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s313252.ALL-LOGISTICA\Desktop\Site RI\"/>
    </mc:Choice>
  </mc:AlternateContent>
  <bookViews>
    <workbookView xWindow="0" yWindow="0" windowWidth="20490" windowHeight="7755" tabRatio="868"/>
  </bookViews>
  <sheets>
    <sheet name="MENU" sheetId="12" r:id="rId1"/>
    <sheet name="OPERATIONAL FIGURES" sheetId="11" r:id="rId2"/>
    <sheet name="CAPEX" sheetId="5" r:id="rId3"/>
    <sheet name="FINANCIAL FIGURES" sheetId="1" r:id="rId4"/>
    <sheet name="FINANCIAL RESULT" sheetId="8" r:id="rId5"/>
    <sheet name="IR" sheetId="9" r:id="rId6"/>
    <sheet name="INDEBTEDNESS" sheetId="10" r:id="rId7"/>
    <sheet name="INDIRECT CASH FLOW" sheetId="6" r:id="rId8"/>
    <sheet name="BALANCE SHEET" sheetId="7" r:id="rId9"/>
    <sheet name="NORTH OP." sheetId="2" r:id="rId10"/>
    <sheet name="SOUTH OP." sheetId="3" r:id="rId11"/>
    <sheet name="CONTAINERS OP." sheetId="4" r:id="rId12"/>
    <sheet name="OP. CENTRAL"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____fl1111" localSheetId="0" hidden="1">{"Fecha_Novembro",#N/A,FALSE,"FECHAMENTO-2002 ";"Defer_Novembro",#N/A,FALSE,"DIFERIDO";"Pis_Novembro",#N/A,FALSE,"PIS COFINS";"Iss_Novembro",#N/A,FALSE,"ISS"}</definedName>
    <definedName name="___________fl1111" localSheetId="12" hidden="1">{"Fecha_Novembro",#N/A,FALSE,"FECHAMENTO-2002 ";"Defer_Novembro",#N/A,FALSE,"DIFERIDO";"Pis_Novembro",#N/A,FALSE,"PIS COFINS";"Iss_Novembro",#N/A,FALSE,"ISS"}</definedName>
    <definedName name="___________fl1111" hidden="1">{"Fecha_Novembro",#N/A,FALSE,"FECHAMENTO-2002 ";"Defer_Novembro",#N/A,FALSE,"DIFERIDO";"Pis_Novembro",#N/A,FALSE,"PIS COFINS";"Iss_Novembro",#N/A,FALSE,"ISS"}</definedName>
    <definedName name="__________fl1111" localSheetId="0" hidden="1">{"Fecha_Novembro",#N/A,FALSE,"FECHAMENTO-2002 ";"Defer_Novembro",#N/A,FALSE,"DIFERIDO";"Pis_Novembro",#N/A,FALSE,"PIS COFINS";"Iss_Novembro",#N/A,FALSE,"ISS"}</definedName>
    <definedName name="__________fl1111" localSheetId="12" hidden="1">{"Fecha_Novembro",#N/A,FALSE,"FECHAMENTO-2002 ";"Defer_Novembro",#N/A,FALSE,"DIFERIDO";"Pis_Novembro",#N/A,FALSE,"PIS COFINS";"Iss_Novembro",#N/A,FALSE,"ISS"}</definedName>
    <definedName name="__________fl1111" hidden="1">{"Fecha_Novembro",#N/A,FALSE,"FECHAMENTO-2002 ";"Defer_Novembro",#N/A,FALSE,"DIFERIDO";"Pis_Novembro",#N/A,FALSE,"PIS COFINS";"Iss_Novembro",#N/A,FALSE,"ISS"}</definedName>
    <definedName name="_________fl1111" localSheetId="0" hidden="1">{"Fecha_Novembro",#N/A,FALSE,"FECHAMENTO-2002 ";"Defer_Novembro",#N/A,FALSE,"DIFERIDO";"Pis_Novembro",#N/A,FALSE,"PIS COFINS";"Iss_Novembro",#N/A,FALSE,"ISS"}</definedName>
    <definedName name="_________fl1111" localSheetId="12" hidden="1">{"Fecha_Novembro",#N/A,FALSE,"FECHAMENTO-2002 ";"Defer_Novembro",#N/A,FALSE,"DIFERIDO";"Pis_Novembro",#N/A,FALSE,"PIS COFINS";"Iss_Novembro",#N/A,FALSE,"ISS"}</definedName>
    <definedName name="_________fl1111" hidden="1">{"Fecha_Novembro",#N/A,FALSE,"FECHAMENTO-2002 ";"Defer_Novembro",#N/A,FALSE,"DIFERIDO";"Pis_Novembro",#N/A,FALSE,"PIS COFINS";"Iss_Novembro",#N/A,FALSE,"ISS"}</definedName>
    <definedName name="________fl1111" localSheetId="0" hidden="1">{"Fecha_Novembro",#N/A,FALSE,"FECHAMENTO-2002 ";"Defer_Novembro",#N/A,FALSE,"DIFERIDO";"Pis_Novembro",#N/A,FALSE,"PIS COFINS";"Iss_Novembro",#N/A,FALSE,"ISS"}</definedName>
    <definedName name="________fl1111" localSheetId="12" hidden="1">{"Fecha_Novembro",#N/A,FALSE,"FECHAMENTO-2002 ";"Defer_Novembro",#N/A,FALSE,"DIFERIDO";"Pis_Novembro",#N/A,FALSE,"PIS COFINS";"Iss_Novembro",#N/A,FALSE,"ISS"}</definedName>
    <definedName name="________fl1111" hidden="1">{"Fecha_Novembro",#N/A,FALSE,"FECHAMENTO-2002 ";"Defer_Novembro",#N/A,FALSE,"DIFERIDO";"Pis_Novembro",#N/A,FALSE,"PIS COFINS";"Iss_Novembro",#N/A,FALSE,"ISS"}</definedName>
    <definedName name="_______fl1111" localSheetId="0" hidden="1">{"Fecha_Novembro",#N/A,FALSE,"FECHAMENTO-2002 ";"Defer_Novembro",#N/A,FALSE,"DIFERIDO";"Pis_Novembro",#N/A,FALSE,"PIS COFINS";"Iss_Novembro",#N/A,FALSE,"ISS"}</definedName>
    <definedName name="_______fl1111" localSheetId="12" hidden="1">{"Fecha_Novembro",#N/A,FALSE,"FECHAMENTO-2002 ";"Defer_Novembro",#N/A,FALSE,"DIFERIDO";"Pis_Novembro",#N/A,FALSE,"PIS COFINS";"Iss_Novembro",#N/A,FALSE,"ISS"}</definedName>
    <definedName name="_______fl1111" hidden="1">{"Fecha_Novembro",#N/A,FALSE,"FECHAMENTO-2002 ";"Defer_Novembro",#N/A,FALSE,"DIFERIDO";"Pis_Novembro",#N/A,FALSE,"PIS COFINS";"Iss_Novembro",#N/A,FALSE,"ISS"}</definedName>
    <definedName name="______fl1111" localSheetId="0" hidden="1">{"Fecha_Novembro",#N/A,FALSE,"FECHAMENTO-2002 ";"Defer_Novembro",#N/A,FALSE,"DIFERIDO";"Pis_Novembro",#N/A,FALSE,"PIS COFINS";"Iss_Novembro",#N/A,FALSE,"ISS"}</definedName>
    <definedName name="______fl1111" localSheetId="12" hidden="1">{"Fecha_Novembro",#N/A,FALSE,"FECHAMENTO-2002 ";"Defer_Novembro",#N/A,FALSE,"DIFERIDO";"Pis_Novembro",#N/A,FALSE,"PIS COFINS";"Iss_Novembro",#N/A,FALSE,"ISS"}</definedName>
    <definedName name="______fl1111" hidden="1">{"Fecha_Novembro",#N/A,FALSE,"FECHAMENTO-2002 ";"Defer_Novembro",#N/A,FALSE,"DIFERIDO";"Pis_Novembro",#N/A,FALSE,"PIS COFINS";"Iss_Novembro",#N/A,FALSE,"ISS"}</definedName>
    <definedName name="____fl1111" localSheetId="0" hidden="1">{"Fecha_Novembro",#N/A,FALSE,"FECHAMENTO-2002 ";"Defer_Novembro",#N/A,FALSE,"DIFERIDO";"Pis_Novembro",#N/A,FALSE,"PIS COFINS";"Iss_Novembro",#N/A,FALSE,"ISS"}</definedName>
    <definedName name="____fl1111" localSheetId="12" hidden="1">{"Fecha_Novembro",#N/A,FALSE,"FECHAMENTO-2002 ";"Defer_Novembro",#N/A,FALSE,"DIFERIDO";"Pis_Novembro",#N/A,FALSE,"PIS COFINS";"Iss_Novembro",#N/A,FALSE,"ISS"}</definedName>
    <definedName name="____fl1111" hidden="1">{"Fecha_Novembro",#N/A,FALSE,"FECHAMENTO-2002 ";"Defer_Novembro",#N/A,FALSE,"DIFERIDO";"Pis_Novembro",#N/A,FALSE,"PIS COFINS";"Iss_Novembro",#N/A,FALSE,"ISS"}</definedName>
    <definedName name="___dc1" localSheetId="0" hidden="1">{#N/A,#N/A,FALSE,"Aging Summary";#N/A,#N/A,FALSE,"Ratio Analysis";#N/A,#N/A,FALSE,"Test 120 Day Accts";#N/A,#N/A,FALSE,"Tickmarks"}</definedName>
    <definedName name="___dc1" localSheetId="12" hidden="1">{#N/A,#N/A,FALSE,"Aging Summary";#N/A,#N/A,FALSE,"Ratio Analysis";#N/A,#N/A,FALSE,"Test 120 Day Accts";#N/A,#N/A,FALSE,"Tickmarks"}</definedName>
    <definedName name="___dc1" hidden="1">{#N/A,#N/A,FALSE,"Aging Summary";#N/A,#N/A,FALSE,"Ratio Analysis";#N/A,#N/A,FALSE,"Test 120 Day Accts";#N/A,#N/A,FALSE,"Tickmarks"}</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8" hidden="1">#REF!</definedName>
    <definedName name="__123Graph_A" localSheetId="2" hidden="1">#REF!</definedName>
    <definedName name="__123Graph_A" localSheetId="4" hidden="1">#REF!</definedName>
    <definedName name="__123Graph_A" localSheetId="6" hidden="1">#REF!</definedName>
    <definedName name="__123Graph_A" localSheetId="7" hidden="1">#REF!</definedName>
    <definedName name="__123Graph_A" localSheetId="5" hidden="1">#REF!</definedName>
    <definedName name="__123Graph_A" localSheetId="0" hidden="1">#REF!</definedName>
    <definedName name="__123Graph_A" localSheetId="12" hidden="1">#REF!</definedName>
    <definedName name="__123Graph_A" localSheetId="1" hidden="1">#REF!</definedName>
    <definedName name="__123Graph_A" hidden="1">#REF!</definedName>
    <definedName name="__123Graph_X" localSheetId="8" hidden="1">#REF!</definedName>
    <definedName name="__123Graph_X" localSheetId="2" hidden="1">#REF!</definedName>
    <definedName name="__123Graph_X" localSheetId="4" hidden="1">#REF!</definedName>
    <definedName name="__123Graph_X" localSheetId="6" hidden="1">#REF!</definedName>
    <definedName name="__123Graph_X" localSheetId="7" hidden="1">#REF!</definedName>
    <definedName name="__123Graph_X" localSheetId="5" hidden="1">#REF!</definedName>
    <definedName name="__123Graph_X" localSheetId="0" hidden="1">#REF!</definedName>
    <definedName name="__123Graph_X" localSheetId="12" hidden="1">#REF!</definedName>
    <definedName name="__123Graph_X" localSheetId="1" hidden="1">#REF!</definedName>
    <definedName name="__123Graph_X" hidden="1">#REF!</definedName>
    <definedName name="__dc1" localSheetId="0" hidden="1">{#N/A,#N/A,FALSE,"Aging Summary";#N/A,#N/A,FALSE,"Ratio Analysis";#N/A,#N/A,FALSE,"Test 120 Day Accts";#N/A,#N/A,FALSE,"Tickmarks"}</definedName>
    <definedName name="__dc1" localSheetId="12" hidden="1">{#N/A,#N/A,FALSE,"Aging Summary";#N/A,#N/A,FALSE,"Ratio Analysis";#N/A,#N/A,FALSE,"Test 120 Day Accts";#N/A,#N/A,FALSE,"Tickmarks"}</definedName>
    <definedName name="__dc1" hidden="1">{#N/A,#N/A,FALSE,"Aging Summary";#N/A,#N/A,FALSE,"Ratio Analysis";#N/A,#N/A,FALSE,"Test 120 Day Accts";#N/A,#N/A,FALSE,"Tickmarks"}</definedName>
    <definedName name="__FDS_HYPERLINK_TOGGLE_STATE__" hidden="1">"ON"</definedName>
    <definedName name="__g4" localSheetId="0" hidden="1">{"VERGALHÃO",#N/A,FALSE,"DIÁRIA";"CATODO",#N/A,FALSE,"DIÁRIA"}</definedName>
    <definedName name="__g4" localSheetId="12" hidden="1">{"VERGALHÃO",#N/A,FALSE,"DIÁRIA";"CATODO",#N/A,FALSE,"DIÁRIA"}</definedName>
    <definedName name="__g4" hidden="1">{"VERGALHÃO",#N/A,FALSE,"DIÁRIA";"CATODO",#N/A,FALSE,"DIÁRIA"}</definedName>
    <definedName name="__IntlFixup" hidden="1">TRUE</definedName>
    <definedName name="_dc1" localSheetId="0" hidden="1">{#N/A,#N/A,FALSE,"Aging Summary";#N/A,#N/A,FALSE,"Ratio Analysis";#N/A,#N/A,FALSE,"Test 120 Day Accts";#N/A,#N/A,FALSE,"Tickmarks"}</definedName>
    <definedName name="_dc1" localSheetId="12" hidden="1">{#N/A,#N/A,FALSE,"Aging Summary";#N/A,#N/A,FALSE,"Ratio Analysis";#N/A,#N/A,FALSE,"Test 120 Day Accts";#N/A,#N/A,FALSE,"Tickmarks"}</definedName>
    <definedName name="_dc1" hidden="1">{#N/A,#N/A,FALSE,"Aging Summary";#N/A,#N/A,FALSE,"Ratio Analysis";#N/A,#N/A,FALSE,"Test 120 Day Accts";#N/A,#N/A,FALSE,"Tickmarks"}</definedName>
    <definedName name="_Fill" localSheetId="8" hidden="1">#REF!</definedName>
    <definedName name="_Fill" localSheetId="2" hidden="1">#REF!</definedName>
    <definedName name="_Fill" localSheetId="4" hidden="1">#REF!</definedName>
    <definedName name="_Fill" localSheetId="6" hidden="1">#REF!</definedName>
    <definedName name="_Fill" localSheetId="7" hidden="1">#REF!</definedName>
    <definedName name="_Fill" localSheetId="5" hidden="1">#REF!</definedName>
    <definedName name="_Fill" localSheetId="0" hidden="1">#REF!</definedName>
    <definedName name="_Fill" localSheetId="12" hidden="1">#REF!</definedName>
    <definedName name="_Fill" localSheetId="1" hidden="1">#REF!</definedName>
    <definedName name="_Fill" hidden="1">#REF!</definedName>
    <definedName name="_fl1111" localSheetId="0" hidden="1">{"Fecha_Novembro",#N/A,FALSE,"FECHAMENTO-2002 ";"Defer_Novembro",#N/A,FALSE,"DIFERIDO";"Pis_Novembro",#N/A,FALSE,"PIS COFINS";"Iss_Novembro",#N/A,FALSE,"ISS"}</definedName>
    <definedName name="_fl1111" localSheetId="12" hidden="1">{"Fecha_Novembro",#N/A,FALSE,"FECHAMENTO-2002 ";"Defer_Novembro",#N/A,FALSE,"DIFERIDO";"Pis_Novembro",#N/A,FALSE,"PIS COFINS";"Iss_Novembro",#N/A,FALSE,"ISS"}</definedName>
    <definedName name="_fl1111" hidden="1">{"Fecha_Novembro",#N/A,FALSE,"FECHAMENTO-2002 ";"Defer_Novembro",#N/A,FALSE,"DIFERIDO";"Pis_Novembro",#N/A,FALSE,"PIS COFINS";"Iss_Novembro",#N/A,FALSE,"ISS"}</definedName>
    <definedName name="_g4" localSheetId="0" hidden="1">{"VERGALHÃO",#N/A,FALSE,"DIÁRIA";"CATODO",#N/A,FALSE,"DIÁRIA"}</definedName>
    <definedName name="_g4" localSheetId="12" hidden="1">{"VERGALHÃO",#N/A,FALSE,"DIÁRIA";"CATODO",#N/A,FALSE,"DIÁRIA"}</definedName>
    <definedName name="_g4" hidden="1">{"VERGALHÃO",#N/A,FALSE,"DIÁRIA";"CATODO",#N/A,FALSE,"DIÁRIA"}</definedName>
    <definedName name="_Key1" localSheetId="8" hidden="1">#REF!</definedName>
    <definedName name="_Key1" localSheetId="2" hidden="1">#REF!</definedName>
    <definedName name="_Key1" localSheetId="4" hidden="1">#REF!</definedName>
    <definedName name="_Key1" localSheetId="6" hidden="1">#REF!</definedName>
    <definedName name="_Key1" localSheetId="7" hidden="1">#REF!</definedName>
    <definedName name="_Key1" localSheetId="5" hidden="1">#REF!</definedName>
    <definedName name="_Key1" localSheetId="0" hidden="1">#REF!</definedName>
    <definedName name="_Key1" localSheetId="12" hidden="1">#REF!</definedName>
    <definedName name="_Key1" localSheetId="1" hidden="1">#REF!</definedName>
    <definedName name="_Key1" hidden="1">#REF!</definedName>
    <definedName name="_Key2" localSheetId="8" hidden="1">#REF!</definedName>
    <definedName name="_Key2" localSheetId="2" hidden="1">#REF!</definedName>
    <definedName name="_Key2" localSheetId="4" hidden="1">#REF!</definedName>
    <definedName name="_Key2" localSheetId="6" hidden="1">#REF!</definedName>
    <definedName name="_Key2" localSheetId="7" hidden="1">#REF!</definedName>
    <definedName name="_Key2" localSheetId="5" hidden="1">#REF!</definedName>
    <definedName name="_Key2" localSheetId="0" hidden="1">#REF!</definedName>
    <definedName name="_Key2" localSheetId="12" hidden="1">#REF!</definedName>
    <definedName name="_Key2" localSheetId="1" hidden="1">#REF!</definedName>
    <definedName name="_Key2" hidden="1">#REF!</definedName>
    <definedName name="_Order1" hidden="1">0</definedName>
    <definedName name="_Order2" hidden="1">255</definedName>
    <definedName name="_Sort" localSheetId="8" hidden="1">#REF!</definedName>
    <definedName name="_Sort" localSheetId="2" hidden="1">#REF!</definedName>
    <definedName name="_Sort" localSheetId="4" hidden="1">#REF!</definedName>
    <definedName name="_Sort" localSheetId="6" hidden="1">#REF!</definedName>
    <definedName name="_Sort" localSheetId="7" hidden="1">#REF!</definedName>
    <definedName name="_Sort" localSheetId="5" hidden="1">#REF!</definedName>
    <definedName name="_Sort" localSheetId="0" hidden="1">#REF!</definedName>
    <definedName name="_Sort" localSheetId="12" hidden="1">#REF!</definedName>
    <definedName name="_Sort" localSheetId="1" hidden="1">#REF!</definedName>
    <definedName name="_Sort" hidden="1">#REF!</definedName>
    <definedName name="_Table1_In1" localSheetId="8" hidden="1">#REF!</definedName>
    <definedName name="_Table1_In1" localSheetId="2" hidden="1">#REF!</definedName>
    <definedName name="_Table1_In1" localSheetId="4" hidden="1">#REF!</definedName>
    <definedName name="_Table1_In1" localSheetId="6" hidden="1">#REF!</definedName>
    <definedName name="_Table1_In1" localSheetId="7" hidden="1">#REF!</definedName>
    <definedName name="_Table1_In1" localSheetId="5" hidden="1">#REF!</definedName>
    <definedName name="_Table1_In1" localSheetId="0" hidden="1">#REF!</definedName>
    <definedName name="_Table1_In1" localSheetId="12" hidden="1">#REF!</definedName>
    <definedName name="_Table1_In1" localSheetId="1" hidden="1">#REF!</definedName>
    <definedName name="_Table1_In1" hidden="1">#REF!</definedName>
    <definedName name="_Table2_In2" localSheetId="8" hidden="1">#REF!</definedName>
    <definedName name="_Table2_In2" localSheetId="2" hidden="1">#REF!</definedName>
    <definedName name="_Table2_In2" localSheetId="4" hidden="1">#REF!</definedName>
    <definedName name="_Table2_In2" localSheetId="6" hidden="1">#REF!</definedName>
    <definedName name="_Table2_In2" localSheetId="7" hidden="1">#REF!</definedName>
    <definedName name="_Table2_In2" localSheetId="5" hidden="1">#REF!</definedName>
    <definedName name="_Table2_In2" localSheetId="0" hidden="1">#REF!</definedName>
    <definedName name="_Table2_In2" localSheetId="12" hidden="1">#REF!</definedName>
    <definedName name="_Table2_In2" localSheetId="1" hidden="1">#REF!</definedName>
    <definedName name="_Table2_In2" hidden="1">#REF!</definedName>
    <definedName name="aaaaa" localSheetId="0" hidden="1">{"CABEÇALHO",#N/A,FALSE,"DADOS";"area oeste",#N/A,FALSE,"DADOS";"CABEÇALHO",#N/A,FALSE,"DADOS";"area leste",#N/A,FALSE,"DADOS"}</definedName>
    <definedName name="aaaaa" localSheetId="12" hidden="1">{"CABEÇALHO",#N/A,FALSE,"DADOS";"area oeste",#N/A,FALSE,"DADOS";"CABEÇALHO",#N/A,FALSE,"DADOS";"area leste",#N/A,FALSE,"DADOS"}</definedName>
    <definedName name="aaaaa" hidden="1">{"CABEÇALHO",#N/A,FALSE,"DADOS";"area oeste",#N/A,FALSE,"DADOS";"CABEÇALHO",#N/A,FALSE,"DADOS";"area leste",#N/A,FALSE,"DADOS"}</definedName>
    <definedName name="ab" localSheetId="0"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 localSheetId="12"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c" localSheetId="0"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c" localSheetId="12"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c"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Cwvu.CATODO." localSheetId="8" hidden="1">#REF!</definedName>
    <definedName name="ACwvu.CATODO." localSheetId="2" hidden="1">#REF!</definedName>
    <definedName name="ACwvu.CATODO." localSheetId="4" hidden="1">#REF!</definedName>
    <definedName name="ACwvu.CATODO." localSheetId="6" hidden="1">#REF!</definedName>
    <definedName name="ACwvu.CATODO." localSheetId="7" hidden="1">#REF!</definedName>
    <definedName name="ACwvu.CATODO." localSheetId="5" hidden="1">#REF!</definedName>
    <definedName name="ACwvu.CATODO." localSheetId="0" hidden="1">#REF!</definedName>
    <definedName name="ACwvu.CATODO." localSheetId="12" hidden="1">#REF!</definedName>
    <definedName name="ACwvu.CATODO." localSheetId="1" hidden="1">#REF!</definedName>
    <definedName name="ACwvu.CATODO." hidden="1">#REF!</definedName>
    <definedName name="ACwvu.VERGALHÃO." localSheetId="8" hidden="1">#REF!</definedName>
    <definedName name="ACwvu.VERGALHÃO." localSheetId="2" hidden="1">#REF!</definedName>
    <definedName name="ACwvu.VERGALHÃO." localSheetId="4" hidden="1">#REF!</definedName>
    <definedName name="ACwvu.VERGALHÃO." localSheetId="6" hidden="1">#REF!</definedName>
    <definedName name="ACwvu.VERGALHÃO." localSheetId="7" hidden="1">#REF!</definedName>
    <definedName name="ACwvu.VERGALHÃO." localSheetId="5" hidden="1">#REF!</definedName>
    <definedName name="ACwvu.VERGALHÃO." localSheetId="0" hidden="1">#REF!</definedName>
    <definedName name="ACwvu.VERGALHÃO." localSheetId="12" hidden="1">#REF!</definedName>
    <definedName name="ACwvu.VERGALHÃO." localSheetId="1" hidden="1">#REF!</definedName>
    <definedName name="ACwvu.VERGALHÃO." hidden="1">#REF!</definedName>
    <definedName name="adeletar" localSheetId="0" hidden="1">{"TotalGeralDespesasPorArea",#N/A,FALSE,"VinculosAccessEfetivo"}</definedName>
    <definedName name="adeletar" localSheetId="12" hidden="1">{"TotalGeralDespesasPorArea",#N/A,FALSE,"VinculosAccessEfetivo"}</definedName>
    <definedName name="adeletar" hidden="1">{"TotalGeralDespesasPorArea",#N/A,FALSE,"VinculosAccessEfetivo"}</definedName>
    <definedName name="adeletar1" localSheetId="0" hidden="1">{"TotalGeralDespesasPorArea",#N/A,FALSE,"VinculosAccessEfetivo"}</definedName>
    <definedName name="adeletar1" localSheetId="12" hidden="1">{"TotalGeralDespesasPorArea",#N/A,FALSE,"VinculosAccessEfetivo"}</definedName>
    <definedName name="adeletar1" hidden="1">{"TotalGeralDespesasPorArea",#N/A,FALSE,"VinculosAccessEfetivo"}</definedName>
    <definedName name="adeletar10" localSheetId="0" hidden="1">{"TotalGeralDespesasPorArea",#N/A,FALSE,"VinculosAccessEfetivo"}</definedName>
    <definedName name="adeletar10" localSheetId="12" hidden="1">{"TotalGeralDespesasPorArea",#N/A,FALSE,"VinculosAccessEfetivo"}</definedName>
    <definedName name="adeletar10" hidden="1">{"TotalGeralDespesasPorArea",#N/A,FALSE,"VinculosAccessEfetivo"}</definedName>
    <definedName name="adeletar2" localSheetId="0" hidden="1">{"TotalGeralDespesasPorArea",#N/A,FALSE,"VinculosAccessEfetivo"}</definedName>
    <definedName name="adeletar2" localSheetId="12" hidden="1">{"TotalGeralDespesasPorArea",#N/A,FALSE,"VinculosAccessEfetivo"}</definedName>
    <definedName name="adeletar2" hidden="1">{"TotalGeralDespesasPorArea",#N/A,FALSE,"VinculosAccessEfetivo"}</definedName>
    <definedName name="adeletar20" localSheetId="0" hidden="1">{"TotalGeralDespesasPorArea",#N/A,FALSE,"VinculosAccessEfetivo"}</definedName>
    <definedName name="adeletar20" localSheetId="12" hidden="1">{"TotalGeralDespesasPorArea",#N/A,FALSE,"VinculosAccessEfetivo"}</definedName>
    <definedName name="adeletar20" hidden="1">{"TotalGeralDespesasPorArea",#N/A,FALSE,"VinculosAccessEfetivo"}</definedName>
    <definedName name="adeletar4" localSheetId="0" hidden="1">{"TotalGeralDespesasPorArea",#N/A,FALSE,"VinculosAccessEfetivo"}</definedName>
    <definedName name="adeletar4" localSheetId="12" hidden="1">{"TotalGeralDespesasPorArea",#N/A,FALSE,"VinculosAccessEfetivo"}</definedName>
    <definedName name="adeletar4" hidden="1">{"TotalGeralDespesasPorArea",#N/A,FALSE,"VinculosAccessEfetivo"}</definedName>
    <definedName name="adeletar50" localSheetId="0" hidden="1">{"TotalGeralDespesasPorArea",#N/A,FALSE,"VinculosAccessEfetivo"}</definedName>
    <definedName name="adeletar50" localSheetId="12" hidden="1">{"TotalGeralDespesasPorArea",#N/A,FALSE,"VinculosAccessEfetivo"}</definedName>
    <definedName name="adeletar50" hidden="1">{"TotalGeralDespesasPorArea",#N/A,FALSE,"VinculosAccessEfetivo"}</definedName>
    <definedName name="adeletar51" localSheetId="0" hidden="1">{"TotalGeralDespesasPorArea",#N/A,FALSE,"VinculosAccessEfetivo"}</definedName>
    <definedName name="adeletar51" localSheetId="12" hidden="1">{"TotalGeralDespesasPorArea",#N/A,FALSE,"VinculosAccessEfetivo"}</definedName>
    <definedName name="adeletar51" hidden="1">{"TotalGeralDespesasPorArea",#N/A,FALSE,"VinculosAccessEfetivo"}</definedName>
    <definedName name="adr" localSheetId="0" hidden="1">{#N/A,#N/A,FALSE,"PROGRAMAÇÃO SEMANAL";#N/A,#N/A,FALSE,"PROG. DIÁRIA -FEV"}</definedName>
    <definedName name="adr" localSheetId="12" hidden="1">{#N/A,#N/A,FALSE,"PROGRAMAÇÃO SEMANAL";#N/A,#N/A,FALSE,"PROG. DIÁRIA -FEV"}</definedName>
    <definedName name="adr" hidden="1">{#N/A,#N/A,FALSE,"PROGRAMAÇÃO SEMANAL";#N/A,#N/A,FALSE,"PROG. DIÁRIA -FEV"}</definedName>
    <definedName name="ahsuahus" localSheetId="0" hidden="1">{#N/A,#N/A,FALSE,"Relatórios";"Vendas e Custos",#N/A,FALSE,"Vendas e Custos";"Premissas",#N/A,FALSE,"Premissas";"Projeções",#N/A,FALSE,"Projeções";"Dolar",#N/A,FALSE,"Dolar";"Original",#N/A,FALSE,"Original e UFIR"}</definedName>
    <definedName name="ahsuahus" localSheetId="12" hidden="1">{#N/A,#N/A,FALSE,"Relatórios";"Vendas e Custos",#N/A,FALSE,"Vendas e Custos";"Premissas",#N/A,FALSE,"Premissas";"Projeções",#N/A,FALSE,"Projeções";"Dolar",#N/A,FALSE,"Dolar";"Original",#N/A,FALSE,"Original e UFIR"}</definedName>
    <definedName name="ahsuahus" hidden="1">{#N/A,#N/A,FALSE,"Relatórios";"Vendas e Custos",#N/A,FALSE,"Vendas e Custos";"Premissas",#N/A,FALSE,"Premissas";"Projeções",#N/A,FALSE,"Projeções";"Dolar",#N/A,FALSE,"Dolar";"Original",#N/A,FALSE,"Original e UFIR"}</definedName>
    <definedName name="AJUSTE" localSheetId="0" hidden="1">{"Fecha_Dezembro",#N/A,FALSE,"FECHAMENTO-2002 ";"Defer_Dezermbro",#N/A,FALSE,"DIFERIDO";"Pis_Dezembro",#N/A,FALSE,"PIS COFINS";"Iss_Dezembro",#N/A,FALSE,"ISS"}</definedName>
    <definedName name="AJUSTE" localSheetId="12" hidden="1">{"Fecha_Dezembro",#N/A,FALSE,"FECHAMENTO-2002 ";"Defer_Dezermbro",#N/A,FALSE,"DIFERIDO";"Pis_Dezembro",#N/A,FALSE,"PIS COFINS";"Iss_Dezembro",#N/A,FALSE,"ISS"}</definedName>
    <definedName name="AJUSTE" hidden="1">{"Fecha_Dezembro",#N/A,FALSE,"FECHAMENTO-2002 ";"Defer_Dezermbro",#N/A,FALSE,"DIFERIDO";"Pis_Dezembro",#N/A,FALSE,"PIS COFINS";"Iss_Dezembro",#N/A,FALSE,"ISS"}</definedName>
    <definedName name="anscount" hidden="1">1</definedName>
    <definedName name="antecipações" localSheetId="0" hidden="1">{"Fecha_Outubro",#N/A,FALSE,"FECHAMENTO-2002 ";"Defer_Outubro",#N/A,FALSE,"DIFERIDO";"Pis_Outubro",#N/A,FALSE,"PIS COFINS";"Iss_Outubro",#N/A,FALSE,"ISS"}</definedName>
    <definedName name="antecipações" localSheetId="12" hidden="1">{"Fecha_Outubro",#N/A,FALSE,"FECHAMENTO-2002 ";"Defer_Outubro",#N/A,FALSE,"DIFERIDO";"Pis_Outubro",#N/A,FALSE,"PIS COFINS";"Iss_Outubro",#N/A,FALSE,"ISS"}</definedName>
    <definedName name="antecipações" hidden="1">{"Fecha_Outubro",#N/A,FALSE,"FECHAMENTO-2002 ";"Defer_Outubro",#N/A,FALSE,"DIFERIDO";"Pis_Outubro",#N/A,FALSE,"PIS COFINS";"Iss_Outubro",#N/A,FALSE,"ISS"}</definedName>
    <definedName name="ap" localSheetId="0" hidden="1">{"Fecha_Novembro",#N/A,FALSE,"FECHAMENTO-2002 ";"Defer_Novembro",#N/A,FALSE,"DIFERIDO";"Pis_Novembro",#N/A,FALSE,"PIS COFINS";"Iss_Novembro",#N/A,FALSE,"ISS"}</definedName>
    <definedName name="ap" localSheetId="12" hidden="1">{"Fecha_Novembro",#N/A,FALSE,"FECHAMENTO-2002 ";"Defer_Novembro",#N/A,FALSE,"DIFERIDO";"Pis_Novembro",#N/A,FALSE,"PIS COFINS";"Iss_Novembro",#N/A,FALSE,"ISS"}</definedName>
    <definedName name="ap" hidden="1">{"Fecha_Novembro",#N/A,FALSE,"FECHAMENTO-2002 ";"Defer_Novembro",#N/A,FALSE,"DIFERIDO";"Pis_Novembro",#N/A,FALSE,"PIS COFINS";"Iss_Novembro",#N/A,FALSE,"ISS"}</definedName>
    <definedName name="_xlnm.Print_Area" localSheetId="8">'BALANCE SHEET'!#REF!</definedName>
    <definedName name="_xlnm.Print_Area" localSheetId="2">CAPEX!#REF!</definedName>
    <definedName name="_xlnm.Print_Area" localSheetId="11">'CONTAINERS OP.'!$B$5:$E$22</definedName>
    <definedName name="_xlnm.Print_Area" localSheetId="3">'FINANCIAL FIGURES'!$B$5:$E$25</definedName>
    <definedName name="_xlnm.Print_Area" localSheetId="4">'FINANCIAL RESULT'!#REF!</definedName>
    <definedName name="_xlnm.Print_Area" localSheetId="6">INDEBTEDNESS!#REF!</definedName>
    <definedName name="_xlnm.Print_Area" localSheetId="7">'INDIRECT CASH FLOW'!#REF!</definedName>
    <definedName name="_xlnm.Print_Area" localSheetId="5">IR!#REF!</definedName>
    <definedName name="_xlnm.Print_Area" localSheetId="0">MENU!$F$1:$J$35</definedName>
    <definedName name="_xlnm.Print_Area" localSheetId="9">'NORTH OP.'!$B$5:$E$37</definedName>
    <definedName name="_xlnm.Print_Area" localSheetId="12">'OP. CENTRAL'!$B$5:$B$16</definedName>
    <definedName name="_xlnm.Print_Area" localSheetId="1">'OPERATIONAL FIGURES'!$B$5:$E$37</definedName>
    <definedName name="_xlnm.Print_Area" localSheetId="10">'SOUTH OP.'!$B$5:$E$40</definedName>
    <definedName name="AS2DocOpenMode" hidden="1">"AS2DocumentEdit"</definedName>
    <definedName name="AS2HasNoAutoHeaderFooter" hidden="1">" "</definedName>
    <definedName name="AS2NamedRange" hidden="1">15</definedName>
    <definedName name="AS2ReportLS" hidden="1">1</definedName>
    <definedName name="AS2StaticLS" localSheetId="8" hidden="1">#REF!</definedName>
    <definedName name="AS2StaticLS" localSheetId="2" hidden="1">#REF!</definedName>
    <definedName name="AS2StaticLS" localSheetId="4" hidden="1">#REF!</definedName>
    <definedName name="AS2StaticLS" localSheetId="6" hidden="1">#REF!</definedName>
    <definedName name="AS2StaticLS" localSheetId="7" hidden="1">#REF!</definedName>
    <definedName name="AS2StaticLS" localSheetId="5" hidden="1">#REF!</definedName>
    <definedName name="AS2StaticLS" localSheetId="0" hidden="1">#REF!</definedName>
    <definedName name="AS2StaticLS" localSheetId="12" hidden="1">#REF!</definedName>
    <definedName name="AS2StaticLS" localSheetId="1" hidden="1">#REF!</definedName>
    <definedName name="AS2StaticLS" hidden="1">#REF!</definedName>
    <definedName name="AS2SyncStepLS" hidden="1">0</definedName>
    <definedName name="AS2TickmarkLS" localSheetId="8" hidden="1">#REF!</definedName>
    <definedName name="AS2TickmarkLS" localSheetId="2" hidden="1">#REF!</definedName>
    <definedName name="AS2TickmarkLS" localSheetId="4" hidden="1">#REF!</definedName>
    <definedName name="AS2TickmarkLS" localSheetId="6" hidden="1">#REF!</definedName>
    <definedName name="AS2TickmarkLS" localSheetId="7" hidden="1">#REF!</definedName>
    <definedName name="AS2TickmarkLS" localSheetId="5" hidden="1">#REF!</definedName>
    <definedName name="AS2TickmarkLS" localSheetId="0" hidden="1">#REF!</definedName>
    <definedName name="AS2TickmarkLS" localSheetId="12" hidden="1">#REF!</definedName>
    <definedName name="AS2TickmarkLS" localSheetId="1" hidden="1">#REF!</definedName>
    <definedName name="AS2TickmarkLS" hidden="1">#REF!</definedName>
    <definedName name="AS2VersionLS" hidden="1">300</definedName>
    <definedName name="asda" localSheetId="0" hidden="1">{#N/A,#N/A,FALSE,"Aging Summary";#N/A,#N/A,FALSE,"Ratio Analysis";#N/A,#N/A,FALSE,"Test 120 Day Accts";#N/A,#N/A,FALSE,"Tickmarks"}</definedName>
    <definedName name="asda" localSheetId="12" hidden="1">{#N/A,#N/A,FALSE,"Aging Summary";#N/A,#N/A,FALSE,"Ratio Analysis";#N/A,#N/A,FALSE,"Test 120 Day Accts";#N/A,#N/A,FALSE,"Tickmarks"}</definedName>
    <definedName name="asda" hidden="1">{#N/A,#N/A,FALSE,"Aging Summary";#N/A,#N/A,FALSE,"Ratio Analysis";#N/A,#N/A,FALSE,"Test 120 Day Accts";#N/A,#N/A,FALSE,"Tickmarks"}</definedName>
    <definedName name="asdf" localSheetId="0"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df" localSheetId="12"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df"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j" localSheetId="0" hidden="1">{"VERGALHÃO",#N/A,FALSE,"DIÁRIA";"CATODO",#N/A,FALSE,"DIÁRIA"}</definedName>
    <definedName name="asj" localSheetId="12" hidden="1">{"VERGALHÃO",#N/A,FALSE,"DIÁRIA";"CATODO",#N/A,FALSE,"DIÁRIA"}</definedName>
    <definedName name="asj" hidden="1">{"VERGALHÃO",#N/A,FALSE,"DIÁRIA";"CATODO",#N/A,FALSE,"DIÁRIA"}</definedName>
    <definedName name="BalType" hidden="1">TRUE</definedName>
    <definedName name="BG_Del" hidden="1">15</definedName>
    <definedName name="BG_Ins" hidden="1">4</definedName>
    <definedName name="BG_Mod" hidden="1">6</definedName>
    <definedName name="boston" localSheetId="0" hidden="1">{"TotalGeralDespesasPorArea",#N/A,FALSE,"VinculosAccessEfetivo"}</definedName>
    <definedName name="boston" localSheetId="12" hidden="1">{"TotalGeralDespesasPorArea",#N/A,FALSE,"VinculosAccessEfetivo"}</definedName>
    <definedName name="boston" hidden="1">{"TotalGeralDespesasPorArea",#N/A,FALSE,"VinculosAccessEfetivo"}</definedName>
    <definedName name="catver" localSheetId="0"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catver" localSheetId="12"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catver"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cd" localSheetId="0" hidden="1">{#N/A,#N/A,FALSE,"Aging Summary";#N/A,#N/A,FALSE,"Ratio Analysis";#N/A,#N/A,FALSE,"Test 120 Day Accts";#N/A,#N/A,FALSE,"Tickmarks"}</definedName>
    <definedName name="cd" localSheetId="12" hidden="1">{#N/A,#N/A,FALSE,"Aging Summary";#N/A,#N/A,FALSE,"Ratio Analysis";#N/A,#N/A,FALSE,"Test 120 Day Accts";#N/A,#N/A,FALSE,"Tickmarks"}</definedName>
    <definedName name="cd" hidden="1">{#N/A,#N/A,FALSE,"Aging Summary";#N/A,#N/A,FALSE,"Ratio Analysis";#N/A,#N/A,FALSE,"Test 120 Day Accts";#N/A,#N/A,FALSE,"Tickmarks"}</definedName>
    <definedName name="CENÁRIO" localSheetId="0"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CENÁRIO" localSheetId="12"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CENÁRIO"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cofins1" localSheetId="0" hidden="1">{"Fecha_Outubro",#N/A,FALSE,"FECHAMENTO-2002 ";"Defer_Outubro",#N/A,FALSE,"DIFERIDO";"Pis_Outubro",#N/A,FALSE,"PIS COFINS";"Iss_Outubro",#N/A,FALSE,"ISS"}</definedName>
    <definedName name="cofins1" localSheetId="12" hidden="1">{"Fecha_Outubro",#N/A,FALSE,"FECHAMENTO-2002 ";"Defer_Outubro",#N/A,FALSE,"DIFERIDO";"Pis_Outubro",#N/A,FALSE,"PIS COFINS";"Iss_Outubro",#N/A,FALSE,"ISS"}</definedName>
    <definedName name="cofins1" hidden="1">{"Fecha_Outubro",#N/A,FALSE,"FECHAMENTO-2002 ";"Defer_Outubro",#N/A,FALSE,"DIFERIDO";"Pis_Outubro",#N/A,FALSE,"PIS COFINS";"Iss_Outubro",#N/A,FALSE,"ISS"}</definedName>
    <definedName name="cofins2" localSheetId="0" hidden="1">{#N/A,#N/A,FALSE,"Extra2";#N/A,#N/A,FALSE,"Comp2";#N/A,#N/A,FALSE,"Ret-PL"}</definedName>
    <definedName name="cofins2" localSheetId="12" hidden="1">{#N/A,#N/A,FALSE,"Extra2";#N/A,#N/A,FALSE,"Comp2";#N/A,#N/A,FALSE,"Ret-PL"}</definedName>
    <definedName name="cofins2" hidden="1">{#N/A,#N/A,FALSE,"Extra2";#N/A,#N/A,FALSE,"Comp2";#N/A,#N/A,FALSE,"Ret-PL"}</definedName>
    <definedName name="CSSL" localSheetId="0" hidden="1">{#N/A,#N/A,FALSE,"IR E CS 1997";#N/A,#N/A,FALSE,"PR ND";#N/A,#N/A,FALSE,"8191";#N/A,#N/A,FALSE,"8383";#N/A,#N/A,FALSE,"MP 1024";#N/A,#N/A,FALSE,"AD_EX_97";#N/A,#N/A,FALSE,"BD 97"}</definedName>
    <definedName name="CSSL" localSheetId="12" hidden="1">{#N/A,#N/A,FALSE,"IR E CS 1997";#N/A,#N/A,FALSE,"PR ND";#N/A,#N/A,FALSE,"8191";#N/A,#N/A,FALSE,"8383";#N/A,#N/A,FALSE,"MP 1024";#N/A,#N/A,FALSE,"AD_EX_97";#N/A,#N/A,FALSE,"BD 97"}</definedName>
    <definedName name="CSSL" hidden="1">{#N/A,#N/A,FALSE,"IR E CS 1997";#N/A,#N/A,FALSE,"PR ND";#N/A,#N/A,FALSE,"8191";#N/A,#N/A,FALSE,"8383";#N/A,#N/A,FALSE,"MP 1024";#N/A,#N/A,FALSE,"AD_EX_97";#N/A,#N/A,FALSE,"BD 97"}</definedName>
    <definedName name="CSSL1998" localSheetId="0" hidden="1">{#N/A,#N/A,FALSE,"IR E CS 1997";#N/A,#N/A,FALSE,"PR ND";#N/A,#N/A,FALSE,"8191";#N/A,#N/A,FALSE,"8383";#N/A,#N/A,FALSE,"MP 1024";#N/A,#N/A,FALSE,"AD_EX_97";#N/A,#N/A,FALSE,"BD 97"}</definedName>
    <definedName name="CSSL1998" localSheetId="12" hidden="1">{#N/A,#N/A,FALSE,"IR E CS 1997";#N/A,#N/A,FALSE,"PR ND";#N/A,#N/A,FALSE,"8191";#N/A,#N/A,FALSE,"8383";#N/A,#N/A,FALSE,"MP 1024";#N/A,#N/A,FALSE,"AD_EX_97";#N/A,#N/A,FALSE,"BD 97"}</definedName>
    <definedName name="CSSL1998" hidden="1">{#N/A,#N/A,FALSE,"IR E CS 1997";#N/A,#N/A,FALSE,"PR ND";#N/A,#N/A,FALSE,"8191";#N/A,#N/A,FALSE,"8383";#N/A,#N/A,FALSE,"MP 1024";#N/A,#N/A,FALSE,"AD_EX_97";#N/A,#N/A,FALSE,"BD 97"}</definedName>
    <definedName name="custo1" localSheetId="0" hidden="1">{#N/A,#N/A,FALSE,"Relatórios";"Vendas e Custos",#N/A,FALSE,"Vendas e Custos";"Premissas",#N/A,FALSE,"Premissas";"Projeções",#N/A,FALSE,"Projeções";"Dolar",#N/A,FALSE,"Dolar";"Original",#N/A,FALSE,"Original e UFIR"}</definedName>
    <definedName name="custo1" localSheetId="12" hidden="1">{#N/A,#N/A,FALSE,"Relatórios";"Vendas e Custos",#N/A,FALSE,"Vendas e Custos";"Premissas",#N/A,FALSE,"Premissas";"Projeções",#N/A,FALSE,"Projeções";"Dolar",#N/A,FALSE,"Dolar";"Original",#N/A,FALSE,"Original e UFIR"}</definedName>
    <definedName name="custo1" hidden="1">{#N/A,#N/A,FALSE,"Relatórios";"Vendas e Custos",#N/A,FALSE,"Vendas e Custos";"Premissas",#N/A,FALSE,"Premissas";"Projeções",#N/A,FALSE,"Projeções";"Dolar",#N/A,FALSE,"Dolar";"Original",#N/A,FALSE,"Original e UFIR"}</definedName>
    <definedName name="dc" localSheetId="0" hidden="1">{#N/A,#N/A,FALSE,"Aging Summary";#N/A,#N/A,FALSE,"Ratio Analysis";#N/A,#N/A,FALSE,"Test 120 Day Accts";#N/A,#N/A,FALSE,"Tickmarks"}</definedName>
    <definedName name="dc" localSheetId="12" hidden="1">{#N/A,#N/A,FALSE,"Aging Summary";#N/A,#N/A,FALSE,"Ratio Analysis";#N/A,#N/A,FALSE,"Test 120 Day Accts";#N/A,#N/A,FALSE,"Tickmarks"}</definedName>
    <definedName name="dc" hidden="1">{#N/A,#N/A,FALSE,"Aging Summary";#N/A,#N/A,FALSE,"Ratio Analysis";#N/A,#N/A,FALSE,"Test 120 Day Accts";#N/A,#N/A,FALSE,"Tickmarks"}</definedName>
    <definedName name="dddddddddddd" localSheetId="0" hidden="1">{0,#N/A,FALSE,0;0,#N/A,FALSE,0;0,#N/A,FALSE,0;0,#N/A,FALSE,0}</definedName>
    <definedName name="dddddddddddd" localSheetId="12" hidden="1">{0,#N/A,FALSE,0;0,#N/A,FALSE,0;0,#N/A,FALSE,0;0,#N/A,FALSE,0}</definedName>
    <definedName name="dddddddddddd" hidden="1">{0,#N/A,FALSE,0;0,#N/A,FALSE,0;0,#N/A,FALSE,0;0,#N/A,FALSE,0}</definedName>
    <definedName name="deee" localSheetId="0" hidden="1">{"Fecha_Setembro",#N/A,FALSE,"FECHAMENTO-2002 ";"Defer_Setembro",#N/A,FALSE,"DIFERIDO";"Pis_Setembro",#N/A,FALSE,"PIS COFINS";"Iss_Setembro",#N/A,FALSE,"ISS"}</definedName>
    <definedName name="deee" localSheetId="12" hidden="1">{"Fecha_Setembro",#N/A,FALSE,"FECHAMENTO-2002 ";"Defer_Setembro",#N/A,FALSE,"DIFERIDO";"Pis_Setembro",#N/A,FALSE,"PIS COFINS";"Iss_Setembro",#N/A,FALSE,"ISS"}</definedName>
    <definedName name="deee" hidden="1">{"Fecha_Setembro",#N/A,FALSE,"FECHAMENTO-2002 ";"Defer_Setembro",#N/A,FALSE,"DIFERIDO";"Pis_Setembro",#N/A,FALSE,"PIS COFINS";"Iss_Setembro",#N/A,FALSE,"ISS"}</definedName>
    <definedName name="diario2" localSheetId="0" hidden="1">{"VERGALHÃO",#N/A,FALSE,"DIÁRIA";"CATODO",#N/A,FALSE,"DIÁRIA"}</definedName>
    <definedName name="diario2" localSheetId="12" hidden="1">{"VERGALHÃO",#N/A,FALSE,"DIÁRIA";"CATODO",#N/A,FALSE,"DIÁRIA"}</definedName>
    <definedName name="diario2" hidden="1">{"VERGALHÃO",#N/A,FALSE,"DIÁRIA";"CATODO",#N/A,FALSE,"DIÁRIA"}</definedName>
    <definedName name="dsd" hidden="1">"CAVD7SCWJ2AXAA0RJGKFLUFZV"</definedName>
    <definedName name="fdgdsfshgsdfghse" localSheetId="0" hidden="1">{#N/A,#N/A,FALSE,"Previa Fech";#N/A,#N/A,FALSE,"PIS";#N/A,#N/A,FALSE,"COFINS";#N/A,#N/A,FALSE,"PDD";#N/A,#N/A,FALSE,"C.Social";#N/A,#N/A,FALSE,"LALUR";#N/A,#N/A,FALSE,"Estimado(2)";#N/A,#N/A,FALSE,"Estimado-1";#N/A,#N/A,FALSE,"C.Social_RF";#N/A,#N/A,FALSE,"LALUR_RF";#N/A,#N/A,FALSE,"Comparativo";#N/A,#N/A,FALSE,"Extra-1";#N/A,#N/A,FALSE,"RET-PL."}</definedName>
    <definedName name="fdgdsfshgsdfghse" localSheetId="12" hidden="1">{#N/A,#N/A,FALSE,"Previa Fech";#N/A,#N/A,FALSE,"PIS";#N/A,#N/A,FALSE,"COFINS";#N/A,#N/A,FALSE,"PDD";#N/A,#N/A,FALSE,"C.Social";#N/A,#N/A,FALSE,"LALUR";#N/A,#N/A,FALSE,"Estimado(2)";#N/A,#N/A,FALSE,"Estimado-1";#N/A,#N/A,FALSE,"C.Social_RF";#N/A,#N/A,FALSE,"LALUR_RF";#N/A,#N/A,FALSE,"Comparativo";#N/A,#N/A,FALSE,"Extra-1";#N/A,#N/A,FALSE,"RET-PL."}</definedName>
    <definedName name="fdgdsfshgsdfghse" hidden="1">{#N/A,#N/A,FALSE,"Previa Fech";#N/A,#N/A,FALSE,"PIS";#N/A,#N/A,FALSE,"COFINS";#N/A,#N/A,FALSE,"PDD";#N/A,#N/A,FALSE,"C.Social";#N/A,#N/A,FALSE,"LALUR";#N/A,#N/A,FALSE,"Estimado(2)";#N/A,#N/A,FALSE,"Estimado-1";#N/A,#N/A,FALSE,"C.Social_RF";#N/A,#N/A,FALSE,"LALUR_RF";#N/A,#N/A,FALSE,"Comparativo";#N/A,#N/A,FALSE,"Extra-1";#N/A,#N/A,FALSE,"RET-PL."}</definedName>
    <definedName name="ff" localSheetId="0" hidden="1">{#N/A,#N/A,FALSE,"Aging Summary";#N/A,#N/A,FALSE,"Ratio Analysis";#N/A,#N/A,FALSE,"Test 120 Day Accts";#N/A,#N/A,FALSE,"Tickmarks"}</definedName>
    <definedName name="ff" localSheetId="12" hidden="1">{#N/A,#N/A,FALSE,"Aging Summary";#N/A,#N/A,FALSE,"Ratio Analysis";#N/A,#N/A,FALSE,"Test 120 Day Accts";#N/A,#N/A,FALSE,"Tickmarks"}</definedName>
    <definedName name="ff" hidden="1">{#N/A,#N/A,FALSE,"Aging Summary";#N/A,#N/A,FALSE,"Ratio Analysis";#N/A,#N/A,FALSE,"Test 120 Day Accts";#N/A,#N/A,FALSE,"Tickmarks"}</definedName>
    <definedName name="fjjashfja" localSheetId="8" hidden="1">#REF!</definedName>
    <definedName name="fjjashfja" localSheetId="2" hidden="1">#REF!</definedName>
    <definedName name="fjjashfja" localSheetId="4" hidden="1">#REF!</definedName>
    <definedName name="fjjashfja" localSheetId="6" hidden="1">#REF!</definedName>
    <definedName name="fjjashfja" localSheetId="7" hidden="1">#REF!</definedName>
    <definedName name="fjjashfja" localSheetId="5" hidden="1">#REF!</definedName>
    <definedName name="fjjashfja" localSheetId="0" hidden="1">#REF!</definedName>
    <definedName name="fjjashfja" localSheetId="12" hidden="1">#REF!</definedName>
    <definedName name="fjjashfja" localSheetId="1" hidden="1">#REF!</definedName>
    <definedName name="fjjashfja" hidden="1">#REF!</definedName>
    <definedName name="grf" localSheetId="0" hidden="1">{"VERGALHÃO",#N/A,FALSE,"DIÁRIA";"CATODO",#N/A,FALSE,"DIÁRIA"}</definedName>
    <definedName name="grf" localSheetId="12" hidden="1">{"VERGALHÃO",#N/A,FALSE,"DIÁRIA";"CATODO",#N/A,FALSE,"DIÁRIA"}</definedName>
    <definedName name="grf" hidden="1">{"VERGALHÃO",#N/A,FALSE,"DIÁRIA";"CATODO",#N/A,FALSE,"DIÁRIA"}</definedName>
    <definedName name="GrpAcct1" hidden="1">"5611"</definedName>
    <definedName name="GrpAcct2" hidden="1">"5612"</definedName>
    <definedName name="GrpLevel" hidden="1">2</definedName>
    <definedName name="hhh" localSheetId="0" hidden="1">{#N/A,#N/A,FALSE,"Previa Fech";#N/A,#N/A,FALSE,"PIS.COFINS";#N/A,#N/A,FALSE,"PDD";#N/A,#N/A,FALSE,"PIRD";#N/A,#N/A,FALSE,"C.Social";#N/A,#N/A,FALSE,"LALUR";#N/A,#N/A,FALSE,"Estimado(2)";#N/A,#N/A,FALSE,"Estimado-1";#N/A,#N/A,FALSE,"C.Social_RF";#N/A,#N/A,FALSE,"LALUR_RF";#N/A,#N/A,FALSE,"Contr.CT";#N/A,#N/A,FALSE,"Comparativo";#N/A,#N/A,FALSE,"Extra-1";#N/A,#N/A,FALSE,"RET-PL."}</definedName>
    <definedName name="hhh" localSheetId="12" hidden="1">{#N/A,#N/A,FALSE,"Previa Fech";#N/A,#N/A,FALSE,"PIS.COFINS";#N/A,#N/A,FALSE,"PDD";#N/A,#N/A,FALSE,"PIRD";#N/A,#N/A,FALSE,"C.Social";#N/A,#N/A,FALSE,"LALUR";#N/A,#N/A,FALSE,"Estimado(2)";#N/A,#N/A,FALSE,"Estimado-1";#N/A,#N/A,FALSE,"C.Social_RF";#N/A,#N/A,FALSE,"LALUR_RF";#N/A,#N/A,FALSE,"Contr.CT";#N/A,#N/A,FALSE,"Comparativo";#N/A,#N/A,FALSE,"Extra-1";#N/A,#N/A,FALSE,"RET-PL."}</definedName>
    <definedName name="hhh" hidden="1">{#N/A,#N/A,FALSE,"Previa Fech";#N/A,#N/A,FALSE,"PIS.COFINS";#N/A,#N/A,FALSE,"PDD";#N/A,#N/A,FALSE,"PIRD";#N/A,#N/A,FALSE,"C.Social";#N/A,#N/A,FALSE,"LALUR";#N/A,#N/A,FALSE,"Estimado(2)";#N/A,#N/A,FALSE,"Estimado-1";#N/A,#N/A,FALSE,"C.Social_RF";#N/A,#N/A,FALSE,"LALUR_RF";#N/A,#N/A,FALSE,"Contr.CT";#N/A,#N/A,FALSE,"Comparativo";#N/A,#N/A,FALSE,"Extra-1";#N/A,#N/A,FALSE,"RET-PL."}</definedName>
    <definedName name="HTML_CodePage" hidden="1">1252</definedName>
    <definedName name="HTML_Control" localSheetId="0" hidden="1">{"'Plan1'!$A$1:$D$46"}</definedName>
    <definedName name="HTML_Control" localSheetId="12" hidden="1">{"'Plan1'!$A$1:$D$46"}</definedName>
    <definedName name="HTML_Control" hidden="1">{"'Plan1'!$A$1:$D$46"}</definedName>
    <definedName name="HTML_Description" hidden="1">""</definedName>
    <definedName name="HTML_Email" hidden="1">"andre@femanet.com.br"</definedName>
    <definedName name="HTML_Header" hidden="1">"Plan1"</definedName>
    <definedName name="HTML_LastUpdate" hidden="1">"05/06/98"</definedName>
    <definedName name="HTML_LineAfter" hidden="1">FALSE</definedName>
    <definedName name="HTML_LineBefore" hidden="1">FALSE</definedName>
    <definedName name="HTML_Name" hidden="1">"Marcos Andre Bossoni"</definedName>
    <definedName name="HTML_OBDlg2" hidden="1">TRUE</definedName>
    <definedName name="HTML_OBDlg3" hidden="1">TRUE</definedName>
    <definedName name="HTML_OBDlg4" hidden="1">TRUE</definedName>
    <definedName name="HTML_OS" hidden="1">0</definedName>
    <definedName name="HTML_PathFile" hidden="1">"C:\Meus documentos\internet\UNA\Nota1.htm"</definedName>
    <definedName name="HTML_PathTemplate" hidden="1">"C:\Meus documentos\internet\UNA\Nota.htm"</definedName>
    <definedName name="HTML_Title" hidden="1">"Nota1"</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EST" hidden="1">"c3541"</definedName>
    <definedName name="IQ_BV_SHARE_EST_CIQ" hidden="1">"c3800"</definedName>
    <definedName name="IQ_BV_SHARE_HIGH_EST" hidden="1">"c3542"</definedName>
    <definedName name="IQ_BV_SHARE_HIGH_EST_CIQ" hidden="1">"c3802"</definedName>
    <definedName name="IQ_BV_SHARE_LOW_EST" hidden="1">"c3543"</definedName>
    <definedName name="IQ_BV_SHARE_LOW_EST_CIQ" hidden="1">"c3803"</definedName>
    <definedName name="IQ_BV_SHARE_MEDIAN_EST" hidden="1">"c3544"</definedName>
    <definedName name="IQ_BV_SHARE_MEDIAN_EST_CIQ" hidden="1">"c3801"</definedName>
    <definedName name="IQ_BV_SHARE_NUM_EST" hidden="1">"c3539"</definedName>
    <definedName name="IQ_BV_SHARE_NUM_EST_CIQ" hidden="1">"c3804"</definedName>
    <definedName name="IQ_BV_SHARE_STDDEV_EST" hidden="1">"c3540"</definedName>
    <definedName name="IQ_BV_SHARE_STDDEV_EST_CIQ" hidden="1">"c3805"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BNK" hidden="1">"c110"</definedName>
    <definedName name="IQ_CAPEX_BR" hidden="1">"c111"</definedName>
    <definedName name="IQ_CAPEX_EST" hidden="1">"c3523"</definedName>
    <definedName name="IQ_CAPEX_EST_CIQ" hidden="1">"c3807"</definedName>
    <definedName name="IQ_CAPEX_FIN" hidden="1">"c112"</definedName>
    <definedName name="IQ_CAPEX_GUIDANCE" hidden="1">"c4150"</definedName>
    <definedName name="IQ_CAPEX_GUIDANCE_CIQ" hidden="1">"c4562"</definedName>
    <definedName name="IQ_CAPEX_HIGH_EST" hidden="1">"c3524"</definedName>
    <definedName name="IQ_CAPEX_HIGH_EST_CIQ" hidden="1">"c3809"</definedName>
    <definedName name="IQ_CAPEX_HIGH_GUIDANCE" hidden="1">"c4180"</definedName>
    <definedName name="IQ_CAPEX_HIGH_GUIDANCE_CIQ" hidden="1">"c4592"</definedName>
    <definedName name="IQ_CAPEX_INS" hidden="1">"c113"</definedName>
    <definedName name="IQ_CAPEX_LOW_EST" hidden="1">"c3525"</definedName>
    <definedName name="IQ_CAPEX_LOW_EST_CIQ" hidden="1">"c3810"</definedName>
    <definedName name="IQ_CAPEX_LOW_GUIDANCE" hidden="1">"c4220"</definedName>
    <definedName name="IQ_CAPEX_LOW_GUIDANCE_CIQ" hidden="1">"c4632"</definedName>
    <definedName name="IQ_CAPEX_MEDIAN_EST" hidden="1">"c3526"</definedName>
    <definedName name="IQ_CAPEX_MEDIAN_EST_CIQ" hidden="1">"c3808"</definedName>
    <definedName name="IQ_CAPEX_NUM_EST" hidden="1">"c3521"</definedName>
    <definedName name="IQ_CAPEX_NUM_EST_CIQ" hidden="1">"c3811"</definedName>
    <definedName name="IQ_CAPEX_STDDEV_EST" hidden="1">"c3522"</definedName>
    <definedName name="IQ_CAPEX_STDDEV_EST_CIQ" hidden="1">"c3812"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CIQ" hidden="1">"c5061"</definedName>
    <definedName name="IQ_CFPS_EST" hidden="1">"c1667"</definedName>
    <definedName name="IQ_CFPS_EST_CIQ" hidden="1">"c3675"</definedName>
    <definedName name="IQ_CFPS_GUIDANCE" hidden="1">"c4256"</definedName>
    <definedName name="IQ_CFPS_GUIDANCE_CIQ" hidden="1">"c4782"</definedName>
    <definedName name="IQ_CFPS_HIGH_EST" hidden="1">"c1669"</definedName>
    <definedName name="IQ_CFPS_HIGH_EST_CIQ" hidden="1">"c3677"</definedName>
    <definedName name="IQ_CFPS_HIGH_GUIDANCE" hidden="1">"c4167"</definedName>
    <definedName name="IQ_CFPS_HIGH_GUIDANCE_CIQ" hidden="1">"c4579"</definedName>
    <definedName name="IQ_CFPS_LOW_EST" hidden="1">"c1670"</definedName>
    <definedName name="IQ_CFPS_LOW_EST_CIQ" hidden="1">"c3678"</definedName>
    <definedName name="IQ_CFPS_LOW_GUIDANCE" hidden="1">"c4207"</definedName>
    <definedName name="IQ_CFPS_LOW_GUIDANCE_CIQ" hidden="1">"c4619"</definedName>
    <definedName name="IQ_CFPS_MEDIAN_EST" hidden="1">"c1668"</definedName>
    <definedName name="IQ_CFPS_MEDIAN_EST_CIQ" hidden="1">"c3676"</definedName>
    <definedName name="IQ_CFPS_NUM_EST" hidden="1">"c1671"</definedName>
    <definedName name="IQ_CFPS_NUM_EST_CIQ" hidden="1">"c3679"</definedName>
    <definedName name="IQ_CFPS_STDDEV_EST" hidden="1">"c1672"</definedName>
    <definedName name="IQ_CFPS_STDDEV_EST_CIQ" hidden="1">"c3680"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EST" hidden="1">"c1674"</definedName>
    <definedName name="IQ_DPS_EST_BOTTOM_UP" hidden="1">"c5493"</definedName>
    <definedName name="IQ_DPS_EST_BOTTOM_UP_CIQ" hidden="1">"c12030"</definedName>
    <definedName name="IQ_DPS_EST_CIQ" hidden="1">"c3682"</definedName>
    <definedName name="IQ_DPS_GUIDANCE" hidden="1">"c4302"</definedName>
    <definedName name="IQ_DPS_GUIDANCE_CIQ" hidden="1">"c4827"</definedName>
    <definedName name="IQ_DPS_HIGH_EST" hidden="1">"c1676"</definedName>
    <definedName name="IQ_DPS_HIGH_EST_CIQ" hidden="1">"c3684"</definedName>
    <definedName name="IQ_DPS_HIGH_GUIDANCE" hidden="1">"c4168"</definedName>
    <definedName name="IQ_DPS_HIGH_GUIDANCE_CIQ" hidden="1">"c4580"</definedName>
    <definedName name="IQ_DPS_LOW_EST" hidden="1">"c1677"</definedName>
    <definedName name="IQ_DPS_LOW_EST_CIQ" hidden="1">"c3685"</definedName>
    <definedName name="IQ_DPS_LOW_GUIDANCE" hidden="1">"c4208"</definedName>
    <definedName name="IQ_DPS_LOW_GUIDANCE_CIQ" hidden="1">"c4620"</definedName>
    <definedName name="IQ_DPS_MEDIAN_EST" hidden="1">"c1675"</definedName>
    <definedName name="IQ_DPS_MEDIAN_EST_CIQ" hidden="1">"c3683"</definedName>
    <definedName name="IQ_DPS_NUM_EST" hidden="1">"c1678"</definedName>
    <definedName name="IQ_DPS_NUM_EST_CIQ" hidden="1">"c3686"</definedName>
    <definedName name="IQ_DPS_STDDEV_EST" hidden="1">"c1679"</definedName>
    <definedName name="IQ_DPS_STDDEV_EST_CIQ" hidden="1">"c3687"</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EQ_INC" hidden="1">"c3498"</definedName>
    <definedName name="IQ_EBIT_EQ_INC_EXCL_SBC" hidden="1">"c3502"</definedName>
    <definedName name="IQ_EBIT_EST" hidden="1">"c1681"</definedName>
    <definedName name="IQ_EBIT_EST_CIQ" hidden="1">"c4674"</definedName>
    <definedName name="IQ_EBIT_EXCL_SBC" hidden="1">"c3082"</definedName>
    <definedName name="IQ_EBIT_GUIDANCE" hidden="1">"c4303"</definedName>
    <definedName name="IQ_EBIT_GUIDANCE_CIQ" hidden="1">"c4828"</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GUIDANCE" hidden="1">"c4172"</definedName>
    <definedName name="IQ_EBIT_HIGH_GUIDANCE_CIQ" hidden="1">"c4584"</definedName>
    <definedName name="IQ_EBIT_INT" hidden="1">"c360"</definedName>
    <definedName name="IQ_EBIT_LOW_EST" hidden="1">"c1684"</definedName>
    <definedName name="IQ_EBIT_LOW_EST_CIQ" hidden="1">"c4677"</definedName>
    <definedName name="IQ_EBIT_LOW_GUIDANCE" hidden="1">"c4212"</definedName>
    <definedName name="IQ_EBIT_LOW_GUIDANCE_CIQ" hidden="1">"c4624"</definedName>
    <definedName name="IQ_EBIT_MARGIN" hidden="1">"c359"</definedName>
    <definedName name="IQ_EBIT_MEDIAN_EST" hidden="1">"c1682"</definedName>
    <definedName name="IQ_EBIT_MEDIAN_EST_CIQ" hidden="1">"c4675"</definedName>
    <definedName name="IQ_EBIT_NUM_EST" hidden="1">"c1685"</definedName>
    <definedName name="IQ_EBIT_NUM_EST_CIQ" hidden="1">"c4678"</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GUIDANCE" hidden="1">"c4334"</definedName>
    <definedName name="IQ_EBITDA_GUIDANCE_CIQ" hidden="1">"c4859"</definedName>
    <definedName name="IQ_EBITDA_HIGH_EST" hidden="1">"c370"</definedName>
    <definedName name="IQ_EBITDA_HIGH_EST_CIQ" hidden="1">"c3624"</definedName>
    <definedName name="IQ_EBITDA_HIGH_GUIDANCE" hidden="1">"c4170"</definedName>
    <definedName name="IQ_EBITDA_HIGH_GUIDANCE_CIQ" hidden="1">"c4582"</definedName>
    <definedName name="IQ_EBITDA_INT" hidden="1">"c373"</definedName>
    <definedName name="IQ_EBITDA_LOW_EST" hidden="1">"c371"</definedName>
    <definedName name="IQ_EBITDA_LOW_EST_CIQ" hidden="1">"c3625"</definedName>
    <definedName name="IQ_EBITDA_LOW_GUIDANCE" hidden="1">"c4210"</definedName>
    <definedName name="IQ_EBITDA_LOW_GUIDANCE_CIQ" hidden="1">"c4622"</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GUIDANCE_CIQ" hidden="1">"c4870"</definedName>
    <definedName name="IQ_EBT_GAAP_HIGH_GUIDANCE" hidden="1">"c4174"</definedName>
    <definedName name="IQ_EBT_GAAP_HIGH_GUIDANCE_CIQ" hidden="1">"c4586"</definedName>
    <definedName name="IQ_EBT_GAAP_LOW_GUIDANCE" hidden="1">"c4214"</definedName>
    <definedName name="IQ_EBT_GAAP_LOW_GUIDANCE_CIQ" hidden="1">"c4626"</definedName>
    <definedName name="IQ_EBT_GUIDANCE" hidden="1">"c4346"</definedName>
    <definedName name="IQ_EBT_GUIDANCE_CIQ" hidden="1">"c4871"</definedName>
    <definedName name="IQ_EBT_GW_GUIDANCE" hidden="1">"c4347"</definedName>
    <definedName name="IQ_EBT_GW_GUIDANCE_CIQ" hidden="1">"c4872"</definedName>
    <definedName name="IQ_EBT_GW_HIGH_GUIDANCE" hidden="1">"c4175"</definedName>
    <definedName name="IQ_EBT_GW_HIGH_GUIDANCE_CIQ" hidden="1">"c4587"</definedName>
    <definedName name="IQ_EBT_GW_LOW_GUIDANCE" hidden="1">"c4215"</definedName>
    <definedName name="IQ_EBT_GW_LOW_GUIDANCE_CIQ" hidden="1">"c4627"</definedName>
    <definedName name="IQ_EBT_HIGH_GUIDANCE" hidden="1">"c4173"</definedName>
    <definedName name="IQ_EBT_HIGH_GUIDANCE_CIQ" hidden="1">"c4585"</definedName>
    <definedName name="IQ_EBT_INCL_MARGIN" hidden="1">"c387"</definedName>
    <definedName name="IQ_EBT_INS" hidden="1">"c388"</definedName>
    <definedName name="IQ_EBT_LOW_GUIDANCE" hidden="1">"c4213"</definedName>
    <definedName name="IQ_EBT_LOW_GUIDANCE_CIQ" hidden="1">"c4625"</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CIQ" hidden="1">"c4994"</definedName>
    <definedName name="IQ_EPS_EXCL_GUIDANCE" hidden="1">"c4368"</definedName>
    <definedName name="IQ_EPS_EXCL_GUIDANCE_CIQ" hidden="1">"c4893"</definedName>
    <definedName name="IQ_EPS_EXCL_HIGH_GUIDANCE" hidden="1">"c4369"</definedName>
    <definedName name="IQ_EPS_EXCL_HIGH_GUIDANCE_CIQ" hidden="1">"c4894"</definedName>
    <definedName name="IQ_EPS_EXCL_LOW_GUIDANCE" hidden="1">"c4204"</definedName>
    <definedName name="IQ_EPS_EXCL_LOW_GUIDANCE_CIQ" hidden="1">"c4616"</definedName>
    <definedName name="IQ_EPS_GAAP_GUIDANCE" hidden="1">"c4370"</definedName>
    <definedName name="IQ_EPS_GAAP_GUIDANCE_CIQ" hidden="1">"c4895"</definedName>
    <definedName name="IQ_EPS_GAAP_HIGH_GUIDANCE" hidden="1">"c4371"</definedName>
    <definedName name="IQ_EPS_GAAP_HIGH_GUIDANCE_CIQ" hidden="1">"c4896"</definedName>
    <definedName name="IQ_EPS_GAAP_LOW_GUIDANCE" hidden="1">"c4205"</definedName>
    <definedName name="IQ_EPS_GAAP_LOW_GUIDANCE_CIQ" hidden="1">"c4617"</definedName>
    <definedName name="IQ_EPS_GW_ACT_OR_EST" hidden="1">"c2223"</definedName>
    <definedName name="IQ_EPS_GW_ACT_OR_EST_CIQ" hidden="1">"c5066"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GUIDANCE" hidden="1">"c4372"</definedName>
    <definedName name="IQ_EPS_GW_GUIDANCE_CIQ" hidden="1">"c4897"</definedName>
    <definedName name="IQ_EPS_GW_HIGH_EST" hidden="1">"c1739"</definedName>
    <definedName name="IQ_EPS_GW_HIGH_EST_CIQ" hidden="1">"c4725"</definedName>
    <definedName name="IQ_EPS_GW_HIGH_GUIDANCE" hidden="1">"c4373"</definedName>
    <definedName name="IQ_EPS_GW_HIGH_GUIDANCE_CIQ" hidden="1">"c4898"</definedName>
    <definedName name="IQ_EPS_GW_LOW_EST" hidden="1">"c1740"</definedName>
    <definedName name="IQ_EPS_GW_LOW_EST_CIQ" hidden="1">"c4726"</definedName>
    <definedName name="IQ_EPS_GW_LOW_GUIDANCE" hidden="1">"c4206"</definedName>
    <definedName name="IQ_EPS_GW_LOW_GUIDANCE_CIQ" hidden="1">"c4618"</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CIQ" hidden="1">"c4743"</definedName>
    <definedName name="IQ_EST_ACT_BV_SHARE" hidden="1">"c3549"</definedName>
    <definedName name="IQ_EST_ACT_BV_SHARE_CIQ" hidden="1">"c3806"</definedName>
    <definedName name="IQ_EST_ACT_CAPEX" hidden="1">"c3546"</definedName>
    <definedName name="IQ_EST_ACT_CAPEX_CIQ" hidden="1">"c3813"</definedName>
    <definedName name="IQ_EST_ACT_CASH_EPS" hidden="1">"c5637"</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DA" hidden="1">"c1664"</definedName>
    <definedName name="IQ_EST_ACT_EBITDA_CIQ" hidden="1">"c3667"</definedName>
    <definedName name="IQ_EST_ACT_EBITDA_SBC" hidden="1">"c4401"</definedName>
    <definedName name="IQ_EST_ACT_EBITDA_SBC_CIQ" hidden="1">"c4926"</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FFO" hidden="1">"c1666"</definedName>
    <definedName name="IQ_EST_ACT_FFO_ADJ" hidden="1">"c4406"</definedName>
    <definedName name="IQ_EST_ACT_FFO_ADJ_CIQ" hidden="1">"c4931"</definedName>
    <definedName name="IQ_EST_ACT_FFO_CIQ" hidden="1">"c3674"</definedName>
    <definedName name="IQ_EST_ACT_FFO_SHARE" hidden="1">"c4407"</definedName>
    <definedName name="IQ_EST_ACT_FFO_SHARE_CIQ" hidden="1">"c4932"</definedName>
    <definedName name="IQ_EST_ACT_GROSS_MARGIN" hidden="1">"c5553"</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ET_DEBT" hidden="1">"c3545"</definedName>
    <definedName name="IQ_EST_ACT_NET_DEBT_CIQ" hidden="1">"c3820"</definedName>
    <definedName name="IQ_EST_ACT_NI" hidden="1">"c1722"</definedName>
    <definedName name="IQ_EST_ACT_NI_CIQ" hidden="1">"c4708"</definedName>
    <definedName name="IQ_EST_ACT_NI_GW_CIQ" hidden="1">"c4715"</definedName>
    <definedName name="IQ_EST_ACT_NI_REPORTED" hidden="1">"c1736"</definedName>
    <definedName name="IQ_EST_ACT_NI_REPORTED_CIQ" hidden="1">"c4722"</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OPER_INC" hidden="1">"c1694"</definedName>
    <definedName name="IQ_EST_ACT_OPER_INC_CIQ" hidden="1">"c12016"</definedName>
    <definedName name="IQ_EST_ACT_PRETAX_GW_INC" hidden="1">"c1708"</definedName>
    <definedName name="IQ_EST_ACT_PRETAX_GW_INC_CIQ" hidden="1">"c4694"</definedName>
    <definedName name="IQ_EST_ACT_PRETAX_INC" hidden="1">"c1701"</definedName>
    <definedName name="IQ_EST_ACT_PRETAX_INC_CIQ" hidden="1">"c4687"</definedName>
    <definedName name="IQ_EST_ACT_PRETAX_REPORT_INC" hidden="1">"c1715"</definedName>
    <definedName name="IQ_EST_ACT_PRETAX_REPORT_INC_CIQ" hidden="1">"c4701"</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EQUITY" hidden="1">"c3548"</definedName>
    <definedName name="IQ_EST_ACT_REV" hidden="1">"c2113"</definedName>
    <definedName name="IQ_EST_ACT_REV_CIQ" hidden="1">"c3666"</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2YR" hidden="1">"c3589"</definedName>
    <definedName name="IQ_EST_CAPEX_GROWTH_2YR_CIQ" hidden="1">"c4973"</definedName>
    <definedName name="IQ_EST_CAPEX_GROWTH_Q_1YR" hidden="1">"c3590"</definedName>
    <definedName name="IQ_EST_CAPEX_GROWTH_Q_1YR_CIQ" hidden="1">"c4974"</definedName>
    <definedName name="IQ_EST_CAPEX_SEQ_GROWTH_Q" hidden="1">"c3591"</definedName>
    <definedName name="IQ_EST_CAPEX_SEQ_GROWTH_Q_CIQ" hidden="1">"c4975"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GROWTH_1YR" hidden="1">"c1774"</definedName>
    <definedName name="IQ_EST_CFPS_GROWTH_1YR_CIQ" hidden="1">"c3709"</definedName>
    <definedName name="IQ_EST_CFPS_GROWTH_2YR" hidden="1">"c1775"</definedName>
    <definedName name="IQ_EST_CFPS_GROWTH_2YR_CIQ" hidden="1">"c3710"</definedName>
    <definedName name="IQ_EST_CFPS_GROWTH_Q_1YR" hidden="1">"c1776"</definedName>
    <definedName name="IQ_EST_CFPS_GROWTH_Q_1YR_CIQ" hidden="1">"c3711"</definedName>
    <definedName name="IQ_EST_CFPS_SEQ_GROWTH_Q" hidden="1">"c1777"</definedName>
    <definedName name="IQ_EST_CFPS_SEQ_GROWTH_Q_CIQ" hidden="1">"c3712"</definedName>
    <definedName name="IQ_EST_CFPS_SURPRISE_PERCENT" hidden="1">"c1872"</definedName>
    <definedName name="IQ_EST_CFPS_SURPRISE_PERCENT_CIQ" hidden="1">"c3724"</definedName>
    <definedName name="IQ_EST_CURRENCY" hidden="1">"c2140"</definedName>
    <definedName name="IQ_EST_CURRENCY_CIQ" hidden="1">"c4769"</definedName>
    <definedName name="IQ_EST_DATE" hidden="1">"c1634"</definedName>
    <definedName name="IQ_EST_DATE_CIQ" hidden="1">"c4770"</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GROWTH_1YR" hidden="1">"c1778"</definedName>
    <definedName name="IQ_EST_DPS_GROWTH_1YR_CIQ" hidden="1">"c3713"</definedName>
    <definedName name="IQ_EST_DPS_GROWTH_2YR" hidden="1">"c1779"</definedName>
    <definedName name="IQ_EST_DPS_GROWTH_2YR_CIQ" hidden="1">"c3714"</definedName>
    <definedName name="IQ_EST_DPS_GROWTH_Q_1YR" hidden="1">"c1780"</definedName>
    <definedName name="IQ_EST_DPS_GROWTH_Q_1YR_CIQ" hidden="1">"c3715"</definedName>
    <definedName name="IQ_EST_DPS_SEQ_GROWTH_Q" hidden="1">"c1781"</definedName>
    <definedName name="IQ_EST_DPS_SEQ_GROWTH_Q_CIQ" hidden="1">"c3716"</definedName>
    <definedName name="IQ_EST_DPS_SURPRISE_PERCENT" hidden="1">"c1874"</definedName>
    <definedName name="IQ_EST_DPS_SURPRISE_PERCENT_CIQ" hidden="1">"c3726"</definedName>
    <definedName name="IQ_EST_EBIT_DIFF" hidden="1">"c1875"</definedName>
    <definedName name="IQ_EST_EBIT_DIFF_CIQ" hidden="1">"c4747"</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2YR" hidden="1">"c1637"</definedName>
    <definedName name="IQ_EST_EPS_GROWTH_2YR_CIQ" hidden="1">"c3689"</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"c1869"</definedName>
    <definedName name="IQ_EST_FFO_DIFF_CIQ" hidden="1">"c3721"</definedName>
    <definedName name="IQ_EST_FFO_GROWTH_1YR" hidden="1">"c1770"</definedName>
    <definedName name="IQ_EST_FFO_GROWTH_1YR_CIQ" hidden="1">"c3705"</definedName>
    <definedName name="IQ_EST_FFO_GROWTH_2YR" hidden="1">"c1771"</definedName>
    <definedName name="IQ_EST_FFO_GROWTH_2YR_CIQ" hidden="1">"c3706"</definedName>
    <definedName name="IQ_EST_FFO_GROWTH_Q_1YR" hidden="1">"c1772"</definedName>
    <definedName name="IQ_EST_FFO_GROWTH_Q_1YR_CIQ" hidden="1">"c3707"</definedName>
    <definedName name="IQ_EST_FFO_SEQ_GROWTH_Q" hidden="1">"c1773"</definedName>
    <definedName name="IQ_EST_FFO_SEQ_GROWTH_Q_CIQ" hidden="1">"c3708"</definedName>
    <definedName name="IQ_EST_FFO_SHARE_DIFF" hidden="1">"c4444"</definedName>
    <definedName name="IQ_EST_FFO_SHARE_DIFF_CIQ" hidden="1">"c4969"</definedName>
    <definedName name="IQ_EST_FFO_SHARE_GROWTH_1YR" hidden="1">"c4425"</definedName>
    <definedName name="IQ_EST_FFO_SHARE_GROWTH_1YR_CIQ" hidden="1">"c4950"</definedName>
    <definedName name="IQ_EST_FFO_SHARE_GROWTH_2YR" hidden="1">"c4426"</definedName>
    <definedName name="IQ_EST_FFO_SHARE_GROWTH_2YR_CIQ" hidden="1">"c4951"</definedName>
    <definedName name="IQ_EST_FFO_SHARE_GROWTH_Q_1YR" hidden="1">"c4427"</definedName>
    <definedName name="IQ_EST_FFO_SHARE_GROWTH_Q_1YR_CIQ" hidden="1">"c4952"</definedName>
    <definedName name="IQ_EST_FFO_SHARE_SEQ_GROWTH_Q" hidden="1">"c4428"</definedName>
    <definedName name="IQ_EST_FFO_SHARE_SEQ_GROWTH_Q_CIQ" hidden="1">"c4953"</definedName>
    <definedName name="IQ_EST_FFO_SHARE_SURPRISE_PERCENT" hidden="1">"c4453"</definedName>
    <definedName name="IQ_EST_FFO_SHARE_SURPRISE_PERCENT_CIQ" hidden="1">"c4982"</definedName>
    <definedName name="IQ_EST_FFO_SURPRISE_PERCENT" hidden="1">"c1870"</definedName>
    <definedName name="IQ_EST_FFO_SURPRISE_PERCENT_CIQ" hidden="1">"c3722"</definedName>
    <definedName name="IQ_EST_FOOTNOTE" hidden="1">"c4540"</definedName>
    <definedName name="IQ_EST_FOOTNOTE_CIQ" hidden="1">"c12022"</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I_DIFF" hidden="1">"c1885"</definedName>
    <definedName name="IQ_EST_NI_DIFF_CIQ" hidden="1">"c4755"</definedName>
    <definedName name="IQ_EST_NI_GW_DIFF_CIQ" hidden="1">"c4757"</definedName>
    <definedName name="IQ_EST_NI_GW_SURPRISE_PERCENT_CIQ" hidden="1">"c4758"</definedName>
    <definedName name="IQ_EST_NI_REPORT_DIFF" hidden="1">"c1889"</definedName>
    <definedName name="IQ_EST_NI_REPORT_DIFF_CIQ" hidden="1">"c4759"</definedName>
    <definedName name="IQ_EST_NI_REPORT_SURPRISE_PERCENT" hidden="1">"c1890"</definedName>
    <definedName name="IQ_EST_NI_REPORT_SURPRISE_PERCENT_CIQ" hidden="1">"c4760"</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SURPRISE_PERCENT" hidden="1">"c1878"</definedName>
    <definedName name="IQ_EST_OPER_INC_SURPRISE_PERCENT_CIQ" hidden="1">"c12018"</definedName>
    <definedName name="IQ_EST_PRE_TAX_DIFF" hidden="1">"c1879"</definedName>
    <definedName name="IQ_EST_PRE_TAX_DIFF_CIQ" hidden="1">"c4749"</definedName>
    <definedName name="IQ_EST_PRE_TAX_GW_DIFF" hidden="1">"c1881"</definedName>
    <definedName name="IQ_EST_PRE_TAX_GW_DIFF_CIQ" hidden="1">"c4751"</definedName>
    <definedName name="IQ_EST_PRE_TAX_GW_SURPRISE_PERCENT" hidden="1">"c1882"</definedName>
    <definedName name="IQ_EST_PRE_TAX_GW_SURPRISE_PERCENT_CIQ" hidden="1">"c4752"</definedName>
    <definedName name="IQ_EST_PRE_TAX_REPORT_DIFF" hidden="1">"c1883"</definedName>
    <definedName name="IQ_EST_PRE_TAX_REPORT_DIFF_CIQ" hidden="1">"c4753"</definedName>
    <definedName name="IQ_EST_PRE_TAX_REPORT_SURPRISE_PERCENT" hidden="1">"c1884"</definedName>
    <definedName name="IQ_EST_PRE_TAX_REPORT_SURPRISE_PERCENT_CIQ" hidden="1">"c4754"</definedName>
    <definedName name="IQ_EST_PRE_TAX_SURPRISE_PERCENT" hidden="1">"c1880"</definedName>
    <definedName name="IQ_EST_PRE_TAX_SURPRISE_PERCENT_CIQ" hidden="1">"c4750"</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EST" hidden="1">"c418"</definedName>
    <definedName name="IQ_FFO_EST_CIQ" hidden="1">"c3668"</definedName>
    <definedName name="IQ_FFO_GUIDANCE" hidden="1">"c4443"</definedName>
    <definedName name="IQ_FFO_GUIDANCE_CIQ" hidden="1">"c4968"</definedName>
    <definedName name="IQ_FFO_HIGH_EST" hidden="1">"c419"</definedName>
    <definedName name="IQ_FFO_HIGH_EST_CIQ" hidden="1">"c3670"</definedName>
    <definedName name="IQ_FFO_HIGH_GUIDANCE" hidden="1">"c4184"</definedName>
    <definedName name="IQ_FFO_HIGH_GUIDANCE_CIQ" hidden="1">"c4596"</definedName>
    <definedName name="IQ_FFO_LOW_EST" hidden="1">"c420"</definedName>
    <definedName name="IQ_FFO_LOW_EST_CIQ" hidden="1">"c3671"</definedName>
    <definedName name="IQ_FFO_LOW_GUIDANCE" hidden="1">"c4224"</definedName>
    <definedName name="IQ_FFO_LOW_GUIDANCE_CIQ" hidden="1">"c4636"</definedName>
    <definedName name="IQ_FFO_MEDIAN_EST" hidden="1">"c1665"</definedName>
    <definedName name="IQ_FFO_MEDIAN_EST_CIQ" hidden="1">"c3669"</definedName>
    <definedName name="IQ_FFO_NUM_EST" hidden="1">"c421"</definedName>
    <definedName name="IQ_FFO_NUM_EST_CIQ" hidden="1">"c3672"</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EST_CIQ" hidden="1">"c4970"</definedName>
    <definedName name="IQ_FFO_SHARE_GUIDANCE" hidden="1">"c4447"</definedName>
    <definedName name="IQ_FFO_SHARE_GUIDANCE_CIQ" hidden="1">"c4976"</definedName>
    <definedName name="IQ_FFO_SHARE_HIGH_EST" hidden="1">"c4448"</definedName>
    <definedName name="IQ_FFO_SHARE_HIGH_EST_CIQ" hidden="1">"c4977"</definedName>
    <definedName name="IQ_FFO_SHARE_HIGH_GUIDANCE" hidden="1">"c4203"</definedName>
    <definedName name="IQ_FFO_SHARE_HIGH_GUIDANCE_CIQ" hidden="1">"c4615"</definedName>
    <definedName name="IQ_FFO_SHARE_LOW_EST" hidden="1">"c4449"</definedName>
    <definedName name="IQ_FFO_SHARE_LOW_EST_CIQ" hidden="1">"c4978"</definedName>
    <definedName name="IQ_FFO_SHARE_LOW_GUIDANCE" hidden="1">"c4243"</definedName>
    <definedName name="IQ_FFO_SHARE_LOW_GUIDANCE_CIQ" hidden="1">"c4655"</definedName>
    <definedName name="IQ_FFO_SHARE_MEDIAN_EST" hidden="1">"c4450"</definedName>
    <definedName name="IQ_FFO_SHARE_MEDIAN_EST_CIQ" hidden="1">"c4979"</definedName>
    <definedName name="IQ_FFO_SHARE_NUM_EST" hidden="1">"c4451"</definedName>
    <definedName name="IQ_FFO_SHARE_NUM_EST_CIQ" hidden="1">"c4980"</definedName>
    <definedName name="IQ_FFO_SHARE_STDDEV_EST" hidden="1">"c4452"</definedName>
    <definedName name="IQ_FFO_SHARE_STDDEV_EST_CIQ" hidden="1">"c4981"</definedName>
    <definedName name="IQ_FFO_STDDEV_EST" hidden="1">"c422"</definedName>
    <definedName name="IQ_FFO_STDDEV_EST_CIQ" hidden="1">"c3673"</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CIQ" hidden="1">"c12038"</definedName>
    <definedName name="IQ_NAV_SHARE_EST" hidden="1">"c5609"</definedName>
    <definedName name="IQ_NAV_SHARE_EST_CIQ" hidden="1">"c12032"</definedName>
    <definedName name="IQ_NAV_SHARE_HIGH_EST" hidden="1">"c5612"</definedName>
    <definedName name="IQ_NAV_SHARE_HIGH_EST_CIQ" hidden="1">"c12035"</definedName>
    <definedName name="IQ_NAV_SHARE_LOW_EST" hidden="1">"c5613"</definedName>
    <definedName name="IQ_NAV_SHARE_LOW_EST_CIQ" hidden="1">"c12036"</definedName>
    <definedName name="IQ_NAV_SHARE_MEDIAN_EST" hidden="1">"c5610"</definedName>
    <definedName name="IQ_NAV_SHARE_MEDIAN_EST_CIQ" hidden="1">"c12033"</definedName>
    <definedName name="IQ_NAV_SHARE_NUM_EST" hidden="1">"c5614"</definedName>
    <definedName name="IQ_NAV_SHARE_NUM_EST_CIQ" hidden="1">"c12037"</definedName>
    <definedName name="IQ_NAV_SHARE_STDDEV_EST" hidden="1">"c5611"</definedName>
    <definedName name="IQ_NAV_SHARE_STDDEV_EST_CIQ" hidden="1">"c12034"</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EBITDA" hidden="1">"c750"</definedName>
    <definedName name="IQ_NET_DEBT_EBITDA_CAPEX" hidden="1">"c2949"</definedName>
    <definedName name="IQ_NET_DEBT_EST" hidden="1">"c3517"</definedName>
    <definedName name="IQ_NET_DEBT_EST_CIQ" hidden="1">"c3814"</definedName>
    <definedName name="IQ_NET_DEBT_GUIDANCE" hidden="1">"c4467"</definedName>
    <definedName name="IQ_NET_DEBT_GUIDANCE_CIQ" hidden="1">"c5005"</definedName>
    <definedName name="IQ_NET_DEBT_HIGH_EST" hidden="1">"c3518"</definedName>
    <definedName name="IQ_NET_DEBT_HIGH_EST_CIQ" hidden="1">"c3816"</definedName>
    <definedName name="IQ_NET_DEBT_HIGH_GUIDANCE" hidden="1">"c4181"</definedName>
    <definedName name="IQ_NET_DEBT_HIGH_GUIDANCE_CIQ" hidden="1">"c4593"</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GUIDANCE" hidden="1">"c4221"</definedName>
    <definedName name="IQ_NET_DEBT_LOW_GUIDANCE_CIQ" hidden="1">"c4633"</definedName>
    <definedName name="IQ_NET_DEBT_MEDIAN_EST" hidden="1">"c3520"</definedName>
    <definedName name="IQ_NET_DEBT_MEDIAN_EST_CIQ" hidden="1">"c3815"</definedName>
    <definedName name="IQ_NET_DEBT_NUM_EST" hidden="1">"c3515"</definedName>
    <definedName name="IQ_NET_DEBT_NUM_EST_CIQ" hidden="1">"c3818"</definedName>
    <definedName name="IQ_NET_DEBT_STDDEV_EST" hidden="1">"c3516"</definedName>
    <definedName name="IQ_NET_DEBT_STDDEV_EST_CIQ" hidden="1">"c3819"</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CIQ" hidden="1">"c4702"</definedName>
    <definedName name="IQ_NI_GAAP_GUIDANCE" hidden="1">"c4470"</definedName>
    <definedName name="IQ_NI_GAAP_GUIDANCE_CIQ" hidden="1">"c5008"</definedName>
    <definedName name="IQ_NI_GAAP_HIGH_GUIDANCE" hidden="1">"c4177"</definedName>
    <definedName name="IQ_NI_GAAP_HIGH_GUIDANCE_CIQ" hidden="1">"c4589"</definedName>
    <definedName name="IQ_NI_GAAP_LOW_GUIDANCE" hidden="1">"c4217"</definedName>
    <definedName name="IQ_NI_GAAP_LOW_GUIDANCE_CIQ" hidden="1">"c4629"</definedName>
    <definedName name="IQ_NI_GUIDANCE" hidden="1">"c4469"</definedName>
    <definedName name="IQ_NI_GUIDANCE_CIQ" hidden="1">"c5007"</definedName>
    <definedName name="IQ_NI_GW_EST_CIQ" hidden="1">"c4709"</definedName>
    <definedName name="IQ_NI_GW_GUIDANCE" hidden="1">"c4471"</definedName>
    <definedName name="IQ_NI_GW_GUIDANCE_CIQ" hidden="1">"c5009"</definedName>
    <definedName name="IQ_NI_GW_HIGH_EST_CIQ" hidden="1">"c4711"</definedName>
    <definedName name="IQ_NI_GW_HIGH_GUIDANCE" hidden="1">"c4178"</definedName>
    <definedName name="IQ_NI_GW_HIGH_GUIDANCE_CIQ" hidden="1">"c4590"</definedName>
    <definedName name="IQ_NI_GW_LOW_EST_CIQ" hidden="1">"c4712"</definedName>
    <definedName name="IQ_NI_GW_LOW_GUIDANCE" hidden="1">"c4218"</definedName>
    <definedName name="IQ_NI_GW_LOW_GUIDANCE_CIQ" hidden="1">"c4630"</definedName>
    <definedName name="IQ_NI_GW_MEDIAN_EST_CIQ" hidden="1">"c4710"</definedName>
    <definedName name="IQ_NI_GW_NUM_EST_CIQ" hidden="1">"c4713"</definedName>
    <definedName name="IQ_NI_GW_STDDEV_EST_CIQ" hidden="1">"c4714"</definedName>
    <definedName name="IQ_NI_HIGH_EST" hidden="1">"c1718"</definedName>
    <definedName name="IQ_NI_HIGH_EST_CIQ" hidden="1">"c4704"</definedName>
    <definedName name="IQ_NI_HIGH_GUIDANCE" hidden="1">"c4176"</definedName>
    <definedName name="IQ_NI_HIGH_GUIDANCE_CIQ" hidden="1">"c4588"</definedName>
    <definedName name="IQ_NI_LOW_EST" hidden="1">"c1719"</definedName>
    <definedName name="IQ_NI_LOW_EST_CIQ" hidden="1">"c4705"</definedName>
    <definedName name="IQ_NI_LOW_GUIDANCE" hidden="1">"c4216"</definedName>
    <definedName name="IQ_NI_LOW_GUIDANCE_CIQ" hidden="1">"c4628"</definedName>
    <definedName name="IQ_NI_MARGIN" hidden="1">"c794"</definedName>
    <definedName name="IQ_NI_MEDIAN_EST" hidden="1">"c1717"</definedName>
    <definedName name="IQ_NI_MEDIAN_EST_CIQ" hidden="1">"c4703"</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REPORTED_EST" hidden="1">"c1730"</definedName>
    <definedName name="IQ_NI_REPORTED_EST_CIQ" hidden="1">"c4716"</definedName>
    <definedName name="IQ_NI_REPORTED_HIGH_EST" hidden="1">"c1732"</definedName>
    <definedName name="IQ_NI_REPORTED_HIGH_EST_CIQ" hidden="1">"c4718"</definedName>
    <definedName name="IQ_NI_REPORTED_LOW_EST" hidden="1">"c1733"</definedName>
    <definedName name="IQ_NI_REPORTED_LOW_EST_CIQ" hidden="1">"c4719"</definedName>
    <definedName name="IQ_NI_REPORTED_MEDIAN_EST" hidden="1">"c1731"</definedName>
    <definedName name="IQ_NI_REPORTED_MEDIAN_EST_CIQ" hidden="1">"c4717"</definedName>
    <definedName name="IQ_NI_REPORTED_NUM_EST" hidden="1">"c1734"</definedName>
    <definedName name="IQ_NI_REPORTED_NUM_EST_CIQ" hidden="1">"c4720"</definedName>
    <definedName name="IQ_NI_REPORTED_STDDEV_EST" hidden="1">"c1735"</definedName>
    <definedName name="IQ_NI_REPORTED_STDDEV_EST_CIQ" hidden="1">"c4721"</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BR" hidden="1">"c850"</definedName>
    <definedName name="IQ_OPER_INC_EST" hidden="1">"c1688"</definedName>
    <definedName name="IQ_OPER_INC_EST_CIQ" hidden="1">"c12010"</definedName>
    <definedName name="IQ_OPER_INC_FIN" hidden="1">"c851"</definedName>
    <definedName name="IQ_OPER_INC_HIGH_EST" hidden="1">"c1690"</definedName>
    <definedName name="IQ_OPER_INC_HIGH_EST_CIQ" hidden="1">"c12012"</definedName>
    <definedName name="IQ_OPER_INC_INS" hidden="1">"c852"</definedName>
    <definedName name="IQ_OPER_INC_LOW_EST" hidden="1">"c1691"</definedName>
    <definedName name="IQ_OPER_INC_LOW_EST_CIQ" hidden="1">"c12013"</definedName>
    <definedName name="IQ_OPER_INC_MARGIN" hidden="1">"c1448"</definedName>
    <definedName name="IQ_OPER_INC_MEDIAN_EST" hidden="1">"c1689"</definedName>
    <definedName name="IQ_OPER_INC_MEDIAN_EST_CIQ" hidden="1">"c12011"</definedName>
    <definedName name="IQ_OPER_INC_NUM_EST" hidden="1">"c1692"</definedName>
    <definedName name="IQ_OPER_INC_NUM_EST_CIQ" hidden="1">"c12014"</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2MONTHS_CIQ" hidden="1">"c3755"</definedName>
    <definedName name="IQ_PERCENT_CHANGE_EST_CFPS_18MONTHS" hidden="1">"c1813"</definedName>
    <definedName name="IQ_PERCENT_CHANGE_EST_CFPS_18MONTHS_CIQ" hidden="1">"c3756"</definedName>
    <definedName name="IQ_PERCENT_CHANGE_EST_CFPS_3MONTHS" hidden="1">"c1809"</definedName>
    <definedName name="IQ_PERCENT_CHANGE_EST_CFPS_3MONTHS_CIQ" hidden="1">"c3752"</definedName>
    <definedName name="IQ_PERCENT_CHANGE_EST_CFPS_6MONTHS" hidden="1">"c1810"</definedName>
    <definedName name="IQ_PERCENT_CHANGE_EST_CFPS_6MONTHS_CIQ" hidden="1">"c3753"</definedName>
    <definedName name="IQ_PERCENT_CHANGE_EST_CFPS_9MONTHS" hidden="1">"c1811"</definedName>
    <definedName name="IQ_PERCENT_CHANGE_EST_CFPS_9MONTHS_CIQ" hidden="1">"c3754"</definedName>
    <definedName name="IQ_PERCENT_CHANGE_EST_CFPS_DAY" hidden="1">"c1806"</definedName>
    <definedName name="IQ_PERCENT_CHANGE_EST_CFPS_DAY_CIQ" hidden="1">"c3750"</definedName>
    <definedName name="IQ_PERCENT_CHANGE_EST_CFPS_MONTH" hidden="1">"c1808"</definedName>
    <definedName name="IQ_PERCENT_CHANGE_EST_CFPS_MONTH_CIQ" hidden="1">"c3751"</definedName>
    <definedName name="IQ_PERCENT_CHANGE_EST_CFPS_WEEK" hidden="1">"c1807"</definedName>
    <definedName name="IQ_PERCENT_CHANGE_EST_CFPS_WEEK_CIQ" hidden="1">"c3793"</definedName>
    <definedName name="IQ_PERCENT_CHANGE_EST_DPS_12MONTHS" hidden="1">"c1820"</definedName>
    <definedName name="IQ_PERCENT_CHANGE_EST_DPS_12MONTHS_CIQ" hidden="1">"c3762"</definedName>
    <definedName name="IQ_PERCENT_CHANGE_EST_DPS_18MONTHS" hidden="1">"c1821"</definedName>
    <definedName name="IQ_PERCENT_CHANGE_EST_DPS_18MONTHS_CIQ" hidden="1">"c3763"</definedName>
    <definedName name="IQ_PERCENT_CHANGE_EST_DPS_3MONTHS" hidden="1">"c1817"</definedName>
    <definedName name="IQ_PERCENT_CHANGE_EST_DPS_3MONTHS_CIQ" hidden="1">"c3759"</definedName>
    <definedName name="IQ_PERCENT_CHANGE_EST_DPS_6MONTHS" hidden="1">"c1818"</definedName>
    <definedName name="IQ_PERCENT_CHANGE_EST_DPS_6MONTHS_CIQ" hidden="1">"c3760"</definedName>
    <definedName name="IQ_PERCENT_CHANGE_EST_DPS_9MONTHS" hidden="1">"c1819"</definedName>
    <definedName name="IQ_PERCENT_CHANGE_EST_DPS_9MONTHS_CIQ" hidden="1">"c3761"</definedName>
    <definedName name="IQ_PERCENT_CHANGE_EST_DPS_DAY" hidden="1">"c1814"</definedName>
    <definedName name="IQ_PERCENT_CHANGE_EST_DPS_DAY_CIQ" hidden="1">"c3757"</definedName>
    <definedName name="IQ_PERCENT_CHANGE_EST_DPS_MONTH" hidden="1">"c1816"</definedName>
    <definedName name="IQ_PERCENT_CHANGE_EST_DPS_MONTH_CIQ" hidden="1">"c3758"</definedName>
    <definedName name="IQ_PERCENT_CHANGE_EST_DPS_WEEK" hidden="1">"c1815"</definedName>
    <definedName name="IQ_PERCENT_CHANGE_EST_DPS_WEEK_CIQ" hidden="1">"c3794"</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2MONTHS_CIQ" hidden="1">"c3769"</definedName>
    <definedName name="IQ_PERCENT_CHANGE_EST_FFO_18MONTHS" hidden="1">"c1829"</definedName>
    <definedName name="IQ_PERCENT_CHANGE_EST_FFO_18MONTHS_CIQ" hidden="1">"c3770"</definedName>
    <definedName name="IQ_PERCENT_CHANGE_EST_FFO_3MONTHS" hidden="1">"c1825"</definedName>
    <definedName name="IQ_PERCENT_CHANGE_EST_FFO_3MONTHS_CIQ" hidden="1">"c3766"</definedName>
    <definedName name="IQ_PERCENT_CHANGE_EST_FFO_6MONTHS" hidden="1">"c1826"</definedName>
    <definedName name="IQ_PERCENT_CHANGE_EST_FFO_6MONTHS_CIQ" hidden="1">"c3767"</definedName>
    <definedName name="IQ_PERCENT_CHANGE_EST_FFO_9MONTHS" hidden="1">"c1827"</definedName>
    <definedName name="IQ_PERCENT_CHANGE_EST_FFO_9MONTHS_CIQ" hidden="1">"c3768"</definedName>
    <definedName name="IQ_PERCENT_CHANGE_EST_FFO_DAY" hidden="1">"c1822"</definedName>
    <definedName name="IQ_PERCENT_CHANGE_EST_FFO_DAY_CIQ" hidden="1">"c3764"</definedName>
    <definedName name="IQ_PERCENT_CHANGE_EST_FFO_MONTH" hidden="1">"c1824"</definedName>
    <definedName name="IQ_PERCENT_CHANGE_EST_FFO_MONTH_CIQ" hidden="1">"c3765"</definedName>
    <definedName name="IQ_PERCENT_CHANGE_EST_FFO_WEEK" hidden="1">"c1823"</definedName>
    <definedName name="IQ_PERCENT_CHANGE_EST_FFO_WEEK_CIQ" hidden="1">"c3795"</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CIQ" hidden="1">"c4688"</definedName>
    <definedName name="IQ_PRETAX_GW_INC_HIGH_EST" hidden="1">"c1704"</definedName>
    <definedName name="IQ_PRETAX_GW_INC_HIGH_EST_CIQ" hidden="1">"c4690"</definedName>
    <definedName name="IQ_PRETAX_GW_INC_LOW_EST" hidden="1">"c1705"</definedName>
    <definedName name="IQ_PRETAX_GW_INC_LOW_EST_CIQ" hidden="1">"c4691"</definedName>
    <definedName name="IQ_PRETAX_GW_INC_MEDIAN_EST" hidden="1">"c1703"</definedName>
    <definedName name="IQ_PRETAX_GW_INC_MEDIAN_EST_CIQ" hidden="1">"c4689"</definedName>
    <definedName name="IQ_PRETAX_GW_INC_NUM_EST" hidden="1">"c1706"</definedName>
    <definedName name="IQ_PRETAX_GW_INC_NUM_EST_CIQ" hidden="1">"c4692"</definedName>
    <definedName name="IQ_PRETAX_GW_INC_STDDEV_EST" hidden="1">"c1707"</definedName>
    <definedName name="IQ_PRETAX_GW_INC_STDDEV_EST_CIQ" hidden="1">"c4693"</definedName>
    <definedName name="IQ_PRETAX_INC_EST" hidden="1">"c1695"</definedName>
    <definedName name="IQ_PRETAX_INC_EST_CIQ" hidden="1">"c4681"</definedName>
    <definedName name="IQ_PRETAX_INC_HIGH_EST" hidden="1">"c1697"</definedName>
    <definedName name="IQ_PRETAX_INC_HIGH_EST_CIQ" hidden="1">"c4683"</definedName>
    <definedName name="IQ_PRETAX_INC_LOW_EST" hidden="1">"c1698"</definedName>
    <definedName name="IQ_PRETAX_INC_LOW_EST_CIQ" hidden="1">"c4684"</definedName>
    <definedName name="IQ_PRETAX_INC_MEDIAN_EST" hidden="1">"c1696"</definedName>
    <definedName name="IQ_PRETAX_INC_MEDIAN_EST_CIQ" hidden="1">"c4682"</definedName>
    <definedName name="IQ_PRETAX_INC_NUM_EST" hidden="1">"c1699"</definedName>
    <definedName name="IQ_PRETAX_INC_NUM_EST_CIQ" hidden="1">"c4685"</definedName>
    <definedName name="IQ_PRETAX_INC_STDDEV_EST" hidden="1">"c1700"</definedName>
    <definedName name="IQ_PRETAX_INC_STDDEV_EST_CIQ" hidden="1">"c4686"</definedName>
    <definedName name="IQ_PRETAX_REPORT_INC_EST" hidden="1">"c1709"</definedName>
    <definedName name="IQ_PRETAX_REPORT_INC_EST_CIQ" hidden="1">"c4695"</definedName>
    <definedName name="IQ_PRETAX_REPORT_INC_HIGH_EST" hidden="1">"c1711"</definedName>
    <definedName name="IQ_PRETAX_REPORT_INC_HIGH_EST_CIQ" hidden="1">"c4697"</definedName>
    <definedName name="IQ_PRETAX_REPORT_INC_LOW_EST" hidden="1">"c1712"</definedName>
    <definedName name="IQ_PRETAX_REPORT_INC_LOW_EST_CIQ" hidden="1">"c4698"</definedName>
    <definedName name="IQ_PRETAX_REPORT_INC_MEDIAN_EST" hidden="1">"c1710"</definedName>
    <definedName name="IQ_PRETAX_REPORT_INC_MEDIAN_EST_CIQ" hidden="1">"c4696"</definedName>
    <definedName name="IQ_PRETAX_REPORT_INC_NUM_EST" hidden="1">"c1713"</definedName>
    <definedName name="IQ_PRETAX_REPORT_INC_NUM_EST_CIQ" hidden="1">"c4699"</definedName>
    <definedName name="IQ_PRETAX_REPORT_INC_STDDEV_EST" hidden="1">"c1714"</definedName>
    <definedName name="IQ_PRETAX_REPORT_INC_STDDEV_EST_CIQ" hidden="1">"c4700"</definedName>
    <definedName name="IQ_PRETAX_RETURN_ASSETS_FDIC" hidden="1">"c6731"</definedName>
    <definedName name="IQ_PRICE_CFPS_FWD" hidden="1">"c2237"</definedName>
    <definedName name="IQ_PRICE_CFPS_FWD_CIQ" hidden="1">"c4046"</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CIQ" hidden="1">"c12020"</definedName>
    <definedName name="IQ_RETURN_ASSETS_BANK" hidden="1">"c1114"</definedName>
    <definedName name="IQ_RETURN_ASSETS_BROK" hidden="1">"c1115"</definedName>
    <definedName name="IQ_RETURN_ASSETS_EST" hidden="1">"c3529"</definedName>
    <definedName name="IQ_RETURN_ASSETS_EST_CIQ" hidden="1">"c3828"</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HIGH_EST" hidden="1">"c3530"</definedName>
    <definedName name="IQ_RETURN_ASSETS_HIGH_EST_CIQ" hidden="1">"c3830"</definedName>
    <definedName name="IQ_RETURN_ASSETS_HIGH_GUIDANCE" hidden="1">"c4183"</definedName>
    <definedName name="IQ_RETURN_ASSETS_HIGH_GUIDANCE_CIQ" hidden="1">"c4595"</definedName>
    <definedName name="IQ_RETURN_ASSETS_LOW_EST" hidden="1">"c3531"</definedName>
    <definedName name="IQ_RETURN_ASSETS_LOW_EST_CIQ" hidden="1">"c3831"</definedName>
    <definedName name="IQ_RETURN_ASSETS_LOW_GUIDANCE" hidden="1">"c4223"</definedName>
    <definedName name="IQ_RETURN_ASSETS_LOW_GUIDANCE_CIQ" hidden="1">"c4635"</definedName>
    <definedName name="IQ_RETURN_ASSETS_MEDIAN_EST" hidden="1">"c3532"</definedName>
    <definedName name="IQ_RETURN_ASSETS_MEDIAN_EST_CIQ" hidden="1">"c3829"</definedName>
    <definedName name="IQ_RETURN_ASSETS_NUM_EST" hidden="1">"c3527"</definedName>
    <definedName name="IQ_RETURN_ASSETS_NUM_EST_CIQ" hidden="1">"c3832"</definedName>
    <definedName name="IQ_RETURN_ASSETS_STDDEV_EST" hidden="1">"c3528"</definedName>
    <definedName name="IQ_RETURN_ASSETS_STDDEV_EST_CIQ" hidden="1">"c3833"</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BANK" hidden="1">"c1119"</definedName>
    <definedName name="IQ_RETURN_EQUITY_BROK" hidden="1">"c1120"</definedName>
    <definedName name="IQ_RETURN_EQUITY_EST" hidden="1">"c3535"</definedName>
    <definedName name="IQ_RETURN_EQUITY_EST_CIQ" hidden="1">"c3821"</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HIGH_EST" hidden="1">"c3536"</definedName>
    <definedName name="IQ_RETURN_EQUITY_HIGH_EST_CIQ" hidden="1">"c3823"</definedName>
    <definedName name="IQ_RETURN_EQUITY_HIGH_GUIDANCE" hidden="1">"c4182"</definedName>
    <definedName name="IQ_RETURN_EQUITY_HIGH_GUIDANCE_CIQ" hidden="1">"c4594"</definedName>
    <definedName name="IQ_RETURN_EQUITY_LOW_EST" hidden="1">"c3537"</definedName>
    <definedName name="IQ_RETURN_EQUITY_LOW_EST_CIQ" hidden="1">"c3824"</definedName>
    <definedName name="IQ_RETURN_EQUITY_LOW_GUIDANCE" hidden="1">"c4222"</definedName>
    <definedName name="IQ_RETURN_EQUITY_LOW_GUIDANCE_CIQ" hidden="1">"c4634"</definedName>
    <definedName name="IQ_RETURN_EQUITY_MEDIAN_EST" hidden="1">"c3538"</definedName>
    <definedName name="IQ_RETURN_EQUITY_MEDIAN_EST_CIQ" hidden="1">"c3822"</definedName>
    <definedName name="IQ_RETURN_EQUITY_NUM_EST" hidden="1">"c3533"</definedName>
    <definedName name="IQ_RETURN_EQUITY_NUM_EST_CIQ" hidden="1">"c3825"</definedName>
    <definedName name="IQ_RETURN_EQUITY_STDDEV_EST" hidden="1">"c3534"</definedName>
    <definedName name="IQ_RETURN_EQUITY_STDDEV_EST_CIQ" hidden="1">"c3826"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GUIDANCE" hidden="1">"c4519"</definedName>
    <definedName name="IQ_REVENUE_GUIDANCE_CIQ" hidden="1">"c5057"</definedName>
    <definedName name="IQ_REVENUE_HIGH_EST" hidden="1">"c1127"</definedName>
    <definedName name="IQ_REVENUE_HIGH_EST_CIQ" hidden="1">"c3618"</definedName>
    <definedName name="IQ_REVENUE_HIGH_GUIDANCE" hidden="1">"c4169"</definedName>
    <definedName name="IQ_REVENUE_HIGH_GUIDANCE_CIQ" hidden="1">"c4581"</definedName>
    <definedName name="IQ_REVENUE_LOW_EST" hidden="1">"c1128"</definedName>
    <definedName name="IQ_REVENUE_LOW_EST_CIQ" hidden="1">"c3619"</definedName>
    <definedName name="IQ_REVENUE_LOW_GUIDANCE" hidden="1">"c4209"</definedName>
    <definedName name="IQ_REVENUE_LOW_GUIDANCE_CIQ" hidden="1">"c4621"</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39825.5794791667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EST" hidden="1">"c4526"</definedName>
    <definedName name="IQ_TEV_EST_CIQ" hidden="1">"c5079"</definedName>
    <definedName name="IQ_TEV_HIGH_EST" hidden="1">"c4527"</definedName>
    <definedName name="IQ_TEV_HIGH_EST_CIQ" hidden="1">"c5080"</definedName>
    <definedName name="IQ_TEV_LOW_EST" hidden="1">"c4528"</definedName>
    <definedName name="IQ_TEV_LOW_EST_CIQ" hidden="1">"c5081"</definedName>
    <definedName name="IQ_TEV_MEDIAN_EST" hidden="1">"c4529"</definedName>
    <definedName name="IQ_TEV_MEDIAN_EST_CIQ" hidden="1">"c5082"</definedName>
    <definedName name="IQ_TEV_NUM_EST" hidden="1">"c4530"</definedName>
    <definedName name="IQ_TEV_NUM_EST_CIQ" hidden="1">"c5083"</definedName>
    <definedName name="IQ_TEV_STDDEV_EST" hidden="1">"c4531"</definedName>
    <definedName name="IQ_TEV_STDDEV_EST_CIQ" hidden="1">"c5084"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PJ98" localSheetId="0" hidden="1">{#N/A,#N/A,FALSE,"IR E CS 1997";#N/A,#N/A,FALSE,"PR ND";#N/A,#N/A,FALSE,"8191";#N/A,#N/A,FALSE,"8383";#N/A,#N/A,FALSE,"MP 1024";#N/A,#N/A,FALSE,"AD_EX_97";#N/A,#N/A,FALSE,"BD 97"}</definedName>
    <definedName name="IRPJ98" localSheetId="12" hidden="1">{#N/A,#N/A,FALSE,"IR E CS 1997";#N/A,#N/A,FALSE,"PR ND";#N/A,#N/A,FALSE,"8191";#N/A,#N/A,FALSE,"8383";#N/A,#N/A,FALSE,"MP 1024";#N/A,#N/A,FALSE,"AD_EX_97";#N/A,#N/A,FALSE,"BD 97"}</definedName>
    <definedName name="IRPJ98" hidden="1">{#N/A,#N/A,FALSE,"IR E CS 1997";#N/A,#N/A,FALSE,"PR ND";#N/A,#N/A,FALSE,"8191";#N/A,#N/A,FALSE,"8383";#N/A,#N/A,FALSE,"MP 1024";#N/A,#N/A,FALSE,"AD_EX_97";#N/A,#N/A,FALSE,"BD 97"}</definedName>
    <definedName name="JANA" localSheetId="0" hidden="1">{"Fecha_Novembro",#N/A,FALSE,"FECHAMENTO-2002 ";"Defer_Novembro",#N/A,FALSE,"DIFERIDO";"Pis_Novembro",#N/A,FALSE,"PIS COFINS";"Iss_Novembro",#N/A,FALSE,"ISS"}</definedName>
    <definedName name="JANA" localSheetId="12" hidden="1">{"Fecha_Novembro",#N/A,FALSE,"FECHAMENTO-2002 ";"Defer_Novembro",#N/A,FALSE,"DIFERIDO";"Pis_Novembro",#N/A,FALSE,"PIS COFINS";"Iss_Novembro",#N/A,FALSE,"ISS"}</definedName>
    <definedName name="JANA" hidden="1">{"Fecha_Novembro",#N/A,FALSE,"FECHAMENTO-2002 ";"Defer_Novembro",#N/A,FALSE,"DIFERIDO";"Pis_Novembro",#N/A,FALSE,"PIS COFINS";"Iss_Novembro",#N/A,FALSE,"ISS"}</definedName>
    <definedName name="jh" localSheetId="0" hidden="1">{"Fecha_Novembro",#N/A,FALSE,"FECHAMENTO-2002 ";"Defer_Novembro",#N/A,FALSE,"DIFERIDO";"Pis_Novembro",#N/A,FALSE,"PIS COFINS";"Iss_Novembro",#N/A,FALSE,"ISS"}</definedName>
    <definedName name="jh" localSheetId="12" hidden="1">{"Fecha_Novembro",#N/A,FALSE,"FECHAMENTO-2002 ";"Defer_Novembro",#N/A,FALSE,"DIFERIDO";"Pis_Novembro",#N/A,FALSE,"PIS COFINS";"Iss_Novembro",#N/A,FALSE,"ISS"}</definedName>
    <definedName name="jh" hidden="1">{"Fecha_Novembro",#N/A,FALSE,"FECHAMENTO-2002 ";"Defer_Novembro",#N/A,FALSE,"DIFERIDO";"Pis_Novembro",#N/A,FALSE,"PIS COFINS";"Iss_Novembro",#N/A,FALSE,"ISS"}</definedName>
    <definedName name="Justif" localSheetId="0" hidden="1">{#N/A,#N/A,FALSE,"Extra2";#N/A,#N/A,FALSE,"Comp2";#N/A,#N/A,FALSE,"Ret-PL"}</definedName>
    <definedName name="Justif" localSheetId="12" hidden="1">{#N/A,#N/A,FALSE,"Extra2";#N/A,#N/A,FALSE,"Comp2";#N/A,#N/A,FALSE,"Ret-PL"}</definedName>
    <definedName name="Justif" hidden="1">{#N/A,#N/A,FALSE,"Extra2";#N/A,#N/A,FALSE,"Comp2";#N/A,#N/A,FALSE,"Ret-PL"}</definedName>
    <definedName name="Justif_03" localSheetId="0" hidden="1">{#N/A,#N/A,FALSE,"Extra2";#N/A,#N/A,FALSE,"Comp2";#N/A,#N/A,FALSE,"Ret-PL"}</definedName>
    <definedName name="Justif_03" localSheetId="12" hidden="1">{#N/A,#N/A,FALSE,"Extra2";#N/A,#N/A,FALSE,"Comp2";#N/A,#N/A,FALSE,"Ret-PL"}</definedName>
    <definedName name="Justif_03" hidden="1">{#N/A,#N/A,FALSE,"Extra2";#N/A,#N/A,FALSE,"Comp2";#N/A,#N/A,FALSE,"Ret-PL"}</definedName>
    <definedName name="k" hidden="1">[1]Lead!A1</definedName>
    <definedName name="kj" localSheetId="0" hidden="1">{#N/A,#N/A,FALSE,"RESUMO"}</definedName>
    <definedName name="kj" localSheetId="12" hidden="1">{#N/A,#N/A,FALSE,"RESUMO"}</definedName>
    <definedName name="kj" hidden="1">{#N/A,#N/A,FALSE,"RESUMO"}</definedName>
    <definedName name="kkkkk" localSheetId="0" hidden="1">{"TotalGeralDespesasPorArea",#N/A,FALSE,"VinculosAccessEfetivo"}</definedName>
    <definedName name="kkkkk" localSheetId="12" hidden="1">{"TotalGeralDespesasPorArea",#N/A,FALSE,"VinculosAccessEfetivo"}</definedName>
    <definedName name="kkkkk" hidden="1">{"TotalGeralDespesasPorArea",#N/A,FALSE,"VinculosAccessEfetivo"}</definedName>
    <definedName name="kkkkkkkkk" localSheetId="0" hidden="1">{"Fecha_Dezembro",#N/A,FALSE,"FECHAMENTO-2002 ";"Defer_Dezermbro",#N/A,FALSE,"DIFERIDO";"Pis_Dezembro",#N/A,FALSE,"PIS COFINS";"Iss_Dezembro",#N/A,FALSE,"ISS"}</definedName>
    <definedName name="kkkkkkkkk" localSheetId="12" hidden="1">{"Fecha_Dezembro",#N/A,FALSE,"FECHAMENTO-2002 ";"Defer_Dezermbro",#N/A,FALSE,"DIFERIDO";"Pis_Dezembro",#N/A,FALSE,"PIS COFINS";"Iss_Dezembro",#N/A,FALSE,"ISS"}</definedName>
    <definedName name="kkkkkkkkk" hidden="1">{"Fecha_Dezembro",#N/A,FALSE,"FECHAMENTO-2002 ";"Defer_Dezermbro",#N/A,FALSE,"DIFERIDO";"Pis_Dezembro",#N/A,FALSE,"PIS COFINS";"Iss_Dezembro",#N/A,FALSE,"ISS"}</definedName>
    <definedName name="kksksksksks" localSheetId="8" hidden="1">#REF!</definedName>
    <definedName name="kksksksksks" localSheetId="2" hidden="1">#REF!</definedName>
    <definedName name="kksksksksks" localSheetId="4" hidden="1">#REF!</definedName>
    <definedName name="kksksksksks" localSheetId="6" hidden="1">#REF!</definedName>
    <definedName name="kksksksksks" localSheetId="7" hidden="1">#REF!</definedName>
    <definedName name="kksksksksks" localSheetId="5" hidden="1">#REF!</definedName>
    <definedName name="kksksksksks" localSheetId="0" hidden="1">#REF!</definedName>
    <definedName name="kksksksksks" localSheetId="12" hidden="1">#REF!</definedName>
    <definedName name="kksksksksks" localSheetId="1" hidden="1">#REF!</definedName>
    <definedName name="kksksksksks" hidden="1">#REF!</definedName>
    <definedName name="lç" localSheetId="0" hidden="1">{#N/A,#N/A,FALSE,"Previa Fech";#N/A,#N/A,FALSE,"PIS.COFINS";#N/A,#N/A,FALSE,"PDD";#N/A,#N/A,FALSE,"PIRD";#N/A,#N/A,FALSE,"C.Social";#N/A,#N/A,FALSE,"LALUR";#N/A,#N/A,FALSE,"Estimado(2)";#N/A,#N/A,FALSE,"Estimado-1";#N/A,#N/A,FALSE,"C.Social_RF";#N/A,#N/A,FALSE,"LALUR_RF";#N/A,#N/A,FALSE,"Contr.CT";#N/A,#N/A,FALSE,"Comparativo";#N/A,#N/A,FALSE,"Extra-1";#N/A,#N/A,FALSE,"RET-PL.";#N/A,#N/A,FALSE,"Mét.Financ.";#N/A,#N/A,FALSE,"ficha"}</definedName>
    <definedName name="lç" localSheetId="12" hidden="1">{#N/A,#N/A,FALSE,"Previa Fech";#N/A,#N/A,FALSE,"PIS.COFINS";#N/A,#N/A,FALSE,"PDD";#N/A,#N/A,FALSE,"PIRD";#N/A,#N/A,FALSE,"C.Social";#N/A,#N/A,FALSE,"LALUR";#N/A,#N/A,FALSE,"Estimado(2)";#N/A,#N/A,FALSE,"Estimado-1";#N/A,#N/A,FALSE,"C.Social_RF";#N/A,#N/A,FALSE,"LALUR_RF";#N/A,#N/A,FALSE,"Contr.CT";#N/A,#N/A,FALSE,"Comparativo";#N/A,#N/A,FALSE,"Extra-1";#N/A,#N/A,FALSE,"RET-PL.";#N/A,#N/A,FALSE,"Mét.Financ.";#N/A,#N/A,FALSE,"ficha"}</definedName>
    <definedName name="lç" hidden="1">{#N/A,#N/A,FALSE,"Previa Fech";#N/A,#N/A,FALSE,"PIS.COFINS";#N/A,#N/A,FALSE,"PDD";#N/A,#N/A,FALSE,"PIRD";#N/A,#N/A,FALSE,"C.Social";#N/A,#N/A,FALSE,"LALUR";#N/A,#N/A,FALSE,"Estimado(2)";#N/A,#N/A,FALSE,"Estimado-1";#N/A,#N/A,FALSE,"C.Social_RF";#N/A,#N/A,FALSE,"LALUR_RF";#N/A,#N/A,FALSE,"Contr.CT";#N/A,#N/A,FALSE,"Comparativo";#N/A,#N/A,FALSE,"Extra-1";#N/A,#N/A,FALSE,"RET-PL.";#N/A,#N/A,FALSE,"Mét.Financ.";#N/A,#N/A,FALSE,"ficha"}</definedName>
    <definedName name="LIX" localSheetId="0" hidden="1">{#N/A,#N/A,FALSE,"Relatórios";"Vendas e Custos",#N/A,FALSE,"Vendas e Custos";"Premissas",#N/A,FALSE,"Premissas";"Projeções",#N/A,FALSE,"Projeções";"Dolar",#N/A,FALSE,"Dolar";"Original",#N/A,FALSE,"Original e UFIR"}</definedName>
    <definedName name="LIX" localSheetId="12" hidden="1">{#N/A,#N/A,FALSE,"Relatórios";"Vendas e Custos",#N/A,FALSE,"Vendas e Custos";"Premissas",#N/A,FALSE,"Premissas";"Projeções",#N/A,FALSE,"Projeções";"Dolar",#N/A,FALSE,"Dolar";"Original",#N/A,FALSE,"Original e UFIR"}</definedName>
    <definedName name="LIX" hidden="1">{#N/A,#N/A,FALSE,"Relatórios";"Vendas e Custos",#N/A,FALSE,"Vendas e Custos";"Premissas",#N/A,FALSE,"Premissas";"Projeções",#N/A,FALSE,"Projeções";"Dolar",#N/A,FALSE,"Dolar";"Original",#N/A,FALSE,"Original e UFIR"}</definedName>
    <definedName name="lixão" localSheetId="0" hidden="1">{#N/A,#N/A,FALSE,"Relatórios";"Vendas e Custos",#N/A,FALSE,"Vendas e Custos";"Premissas",#N/A,FALSE,"Premissas";"Projeções",#N/A,FALSE,"Projeções";"Dolar",#N/A,FALSE,"Dolar";"Original",#N/A,FALSE,"Original e UFIR"}</definedName>
    <definedName name="lixão" localSheetId="12" hidden="1">{#N/A,#N/A,FALSE,"Relatórios";"Vendas e Custos",#N/A,FALSE,"Vendas e Custos";"Premissas",#N/A,FALSE,"Premissas";"Projeções",#N/A,FALSE,"Projeções";"Dolar",#N/A,FALSE,"Dolar";"Original",#N/A,FALSE,"Original e UFIR"}</definedName>
    <definedName name="lixão" hidden="1">{#N/A,#N/A,FALSE,"Relatórios";"Vendas e Custos",#N/A,FALSE,"Vendas e Custos";"Premissas",#N/A,FALSE,"Premissas";"Projeções",#N/A,FALSE,"Projeções";"Dolar",#N/A,FALSE,"Dolar";"Original",#N/A,FALSE,"Original e UFIR"}</definedName>
    <definedName name="lixo" localSheetId="0" hidden="1">{#N/A,#N/A,FALSE,"Relatórios";"Vendas e Custos",#N/A,FALSE,"Vendas e Custos";"Premissas",#N/A,FALSE,"Premissas";"Projeções",#N/A,FALSE,"Projeções";"Dolar",#N/A,FALSE,"Dolar";"Original",#N/A,FALSE,"Original e UFIR"}</definedName>
    <definedName name="lixo" localSheetId="12" hidden="1">{#N/A,#N/A,FALSE,"Relatórios";"Vendas e Custos",#N/A,FALSE,"Vendas e Custos";"Premissas",#N/A,FALSE,"Premissas";"Projeções",#N/A,FALSE,"Projeções";"Dolar",#N/A,FALSE,"Dolar";"Original",#N/A,FALSE,"Original e UFIR"}</definedName>
    <definedName name="lixo" hidden="1">{#N/A,#N/A,FALSE,"Relatórios";"Vendas e Custos",#N/A,FALSE,"Vendas e Custos";"Premissas",#N/A,FALSE,"Premissas";"Projeções",#N/A,FALSE,"Projeções";"Dolar",#N/A,FALSE,"Dolar";"Original",#N/A,FALSE,"Original e UFIR"}</definedName>
    <definedName name="lll" localSheetId="0" hidden="1">{"Fecha_Novembro",#N/A,FALSE,"FECHAMENTO-2002 ";"Defer_Novembro",#N/A,FALSE,"DIFERIDO";"Pis_Novembro",#N/A,FALSE,"PIS COFINS";"Iss_Novembro",#N/A,FALSE,"ISS"}</definedName>
    <definedName name="lll" localSheetId="12" hidden="1">{"Fecha_Novembro",#N/A,FALSE,"FECHAMENTO-2002 ";"Defer_Novembro",#N/A,FALSE,"DIFERIDO";"Pis_Novembro",#N/A,FALSE,"PIS COFINS";"Iss_Novembro",#N/A,FALSE,"ISS"}</definedName>
    <definedName name="lll" hidden="1">{"Fecha_Novembro",#N/A,FALSE,"FECHAMENTO-2002 ";"Defer_Novembro",#N/A,FALSE,"DIFERIDO";"Pis_Novembro",#N/A,FALSE,"PIS COFINS";"Iss_Novembro",#N/A,FALSE,"ISS"}</definedName>
    <definedName name="Loiana" localSheetId="0" hidden="1">{#N/A,#N/A,FALSE,"Extra2";#N/A,#N/A,FALSE,"Comp2";#N/A,#N/A,FALSE,"Ret-PL"}</definedName>
    <definedName name="Loiana" localSheetId="12" hidden="1">{#N/A,#N/A,FALSE,"Extra2";#N/A,#N/A,FALSE,"Comp2";#N/A,#N/A,FALSE,"Ret-PL"}</definedName>
    <definedName name="Loiana" hidden="1">{#N/A,#N/A,FALSE,"Extra2";#N/A,#N/A,FALSE,"Comp2";#N/A,#N/A,FALSE,"Ret-PL"}</definedName>
    <definedName name="mensal" localSheetId="0"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mensal" localSheetId="12"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mensal"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NADA1" localSheetId="0" hidden="1">{#N/A,#N/A,TRUE,"DIÁRIA";#N/A,#N/A,TRUE,"DIÁRIA"}</definedName>
    <definedName name="NADA1" localSheetId="12" hidden="1">{#N/A,#N/A,TRUE,"DIÁRIA";#N/A,#N/A,TRUE,"DIÁRIA"}</definedName>
    <definedName name="NADA1" hidden="1">{#N/A,#N/A,TRUE,"DIÁRIA";#N/A,#N/A,TRUE,"DIÁRIA"}</definedName>
    <definedName name="new" localSheetId="0" hidden="1">{#N/A,#N/A,FALSE,"Previa Fech";#N/A,#N/A,FALSE,"PIS";#N/A,#N/A,FALSE,"COFINS";#N/A,#N/A,FALSE,"PDD";#N/A,#N/A,FALSE,"C.Social";#N/A,#N/A,FALSE,"LALUR";#N/A,#N/A,FALSE,"Estimado(2)";#N/A,#N/A,FALSE,"Estimado-1";#N/A,#N/A,FALSE,"C.Social_RF";#N/A,#N/A,FALSE,"LALUR_RF";#N/A,#N/A,FALSE,"Comparativo";#N/A,#N/A,FALSE,"Extra-1";#N/A,#N/A,FALSE,"RET-PL."}</definedName>
    <definedName name="new" localSheetId="12" hidden="1">{#N/A,#N/A,FALSE,"Previa Fech";#N/A,#N/A,FALSE,"PIS";#N/A,#N/A,FALSE,"COFINS";#N/A,#N/A,FALSE,"PDD";#N/A,#N/A,FALSE,"C.Social";#N/A,#N/A,FALSE,"LALUR";#N/A,#N/A,FALSE,"Estimado(2)";#N/A,#N/A,FALSE,"Estimado-1";#N/A,#N/A,FALSE,"C.Social_RF";#N/A,#N/A,FALSE,"LALUR_RF";#N/A,#N/A,FALSE,"Comparativo";#N/A,#N/A,FALSE,"Extra-1";#N/A,#N/A,FALSE,"RET-PL."}</definedName>
    <definedName name="new" hidden="1">{#N/A,#N/A,FALSE,"Previa Fech";#N/A,#N/A,FALSE,"PIS";#N/A,#N/A,FALSE,"COFINS";#N/A,#N/A,FALSE,"PDD";#N/A,#N/A,FALSE,"C.Social";#N/A,#N/A,FALSE,"LALUR";#N/A,#N/A,FALSE,"Estimado(2)";#N/A,#N/A,FALSE,"Estimado-1";#N/A,#N/A,FALSE,"C.Social_RF";#N/A,#N/A,FALSE,"LALUR_RF";#N/A,#N/A,FALSE,"Comparativo";#N/A,#N/A,FALSE,"Extra-1";#N/A,#N/A,FALSE,"RET-PL."}</definedName>
    <definedName name="ni" localSheetId="0" hidden="1">{#N/A,#N/A,FALSE,"Previa Fech";#N/A,#N/A,FALSE,"PIS";#N/A,#N/A,FALSE,"COFINS";#N/A,#N/A,FALSE,"PDD";#N/A,#N/A,FALSE,"C.Social";#N/A,#N/A,FALSE,"LALUR";#N/A,#N/A,FALSE,"Estimado(2)";#N/A,#N/A,FALSE,"Estimado-1";#N/A,#N/A,FALSE,"C.Social_RF";#N/A,#N/A,FALSE,"LALUR_RF";#N/A,#N/A,FALSE,"Comparativo";#N/A,#N/A,FALSE,"Extra-1";#N/A,#N/A,FALSE,"RET-PL."}</definedName>
    <definedName name="ni" localSheetId="12" hidden="1">{#N/A,#N/A,FALSE,"Previa Fech";#N/A,#N/A,FALSE,"PIS";#N/A,#N/A,FALSE,"COFINS";#N/A,#N/A,FALSE,"PDD";#N/A,#N/A,FALSE,"C.Social";#N/A,#N/A,FALSE,"LALUR";#N/A,#N/A,FALSE,"Estimado(2)";#N/A,#N/A,FALSE,"Estimado-1";#N/A,#N/A,FALSE,"C.Social_RF";#N/A,#N/A,FALSE,"LALUR_RF";#N/A,#N/A,FALSE,"Comparativo";#N/A,#N/A,FALSE,"Extra-1";#N/A,#N/A,FALSE,"RET-PL."}</definedName>
    <definedName name="ni" hidden="1">{#N/A,#N/A,FALSE,"Previa Fech";#N/A,#N/A,FALSE,"PIS";#N/A,#N/A,FALSE,"COFINS";#N/A,#N/A,FALSE,"PDD";#N/A,#N/A,FALSE,"C.Social";#N/A,#N/A,FALSE,"LALUR";#N/A,#N/A,FALSE,"Estimado(2)";#N/A,#N/A,FALSE,"Estimado-1";#N/A,#N/A,FALSE,"C.Social_RF";#N/A,#N/A,FALSE,"LALUR_RF";#N/A,#N/A,FALSE,"Comparativo";#N/A,#N/A,FALSE,"Extra-1";#N/A,#N/A,FALSE,"RET-PL."}</definedName>
    <definedName name="Novo" localSheetId="8" hidden="1">#REF!</definedName>
    <definedName name="Novo" localSheetId="2" hidden="1">#REF!</definedName>
    <definedName name="Novo" localSheetId="4" hidden="1">#REF!</definedName>
    <definedName name="Novo" localSheetId="6" hidden="1">#REF!</definedName>
    <definedName name="Novo" localSheetId="7" hidden="1">#REF!</definedName>
    <definedName name="Novo" localSheetId="5" hidden="1">#REF!</definedName>
    <definedName name="Novo" localSheetId="0" hidden="1">#REF!</definedName>
    <definedName name="Novo" localSheetId="12" hidden="1">#REF!</definedName>
    <definedName name="Novo" localSheetId="1" hidden="1">#REF!</definedName>
    <definedName name="Novo" hidden="1">#REF!</definedName>
    <definedName name="NOVO_2" localSheetId="8" hidden="1">#REF!</definedName>
    <definedName name="NOVO_2" localSheetId="2" hidden="1">#REF!</definedName>
    <definedName name="NOVO_2" localSheetId="4" hidden="1">#REF!</definedName>
    <definedName name="NOVO_2" localSheetId="6" hidden="1">#REF!</definedName>
    <definedName name="NOVO_2" localSheetId="7" hidden="1">#REF!</definedName>
    <definedName name="NOVO_2" localSheetId="5" hidden="1">#REF!</definedName>
    <definedName name="NOVO_2" localSheetId="0" hidden="1">#REF!</definedName>
    <definedName name="NOVO_2" localSheetId="12" hidden="1">#REF!</definedName>
    <definedName name="NOVO_2" localSheetId="1" hidden="1">#REF!</definedName>
    <definedName name="NOVO_2" hidden="1">#REF!</definedName>
    <definedName name="NumofGrpAccts" hidden="1">2</definedName>
    <definedName name="nvnvnvnv" localSheetId="0" hidden="1">{#N/A,#N/A,FALSE,"Aging Summary";#N/A,#N/A,FALSE,"Ratio Analysis";#N/A,#N/A,FALSE,"Test 120 Day Accts";#N/A,#N/A,FALSE,"Tickmarks"}</definedName>
    <definedName name="nvnvnvnv" localSheetId="12" hidden="1">{#N/A,#N/A,FALSE,"Aging Summary";#N/A,#N/A,FALSE,"Ratio Analysis";#N/A,#N/A,FALSE,"Test 120 Day Accts";#N/A,#N/A,FALSE,"Tickmarks"}</definedName>
    <definedName name="nvnvnvnv" hidden="1">{#N/A,#N/A,FALSE,"Aging Summary";#N/A,#N/A,FALSE,"Ratio Analysis";#N/A,#N/A,FALSE,"Test 120 Day Accts";#N/A,#N/A,FALSE,"Tickmarks"}</definedName>
    <definedName name="OLIVIO" localSheetId="0"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OLIVIO" localSheetId="12"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OLIVIO"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ooo" localSheetId="0"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ooo" localSheetId="12"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ooo"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pp" localSheetId="8" hidden="1">'[2]Fin LP'!#REF!</definedName>
    <definedName name="pp" localSheetId="2" hidden="1">'[2]Fin LP'!#REF!</definedName>
    <definedName name="pp" localSheetId="4" hidden="1">'[2]Fin LP'!#REF!</definedName>
    <definedName name="pp" localSheetId="6" hidden="1">'[2]Fin LP'!#REF!</definedName>
    <definedName name="pp" localSheetId="7" hidden="1">'[2]Fin LP'!#REF!</definedName>
    <definedName name="pp" localSheetId="5" hidden="1">'[2]Fin LP'!#REF!</definedName>
    <definedName name="pp" localSheetId="12" hidden="1">#REF!</definedName>
    <definedName name="pp" localSheetId="1" hidden="1">'[2]Fin LP'!#REF!</definedName>
    <definedName name="pp" hidden="1">'[2]Fin LP'!#REF!</definedName>
    <definedName name="PUB_FileID" hidden="1">"L10003649.xls"</definedName>
    <definedName name="PUB_UserID" hidden="1">"MAYERX"</definedName>
    <definedName name="redo" localSheetId="0" hidden="1">{#N/A,#N/A,FALSE,"ACQ_GRAPHS";#N/A,#N/A,FALSE,"T_1 GRAPHS";#N/A,#N/A,FALSE,"T_2 GRAPHS";#N/A,#N/A,FALSE,"COMB_GRAPHS"}</definedName>
    <definedName name="redo" localSheetId="12" hidden="1">{#N/A,#N/A,FALSE,"ACQ_GRAPHS";#N/A,#N/A,FALSE,"T_1 GRAPHS";#N/A,#N/A,FALSE,"T_2 GRAPHS";#N/A,#N/A,FALSE,"COMB_GRAPHS"}</definedName>
    <definedName name="redo" hidden="1">{#N/A,#N/A,FALSE,"ACQ_GRAPHS";#N/A,#N/A,FALSE,"T_1 GRAPHS";#N/A,#N/A,FALSE,"T_2 GRAPHS";#N/A,#N/A,FALSE,"COMB_GRAPHS"}</definedName>
    <definedName name="relatorio2" localSheetId="0" hidden="1">{#N/A,#N/A,FALSE,"Relatórios";"Vendas e Custos",#N/A,FALSE,"Vendas e Custos";"Premissas",#N/A,FALSE,"Premissas";"Projeções",#N/A,FALSE,"Projeções";"Dolar",#N/A,FALSE,"Dolar";"Original",#N/A,FALSE,"Original e UFIR"}</definedName>
    <definedName name="relatorio2" localSheetId="12" hidden="1">{#N/A,#N/A,FALSE,"Relatórios";"Vendas e Custos",#N/A,FALSE,"Vendas e Custos";"Premissas",#N/A,FALSE,"Premissas";"Projeções",#N/A,FALSE,"Projeções";"Dolar",#N/A,FALSE,"Dolar";"Original",#N/A,FALSE,"Original e UFIR"}</definedName>
    <definedName name="relatorio2" hidden="1">{#N/A,#N/A,FALSE,"Relatórios";"Vendas e Custos",#N/A,FALSE,"Vendas e Custos";"Premissas",#N/A,FALSE,"Premissas";"Projeções",#N/A,FALSE,"Projeções";"Dolar",#N/A,FALSE,"Dolar";"Original",#N/A,FALSE,"Original e UFIR"}</definedName>
    <definedName name="Report_Version_4">"A1"</definedName>
    <definedName name="Roger" hidden="1">"                                                                                                                                                                                                                                                            38"</definedName>
    <definedName name="RowLevel" hidden="1">1</definedName>
    <definedName name="rr" localSheetId="0" hidden="1">{#N/A,#N/A,FALSE,"Previa Fech";#N/A,#N/A,FALSE,"PIS";#N/A,#N/A,FALSE,"COFINS";#N/A,#N/A,FALSE,"PDD";#N/A,#N/A,FALSE,"C.Social";#N/A,#N/A,FALSE,"LALUR";#N/A,#N/A,FALSE,"Estimado(2)";#N/A,#N/A,FALSE,"Estimado-1";#N/A,#N/A,FALSE,"C.Social_RF";#N/A,#N/A,FALSE,"LALUR_RF";#N/A,#N/A,FALSE,"Comparativo";#N/A,#N/A,FALSE,"Extra-1";#N/A,#N/A,FALSE,"RET-PL."}</definedName>
    <definedName name="rr" localSheetId="12" hidden="1">{#N/A,#N/A,FALSE,"Previa Fech";#N/A,#N/A,FALSE,"PIS";#N/A,#N/A,FALSE,"COFINS";#N/A,#N/A,FALSE,"PDD";#N/A,#N/A,FALSE,"C.Social";#N/A,#N/A,FALSE,"LALUR";#N/A,#N/A,FALSE,"Estimado(2)";#N/A,#N/A,FALSE,"Estimado-1";#N/A,#N/A,FALSE,"C.Social_RF";#N/A,#N/A,FALSE,"LALUR_RF";#N/A,#N/A,FALSE,"Comparativo";#N/A,#N/A,FALSE,"Extra-1";#N/A,#N/A,FALSE,"RET-PL."}</definedName>
    <definedName name="rr" hidden="1">{#N/A,#N/A,FALSE,"Previa Fech";#N/A,#N/A,FALSE,"PIS";#N/A,#N/A,FALSE,"COFINS";#N/A,#N/A,FALSE,"PDD";#N/A,#N/A,FALSE,"C.Social";#N/A,#N/A,FALSE,"LALUR";#N/A,#N/A,FALSE,"Estimado(2)";#N/A,#N/A,FALSE,"Estimado-1";#N/A,#N/A,FALSE,"C.Social_RF";#N/A,#N/A,FALSE,"LALUR_RF";#N/A,#N/A,FALSE,"Comparativo";#N/A,#N/A,FALSE,"Extra-1";#N/A,#N/A,FALSE,"RET-PL."}</definedName>
    <definedName name="rraa" localSheetId="0" hidden="1">{#N/A,#N/A,FALSE,"Previa Fech";#N/A,#N/A,FALSE,"PIS.COFINS";#N/A,#N/A,FALSE,"PDD";#N/A,#N/A,FALSE,"PIRD";#N/A,#N/A,FALSE,"C.Social";#N/A,#N/A,FALSE,"LALUR";#N/A,#N/A,FALSE,"Estimado(2)";#N/A,#N/A,FALSE,"Estimado-1";#N/A,#N/A,FALSE,"C.Social_RF";#N/A,#N/A,FALSE,"LALUR_RF";#N/A,#N/A,FALSE,"Contr.CT";#N/A,#N/A,FALSE,"Comparativo";#N/A,#N/A,FALSE,"Extra-1";#N/A,#N/A,FALSE,"RET-PL."}</definedName>
    <definedName name="rraa" localSheetId="12" hidden="1">{#N/A,#N/A,FALSE,"Previa Fech";#N/A,#N/A,FALSE,"PIS.COFINS";#N/A,#N/A,FALSE,"PDD";#N/A,#N/A,FALSE,"PIRD";#N/A,#N/A,FALSE,"C.Social";#N/A,#N/A,FALSE,"LALUR";#N/A,#N/A,FALSE,"Estimado(2)";#N/A,#N/A,FALSE,"Estimado-1";#N/A,#N/A,FALSE,"C.Social_RF";#N/A,#N/A,FALSE,"LALUR_RF";#N/A,#N/A,FALSE,"Contr.CT";#N/A,#N/A,FALSE,"Comparativo";#N/A,#N/A,FALSE,"Extra-1";#N/A,#N/A,FALSE,"RET-PL."}</definedName>
    <definedName name="rraa" hidden="1">{#N/A,#N/A,FALSE,"Previa Fech";#N/A,#N/A,FALSE,"PIS.COFINS";#N/A,#N/A,FALSE,"PDD";#N/A,#N/A,FALSE,"PIRD";#N/A,#N/A,FALSE,"C.Social";#N/A,#N/A,FALSE,"LALUR";#N/A,#N/A,FALSE,"Estimado(2)";#N/A,#N/A,FALSE,"Estimado-1";#N/A,#N/A,FALSE,"C.Social_RF";#N/A,#N/A,FALSE,"LALUR_RF";#N/A,#N/A,FALSE,"Contr.CT";#N/A,#N/A,FALSE,"Comparativo";#N/A,#N/A,FALSE,"Extra-1";#N/A,#N/A,FALSE,"RET-PL."}</definedName>
    <definedName name="Rwvu.CATODO." localSheetId="8" hidden="1">#REF!,#REF!,#REF!,#REF!,#REF!,#REF!</definedName>
    <definedName name="Rwvu.CATODO." localSheetId="2" hidden="1">#REF!,#REF!,#REF!,#REF!,#REF!,#REF!</definedName>
    <definedName name="Rwvu.CATODO." localSheetId="4" hidden="1">#REF!,#REF!,#REF!,#REF!,#REF!,#REF!</definedName>
    <definedName name="Rwvu.CATODO." localSheetId="6" hidden="1">#REF!,#REF!,#REF!,#REF!,#REF!,#REF!</definedName>
    <definedName name="Rwvu.CATODO." localSheetId="7" hidden="1">#REF!,#REF!,#REF!,#REF!,#REF!,#REF!</definedName>
    <definedName name="Rwvu.CATODO." localSheetId="5" hidden="1">#REF!,#REF!,#REF!,#REF!,#REF!,#REF!</definedName>
    <definedName name="Rwvu.CATODO." localSheetId="0" hidden="1">#REF!,#REF!,#REF!,#REF!,#REF!,#REF!</definedName>
    <definedName name="Rwvu.CATODO." localSheetId="12" hidden="1">#REF!,#REF!,#REF!,#REF!,#REF!,#REF!</definedName>
    <definedName name="Rwvu.CATODO." localSheetId="1" hidden="1">#REF!,#REF!,#REF!,#REF!,#REF!,#REF!</definedName>
    <definedName name="Rwvu.CATODO." hidden="1">#REF!,#REF!,#REF!,#REF!,#REF!,#REF!</definedName>
    <definedName name="Rwvu.VERGALHÃO." localSheetId="8" hidden="1">#REF!,#REF!,#REF!,#REF!,#REF!,#REF!</definedName>
    <definedName name="Rwvu.VERGALHÃO." localSheetId="2" hidden="1">#REF!,#REF!,#REF!,#REF!,#REF!,#REF!</definedName>
    <definedName name="Rwvu.VERGALHÃO." localSheetId="4" hidden="1">#REF!,#REF!,#REF!,#REF!,#REF!,#REF!</definedName>
    <definedName name="Rwvu.VERGALHÃO." localSheetId="6" hidden="1">#REF!,#REF!,#REF!,#REF!,#REF!,#REF!</definedName>
    <definedName name="Rwvu.VERGALHÃO." localSheetId="7" hidden="1">#REF!,#REF!,#REF!,#REF!,#REF!,#REF!</definedName>
    <definedName name="Rwvu.VERGALHÃO." localSheetId="5" hidden="1">#REF!,#REF!,#REF!,#REF!,#REF!,#REF!</definedName>
    <definedName name="Rwvu.VERGALHÃO." localSheetId="0" hidden="1">#REF!,#REF!,#REF!,#REF!,#REF!,#REF!</definedName>
    <definedName name="Rwvu.VERGALHÃO." localSheetId="12" hidden="1">#REF!,#REF!,#REF!,#REF!,#REF!,#REF!</definedName>
    <definedName name="Rwvu.VERGALHÃO." localSheetId="1" hidden="1">#REF!,#REF!,#REF!,#REF!,#REF!,#REF!</definedName>
    <definedName name="Rwvu.VERGALHÃO." hidden="1">#REF!,#REF!,#REF!,#REF!,#REF!,#REF!</definedName>
    <definedName name="sa2s" localSheetId="8" hidden="1">#REF!</definedName>
    <definedName name="sa2s" localSheetId="2" hidden="1">#REF!</definedName>
    <definedName name="sa2s" localSheetId="4" hidden="1">#REF!</definedName>
    <definedName name="sa2s" localSheetId="6" hidden="1">#REF!</definedName>
    <definedName name="sa2s" localSheetId="7" hidden="1">#REF!</definedName>
    <definedName name="sa2s" localSheetId="5" hidden="1">#REF!</definedName>
    <definedName name="sa2s" localSheetId="0" hidden="1">#REF!</definedName>
    <definedName name="sa2s" localSheetId="12" hidden="1">#REF!</definedName>
    <definedName name="sa2s" localSheetId="1" hidden="1">#REF!</definedName>
    <definedName name="sa2s" hidden="1">#REF!</definedName>
    <definedName name="SAPBEXdnldView" hidden="1">"F2S4QV3TTPUIFKVBCHDRCGF6F"</definedName>
    <definedName name="SAPBEXhrIndnt" hidden="1">1</definedName>
    <definedName name="SAPBEXrevision" hidden="1">1</definedName>
    <definedName name="SAPBEXsysID" hidden="1">"BWP"</definedName>
    <definedName name="SAPBEXwbID" hidden="1">"44OVV3OZI2OMRWDB2C8120W7B"</definedName>
    <definedName name="sdasdas" localSheetId="8" hidden="1">#REF!</definedName>
    <definedName name="sdasdas" localSheetId="2" hidden="1">#REF!</definedName>
    <definedName name="sdasdas" localSheetId="4" hidden="1">#REF!</definedName>
    <definedName name="sdasdas" localSheetId="6" hidden="1">#REF!</definedName>
    <definedName name="sdasdas" localSheetId="7" hidden="1">#REF!</definedName>
    <definedName name="sdasdas" localSheetId="5" hidden="1">#REF!</definedName>
    <definedName name="sdasdas" localSheetId="0" hidden="1">#REF!</definedName>
    <definedName name="sdasdas" localSheetId="12" hidden="1">#REF!</definedName>
    <definedName name="sdasdas" localSheetId="1" hidden="1">#REF!</definedName>
    <definedName name="sdasdas" hidden="1">#REF!</definedName>
    <definedName name="sdfg" localSheetId="0" hidden="1">{#N/A,#N/A,FALSE,"Aging Summary";#N/A,#N/A,FALSE,"Ratio Analysis";#N/A,#N/A,FALSE,"Test 120 Day Accts";#N/A,#N/A,FALSE,"Tickmarks"}</definedName>
    <definedName name="sdfg" localSheetId="12" hidden="1">{#N/A,#N/A,FALSE,"Aging Summary";#N/A,#N/A,FALSE,"Ratio Analysis";#N/A,#N/A,FALSE,"Test 120 Day Accts";#N/A,#N/A,FALSE,"Tickmarks"}</definedName>
    <definedName name="sdfg" hidden="1">{#N/A,#N/A,FALSE,"Aging Summary";#N/A,#N/A,FALSE,"Ratio Analysis";#N/A,#N/A,FALSE,"Test 120 Day Accts";#N/A,#N/A,FALSE,"Tickmarks"}</definedName>
    <definedName name="seila" localSheetId="0" hidden="1">{#N/A,#N/A,FALSE,"Aging Summary";#N/A,#N/A,FALSE,"Ratio Analysis";#N/A,#N/A,FALSE,"Test 120 Day Accts";#N/A,#N/A,FALSE,"Tickmarks"}</definedName>
    <definedName name="seila" localSheetId="12" hidden="1">{#N/A,#N/A,FALSE,"Aging Summary";#N/A,#N/A,FALSE,"Ratio Analysis";#N/A,#N/A,FALSE,"Test 120 Day Accts";#N/A,#N/A,FALSE,"Tickmarks"}</definedName>
    <definedName name="seila" hidden="1">{#N/A,#N/A,FALSE,"Aging Summary";#N/A,#N/A,FALSE,"Ratio Analysis";#N/A,#N/A,FALSE,"Test 120 Day Accts";#N/A,#N/A,FALSE,"Tickmarks"}</definedName>
    <definedName name="simula2" localSheetId="0"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simula2" localSheetId="12"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simula2"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simulado" localSheetId="0"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simulado" localSheetId="12"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simulado"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solver_adj" localSheetId="8" hidden="1">#REF!,#REF!</definedName>
    <definedName name="solver_adj" localSheetId="2" hidden="1">#REF!,#REF!</definedName>
    <definedName name="solver_adj" localSheetId="4" hidden="1">#REF!,#REF!</definedName>
    <definedName name="solver_adj" localSheetId="6" hidden="1">#REF!,#REF!</definedName>
    <definedName name="solver_adj" localSheetId="7" hidden="1">#REF!,#REF!</definedName>
    <definedName name="solver_adj" localSheetId="5" hidden="1">#REF!,#REF!</definedName>
    <definedName name="solver_adj" localSheetId="0" hidden="1">#REF!,#REF!</definedName>
    <definedName name="solver_adj" localSheetId="12" hidden="1">#REF!,#REF!</definedName>
    <definedName name="solver_adj" localSheetId="1" hidden="1">#REF!,#REF!</definedName>
    <definedName name="solver_adj" hidden="1">#REF!,#REF!</definedName>
    <definedName name="solver_lin" hidden="1">0</definedName>
    <definedName name="solver_num" hidden="1">0</definedName>
    <definedName name="solver_opt" localSheetId="8" hidden="1">#REF!</definedName>
    <definedName name="solver_opt" localSheetId="2" hidden="1">#REF!</definedName>
    <definedName name="solver_opt" localSheetId="4" hidden="1">#REF!</definedName>
    <definedName name="solver_opt" localSheetId="6" hidden="1">#REF!</definedName>
    <definedName name="solver_opt" localSheetId="7" hidden="1">#REF!</definedName>
    <definedName name="solver_opt" localSheetId="5" hidden="1">#REF!</definedName>
    <definedName name="solver_opt" localSheetId="0" hidden="1">#REF!</definedName>
    <definedName name="solver_opt" localSheetId="12" hidden="1">#REF!</definedName>
    <definedName name="solver_opt" localSheetId="1" hidden="1">#REF!</definedName>
    <definedName name="solver_opt" hidden="1">#REF!</definedName>
    <definedName name="solver_typ" hidden="1">1</definedName>
    <definedName name="solver_val" hidden="1">0</definedName>
    <definedName name="sss" localSheetId="0" hidden="1">{#N/A,#N/A,FALSE,"HONORÁRIOS"}</definedName>
    <definedName name="sss" localSheetId="12" hidden="1">{#N/A,#N/A,FALSE,"HONORÁRIOS"}</definedName>
    <definedName name="sss" hidden="1">{#N/A,#N/A,FALSE,"HONORÁRIOS"}</definedName>
    <definedName name="ssss" localSheetId="0" hidden="1">{"Fecha_Dezembro",#N/A,FALSE,"FECHAMENTO-2002 ";"Defer_Dezermbro",#N/A,FALSE,"DIFERIDO";"Pis_Dezembro",#N/A,FALSE,"PIS COFINS";"Iss_Dezembro",#N/A,FALSE,"ISS"}</definedName>
    <definedName name="ssss" localSheetId="12" hidden="1">{"Fecha_Dezembro",#N/A,FALSE,"FECHAMENTO-2002 ";"Defer_Dezermbro",#N/A,FALSE,"DIFERIDO";"Pis_Dezembro",#N/A,FALSE,"PIS COFINS";"Iss_Dezembro",#N/A,FALSE,"ISS"}</definedName>
    <definedName name="ssss" hidden="1">{"Fecha_Dezembro",#N/A,FALSE,"FECHAMENTO-2002 ";"Defer_Dezermbro",#N/A,FALSE,"DIFERIDO";"Pis_Dezembro",#N/A,FALSE,"PIS COFINS";"Iss_Dezembro",#N/A,FALSE,"ISS"}</definedName>
    <definedName name="sssss" localSheetId="0" hidden="1">{"Fecha_Dezembro",#N/A,FALSE,"FECHAMENTO-2002 ";"Defer_Dezermbro",#N/A,FALSE,"DIFERIDO";"Pis_Dezembro",#N/A,FALSE,"PIS COFINS";"Iss_Dezembro",#N/A,FALSE,"ISS"}</definedName>
    <definedName name="sssss" localSheetId="12" hidden="1">{"Fecha_Dezembro",#N/A,FALSE,"FECHAMENTO-2002 ";"Defer_Dezermbro",#N/A,FALSE,"DIFERIDO";"Pis_Dezembro",#N/A,FALSE,"PIS COFINS";"Iss_Dezembro",#N/A,FALSE,"ISS"}</definedName>
    <definedName name="sssss" hidden="1">{"Fecha_Dezembro",#N/A,FALSE,"FECHAMENTO-2002 ";"Defer_Dezermbro",#N/A,FALSE,"DIFERIDO";"Pis_Dezembro",#N/A,FALSE,"PIS COFINS";"Iss_Dezembro",#N/A,FALSE,"ISS"}</definedName>
    <definedName name="sssssss" localSheetId="0" hidden="1">{"Fecha_Dezembro",#N/A,FALSE,"FECHAMENTO-2002 ";"Defer_Dezermbro",#N/A,FALSE,"DIFERIDO";"Pis_Dezembro",#N/A,FALSE,"PIS COFINS";"Iss_Dezembro",#N/A,FALSE,"ISS"}</definedName>
    <definedName name="sssssss" localSheetId="12" hidden="1">{"Fecha_Dezembro",#N/A,FALSE,"FECHAMENTO-2002 ";"Defer_Dezermbro",#N/A,FALSE,"DIFERIDO";"Pis_Dezembro",#N/A,FALSE,"PIS COFINS";"Iss_Dezembro",#N/A,FALSE,"ISS"}</definedName>
    <definedName name="sssssss" hidden="1">{"Fecha_Dezembro",#N/A,FALSE,"FECHAMENTO-2002 ";"Defer_Dezermbro",#N/A,FALSE,"DIFERIDO";"Pis_Dezembro",#N/A,FALSE,"PIS COFINS";"Iss_Dezembro",#N/A,FALSE,"ISS"}</definedName>
    <definedName name="Swvu.CATODO." localSheetId="8" hidden="1">#REF!</definedName>
    <definedName name="Swvu.CATODO." localSheetId="2" hidden="1">#REF!</definedName>
    <definedName name="Swvu.CATODO." localSheetId="4" hidden="1">#REF!</definedName>
    <definedName name="Swvu.CATODO." localSheetId="6" hidden="1">#REF!</definedName>
    <definedName name="Swvu.CATODO." localSheetId="7" hidden="1">#REF!</definedName>
    <definedName name="Swvu.CATODO." localSheetId="5" hidden="1">#REF!</definedName>
    <definedName name="Swvu.CATODO." localSheetId="0" hidden="1">#REF!</definedName>
    <definedName name="Swvu.CATODO." localSheetId="12" hidden="1">#REF!</definedName>
    <definedName name="Swvu.CATODO." localSheetId="1" hidden="1">#REF!</definedName>
    <definedName name="Swvu.CATODO." hidden="1">#REF!</definedName>
    <definedName name="Swvu.VERGALHÃO." localSheetId="8" hidden="1">#REF!</definedName>
    <definedName name="Swvu.VERGALHÃO." localSheetId="2" hidden="1">#REF!</definedName>
    <definedName name="Swvu.VERGALHÃO." localSheetId="4" hidden="1">#REF!</definedName>
    <definedName name="Swvu.VERGALHÃO." localSheetId="6" hidden="1">#REF!</definedName>
    <definedName name="Swvu.VERGALHÃO." localSheetId="7" hidden="1">#REF!</definedName>
    <definedName name="Swvu.VERGALHÃO." localSheetId="5" hidden="1">#REF!</definedName>
    <definedName name="Swvu.VERGALHÃO." localSheetId="0" hidden="1">#REF!</definedName>
    <definedName name="Swvu.VERGALHÃO." localSheetId="12" hidden="1">#REF!</definedName>
    <definedName name="Swvu.VERGALHÃO." localSheetId="1" hidden="1">#REF!</definedName>
    <definedName name="Swvu.VERGALHÃO." hidden="1">#REF!</definedName>
    <definedName name="TBdbName" hidden="1">"88D5BF544BE111D2B8C5006097494125.mdb"</definedName>
    <definedName name="Temp_04.01" localSheetId="0" hidden="1">{#N/A,#N/A,FALSE,"Previa Fech";#N/A,#N/A,FALSE,"PIS";#N/A,#N/A,FALSE,"COFINS";#N/A,#N/A,FALSE,"PDD";#N/A,#N/A,FALSE,"C.Social";#N/A,#N/A,FALSE,"LALUR";#N/A,#N/A,FALSE,"Estimado(2)";#N/A,#N/A,FALSE,"Estimado-1";#N/A,#N/A,FALSE,"C.Social_RF";#N/A,#N/A,FALSE,"LALUR_RF";#N/A,#N/A,FALSE,"Comparativo";#N/A,#N/A,FALSE,"Extra-1";#N/A,#N/A,FALSE,"RET-PL."}</definedName>
    <definedName name="Temp_04.01" localSheetId="12" hidden="1">{#N/A,#N/A,FALSE,"Previa Fech";#N/A,#N/A,FALSE,"PIS";#N/A,#N/A,FALSE,"COFINS";#N/A,#N/A,FALSE,"PDD";#N/A,#N/A,FALSE,"C.Social";#N/A,#N/A,FALSE,"LALUR";#N/A,#N/A,FALSE,"Estimado(2)";#N/A,#N/A,FALSE,"Estimado-1";#N/A,#N/A,FALSE,"C.Social_RF";#N/A,#N/A,FALSE,"LALUR_RF";#N/A,#N/A,FALSE,"Comparativo";#N/A,#N/A,FALSE,"Extra-1";#N/A,#N/A,FALSE,"RET-PL."}</definedName>
    <definedName name="Temp_04.01" hidden="1">{#N/A,#N/A,FALSE,"Previa Fech";#N/A,#N/A,FALSE,"PIS";#N/A,#N/A,FALSE,"COFINS";#N/A,#N/A,FALSE,"PDD";#N/A,#N/A,FALSE,"C.Social";#N/A,#N/A,FALSE,"LALUR";#N/A,#N/A,FALSE,"Estimado(2)";#N/A,#N/A,FALSE,"Estimado-1";#N/A,#N/A,FALSE,"C.Social_RF";#N/A,#N/A,FALSE,"LALUR_RF";#N/A,#N/A,FALSE,"Comparativo";#N/A,#N/A,FALSE,"Extra-1";#N/A,#N/A,FALSE,"RET-PL."}</definedName>
    <definedName name="TEMP_06.01" localSheetId="0" hidden="1">{#N/A,#N/A,FALSE,"Previa Fech";#N/A,#N/A,FALSE,"PIS";#N/A,#N/A,FALSE,"COFINS";#N/A,#N/A,FALSE,"PDD";#N/A,#N/A,FALSE,"C.Social";#N/A,#N/A,FALSE,"LALUR";#N/A,#N/A,FALSE,"Estimado(2)";#N/A,#N/A,FALSE,"Estimado-1";#N/A,#N/A,FALSE,"C.Social_RF";#N/A,#N/A,FALSE,"LALUR_RF";#N/A,#N/A,FALSE,"Comparativo";#N/A,#N/A,FALSE,"Extra-1";#N/A,#N/A,FALSE,"RET-PL."}</definedName>
    <definedName name="TEMP_06.01" localSheetId="12" hidden="1">{#N/A,#N/A,FALSE,"Previa Fech";#N/A,#N/A,FALSE,"PIS";#N/A,#N/A,FALSE,"COFINS";#N/A,#N/A,FALSE,"PDD";#N/A,#N/A,FALSE,"C.Social";#N/A,#N/A,FALSE,"LALUR";#N/A,#N/A,FALSE,"Estimado(2)";#N/A,#N/A,FALSE,"Estimado-1";#N/A,#N/A,FALSE,"C.Social_RF";#N/A,#N/A,FALSE,"LALUR_RF";#N/A,#N/A,FALSE,"Comparativo";#N/A,#N/A,FALSE,"Extra-1";#N/A,#N/A,FALSE,"RET-PL."}</definedName>
    <definedName name="TEMP_06.01" hidden="1">{#N/A,#N/A,FALSE,"Previa Fech";#N/A,#N/A,FALSE,"PIS";#N/A,#N/A,FALSE,"COFINS";#N/A,#N/A,FALSE,"PDD";#N/A,#N/A,FALSE,"C.Social";#N/A,#N/A,FALSE,"LALUR";#N/A,#N/A,FALSE,"Estimado(2)";#N/A,#N/A,FALSE,"Estimado-1";#N/A,#N/A,FALSE,"C.Social_RF";#N/A,#N/A,FALSE,"LALUR_RF";#N/A,#N/A,FALSE,"Comparativo";#N/A,#N/A,FALSE,"Extra-1";#N/A,#N/A,FALSE,"RET-PL."}</definedName>
    <definedName name="Temp_07.01" localSheetId="0" hidden="1">{#N/A,#N/A,FALSE,"Previa Fech";#N/A,#N/A,FALSE,"PIS";#N/A,#N/A,FALSE,"COFINS";#N/A,#N/A,FALSE,"PDD";#N/A,#N/A,FALSE,"C.Social";#N/A,#N/A,FALSE,"LALUR";#N/A,#N/A,FALSE,"Estimado(2)";#N/A,#N/A,FALSE,"Estimado-1";#N/A,#N/A,FALSE,"C.Social_RF";#N/A,#N/A,FALSE,"LALUR_RF";#N/A,#N/A,FALSE,"Comparativo";#N/A,#N/A,FALSE,"Extra-1";#N/A,#N/A,FALSE,"RET-PL."}</definedName>
    <definedName name="Temp_07.01" localSheetId="12" hidden="1">{#N/A,#N/A,FALSE,"Previa Fech";#N/A,#N/A,FALSE,"PIS";#N/A,#N/A,FALSE,"COFINS";#N/A,#N/A,FALSE,"PDD";#N/A,#N/A,FALSE,"C.Social";#N/A,#N/A,FALSE,"LALUR";#N/A,#N/A,FALSE,"Estimado(2)";#N/A,#N/A,FALSE,"Estimado-1";#N/A,#N/A,FALSE,"C.Social_RF";#N/A,#N/A,FALSE,"LALUR_RF";#N/A,#N/A,FALSE,"Comparativo";#N/A,#N/A,FALSE,"Extra-1";#N/A,#N/A,FALSE,"RET-PL."}</definedName>
    <definedName name="Temp_07.01" hidden="1">{#N/A,#N/A,FALSE,"Previa Fech";#N/A,#N/A,FALSE,"PIS";#N/A,#N/A,FALSE,"COFINS";#N/A,#N/A,FALSE,"PDD";#N/A,#N/A,FALSE,"C.Social";#N/A,#N/A,FALSE,"LALUR";#N/A,#N/A,FALSE,"Estimado(2)";#N/A,#N/A,FALSE,"Estimado-1";#N/A,#N/A,FALSE,"C.Social_RF";#N/A,#N/A,FALSE,"LALUR_RF";#N/A,#N/A,FALSE,"Comparativo";#N/A,#N/A,FALSE,"Extra-1";#N/A,#N/A,FALSE,"RET-PL."}</definedName>
    <definedName name="temp_10" localSheetId="0" hidden="1">{#N/A,#N/A,FALSE,"Extra2";#N/A,#N/A,FALSE,"Comp2";#N/A,#N/A,FALSE,"Ret-PL"}</definedName>
    <definedName name="temp_10" localSheetId="12" hidden="1">{#N/A,#N/A,FALSE,"Extra2";#N/A,#N/A,FALSE,"Comp2";#N/A,#N/A,FALSE,"Ret-PL"}</definedName>
    <definedName name="temp_10" hidden="1">{#N/A,#N/A,FALSE,"Extra2";#N/A,#N/A,FALSE,"Comp2";#N/A,#N/A,FALSE,"Ret-PL"}</definedName>
    <definedName name="temp_12" localSheetId="0" hidden="1">{#N/A,#N/A,FALSE,"Extra2";#N/A,#N/A,FALSE,"Comp2";#N/A,#N/A,FALSE,"Ret-PL"}</definedName>
    <definedName name="temp_12" localSheetId="12" hidden="1">{#N/A,#N/A,FALSE,"Extra2";#N/A,#N/A,FALSE,"Comp2";#N/A,#N/A,FALSE,"Ret-PL"}</definedName>
    <definedName name="temp_12" hidden="1">{#N/A,#N/A,FALSE,"Extra2";#N/A,#N/A,FALSE,"Comp2";#N/A,#N/A,FALSE,"Ret-PL"}</definedName>
    <definedName name="teste" localSheetId="0" hidden="1">{"Fecha_Dezembro",#N/A,FALSE,"FECHAMENTO-2002 ";"Defer_Dezermbro",#N/A,FALSE,"DIFERIDO";"Pis_Dezembro",#N/A,FALSE,"PIS COFINS";"Iss_Dezembro",#N/A,FALSE,"ISS"}</definedName>
    <definedName name="teste" localSheetId="12" hidden="1">{"Fecha_Dezembro",#N/A,FALSE,"FECHAMENTO-2002 ";"Defer_Dezermbro",#N/A,FALSE,"DIFERIDO";"Pis_Dezembro",#N/A,FALSE,"PIS COFINS";"Iss_Dezembro",#N/A,FALSE,"ISS"}</definedName>
    <definedName name="teste" hidden="1">{"Fecha_Dezembro",#N/A,FALSE,"FECHAMENTO-2002 ";"Defer_Dezermbro",#N/A,FALSE,"DIFERIDO";"Pis_Dezembro",#N/A,FALSE,"PIS COFINS";"Iss_Dezembro",#N/A,FALSE,"ISS"}</definedName>
    <definedName name="teste2" localSheetId="0" hidden="1">{"Fecha_Novembro",#N/A,FALSE,"FECHAMENTO-2002 ";"Defer_Novembro",#N/A,FALSE,"DIFERIDO";"Pis_Novembro",#N/A,FALSE,"PIS COFINS";"Iss_Novembro",#N/A,FALSE,"ISS"}</definedName>
    <definedName name="teste2" localSheetId="12" hidden="1">{"Fecha_Novembro",#N/A,FALSE,"FECHAMENTO-2002 ";"Defer_Novembro",#N/A,FALSE,"DIFERIDO";"Pis_Novembro",#N/A,FALSE,"PIS COFINS";"Iss_Novembro",#N/A,FALSE,"ISS"}</definedName>
    <definedName name="teste2" hidden="1">{"Fecha_Novembro",#N/A,FALSE,"FECHAMENTO-2002 ";"Defer_Novembro",#N/A,FALSE,"DIFERIDO";"Pis_Novembro",#N/A,FALSE,"PIS COFINS";"Iss_Novembro",#N/A,FALSE,"ISS"}</definedName>
    <definedName name="teste3" localSheetId="0" hidden="1">{"Fecha_Outubro",#N/A,FALSE,"FECHAMENTO-2002 ";"Defer_Outubro",#N/A,FALSE,"DIFERIDO";"Pis_Outubro",#N/A,FALSE,"PIS COFINS";"Iss_Outubro",#N/A,FALSE,"ISS"}</definedName>
    <definedName name="teste3" localSheetId="12" hidden="1">{"Fecha_Outubro",#N/A,FALSE,"FECHAMENTO-2002 ";"Defer_Outubro",#N/A,FALSE,"DIFERIDO";"Pis_Outubro",#N/A,FALSE,"PIS COFINS";"Iss_Outubro",#N/A,FALSE,"ISS"}</definedName>
    <definedName name="teste3" hidden="1">{"Fecha_Outubro",#N/A,FALSE,"FECHAMENTO-2002 ";"Defer_Outubro",#N/A,FALSE,"DIFERIDO";"Pis_Outubro",#N/A,FALSE,"PIS COFINS";"Iss_Outubro",#N/A,FALSE,"ISS"}</definedName>
    <definedName name="teste4" localSheetId="0" hidden="1">{#N/A,#N/A,FALSE,"HONORÁRIOS"}</definedName>
    <definedName name="teste4" localSheetId="12" hidden="1">{#N/A,#N/A,FALSE,"HONORÁRIOS"}</definedName>
    <definedName name="teste4" hidden="1">{#N/A,#N/A,FALSE,"HONORÁRIOS"}</definedName>
    <definedName name="teste5" localSheetId="0" hidden="1">{"Fecha_Setembro",#N/A,FALSE,"FECHAMENTO-2002 ";"Defer_Setembro",#N/A,FALSE,"DIFERIDO";"Pis_Setembro",#N/A,FALSE,"PIS COFINS";"Iss_Setembro",#N/A,FALSE,"ISS"}</definedName>
    <definedName name="teste5" localSheetId="12" hidden="1">{"Fecha_Setembro",#N/A,FALSE,"FECHAMENTO-2002 ";"Defer_Setembro",#N/A,FALSE,"DIFERIDO";"Pis_Setembro",#N/A,FALSE,"PIS COFINS";"Iss_Setembro",#N/A,FALSE,"ISS"}</definedName>
    <definedName name="teste5" hidden="1">{"Fecha_Setembro",#N/A,FALSE,"FECHAMENTO-2002 ";"Defer_Setembro",#N/A,FALSE,"DIFERIDO";"Pis_Setembro",#N/A,FALSE,"PIS COFINS";"Iss_Setembro",#N/A,FALSE,"ISS"}</definedName>
    <definedName name="TextRefCopyRangeCount" hidden="1">68</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GT" localSheetId="0" hidden="1">{#N/A,#N/A,FALSE,"Aging Summary";#N/A,#N/A,FALSE,"Ratio Analysis";#N/A,#N/A,FALSE,"Test 120 Day Accts";#N/A,#N/A,FALSE,"Tickmarks"}</definedName>
    <definedName name="VGT" localSheetId="12" hidden="1">{#N/A,#N/A,FALSE,"Aging Summary";#N/A,#N/A,FALSE,"Ratio Analysis";#N/A,#N/A,FALSE,"Test 120 Day Accts";#N/A,#N/A,FALSE,"Tickmarks"}</definedName>
    <definedName name="VGT"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0" hidden="1">{#N/A,#N/A,FALSE,"INPUTS";#N/A,#N/A,FALSE,"PROFORMA BSHEET";#N/A,#N/A,FALSE,"COMBINED";#N/A,#N/A,FALSE,"ACQUIROR";#N/A,#N/A,FALSE,"TARGET 1";#N/A,#N/A,FALSE,"TARGET 2";#N/A,#N/A,FALSE,"HIGH YIELD";#N/A,#N/A,FALSE,"OVERFUND"}</definedName>
    <definedName name="wrn.ALL." localSheetId="12"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Pages."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1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_.P._.TDS." localSheetId="0"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B._.P._.TDS." localSheetId="12"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B._.P._.TDS."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cacri." localSheetId="0" hidden="1">{#N/A,#N/A,FALSE,"RESUMO"}</definedName>
    <definedName name="wrn.cacri." localSheetId="12" hidden="1">{#N/A,#N/A,FALSE,"RESUMO"}</definedName>
    <definedName name="wrn.cacri." hidden="1">{#N/A,#N/A,FALSE,"RESUMO"}</definedName>
    <definedName name="wrn.catbob." localSheetId="0" hidden="1">{#N/A,#N/A,FALSE,"PROGRAMAÇÃO SEMANAL";#N/A,#N/A,FALSE,"PROG. DIÁRIA -FEV"}</definedName>
    <definedName name="wrn.catbob." localSheetId="12" hidden="1">{#N/A,#N/A,FALSE,"PROGRAMAÇÃO SEMANAL";#N/A,#N/A,FALSE,"PROG. DIÁRIA -FEV"}</definedName>
    <definedName name="wrn.catbob." hidden="1">{#N/A,#N/A,FALSE,"PROGRAMAÇÃO SEMANAL";#N/A,#N/A,FALSE,"PROG. DIÁRIA -FEV"}</definedName>
    <definedName name="wrn.CATVERG." localSheetId="0" hidden="1">{"VERGALHÃO",#N/A,FALSE,"DIÁRIA";"CATODO",#N/A,FALSE,"DIÁRIA"}</definedName>
    <definedName name="wrn.CATVERG." localSheetId="12" hidden="1">{"VERGALHÃO",#N/A,FALSE,"DIÁRIA";"CATODO",#N/A,FALSE,"DIÁRIA"}</definedName>
    <definedName name="wrn.CATVERG." hidden="1">{"VERGALHÃO",#N/A,FALSE,"DIÁRIA";"CATODO",#N/A,FALSE,"DIÁRIA"}</definedName>
    <definedName name="wrn.COMBINED." localSheetId="0" hidden="1">{#N/A,#N/A,FALSE,"INPUTS";#N/A,#N/A,FALSE,"PROFORMA BSHEET";#N/A,#N/A,FALSE,"COMBINED";#N/A,#N/A,FALSE,"HIGH YIELD";#N/A,#N/A,FALSE,"COMB_GRAPHS"}</definedName>
    <definedName name="wrn.COMBINED." localSheetId="12" hidden="1">{#N/A,#N/A,FALSE,"INPUTS";#N/A,#N/A,FALSE,"PROFORMA BSHEET";#N/A,#N/A,FALSE,"COMBINED";#N/A,#N/A,FALSE,"HIGH YIELD";#N/A,#N/A,FALSE,"COMB_GRAPHS"}</definedName>
    <definedName name="wrn.COMBINED." hidden="1">{#N/A,#N/A,FALSE,"INPUTS";#N/A,#N/A,FALSE,"PROFORMA BSHEET";#N/A,#N/A,FALSE,"COMBINED";#N/A,#N/A,FALSE,"HIGH YIELD";#N/A,#N/A,FALSE,"COMB_GRAPHS"}</definedName>
    <definedName name="wrn.CSOCIAL." localSheetId="0" hidden="1">{#N/A,#N/A,FALSE,"CSOCIAL"}</definedName>
    <definedName name="wrn.CSOCIAL." localSheetId="12" hidden="1">{#N/A,#N/A,FALSE,"CSOCIAL"}</definedName>
    <definedName name="wrn.CSOCIAL." hidden="1">{#N/A,#N/A,FALSE,"CSOCIAL"}</definedName>
    <definedName name="wrn.DespesasPorArea." localSheetId="0" hidden="1">{"TotalGeralDespesasPorArea",#N/A,FALSE,"VinculosAccessEfetivo"}</definedName>
    <definedName name="wrn.DespesasPorArea." localSheetId="12" hidden="1">{"TotalGeralDespesasPorArea",#N/A,FALSE,"VinculosAccessEfetivo"}</definedName>
    <definedName name="wrn.DespesasPorArea." hidden="1">{"TotalGeralDespesasPorArea",#N/A,FALSE,"VinculosAccessEfetivo"}</definedName>
    <definedName name="wrn.Dezembro." localSheetId="0" hidden="1">{"Fecha_Dezembro",#N/A,FALSE,"FECHAMENTO-2002 ";"Defer_Dezermbro",#N/A,FALSE,"DIFERIDO";"Pis_Dezembro",#N/A,FALSE,"PIS COFINS";"Iss_Dezembro",#N/A,FALSE,"ISS"}</definedName>
    <definedName name="wrn.Dezembro." localSheetId="12" hidden="1">{"Fecha_Dezembro",#N/A,FALSE,"FECHAMENTO-2002 ";"Defer_Dezermbro",#N/A,FALSE,"DIFERIDO";"Pis_Dezembro",#N/A,FALSE,"PIS COFINS";"Iss_Dezembro",#N/A,FALSE,"ISS"}</definedName>
    <definedName name="wrn.Dezembro." hidden="1">{"Fecha_Dezembro",#N/A,FALSE,"FECHAMENTO-2002 ";"Defer_Dezermbro",#N/A,FALSE,"DIFERIDO";"Pis_Dezembro",#N/A,FALSE,"PIS COFINS";"Iss_Dezembro",#N/A,FALSE,"ISS"}</definedName>
    <definedName name="wrn.FECH._.IMPOSTOS." localSheetId="0" hidden="1">{#N/A,#N/A,FALSE,"RESUMO";#N/A,#N/A,FALSE,"PDD";#N/A,#N/A,FALSE,"P.I.R.D. ";#N/A,#N/A,FALSE,"Contr.CT";#N/A,#N/A,FALSE,"Cofins";#N/A,#N/A,FALSE,"PIS";#N/A,#N/A,FALSE,"C.Social";#N/A,#N/A,FALSE,"C.Social (2)";#N/A,#N/A,FALSE,"Lalur";#N/A,#N/A,FALSE,"Lalur (2)";#N/A,#N/A,FALSE,"Estimado1";#N/A,#N/A,FALSE,"Temp 12";#N/A,#N/A,FALSE,"Estimado2"}</definedName>
    <definedName name="wrn.FECH._.IMPOSTOS." localSheetId="12" hidden="1">{#N/A,#N/A,FALSE,"RESUMO";#N/A,#N/A,FALSE,"PDD";#N/A,#N/A,FALSE,"P.I.R.D. ";#N/A,#N/A,FALSE,"Contr.CT";#N/A,#N/A,FALSE,"Cofins";#N/A,#N/A,FALSE,"PIS";#N/A,#N/A,FALSE,"C.Social";#N/A,#N/A,FALSE,"C.Social (2)";#N/A,#N/A,FALSE,"Lalur";#N/A,#N/A,FALSE,"Lalur (2)";#N/A,#N/A,FALSE,"Estimado1";#N/A,#N/A,FALSE,"Temp 12";#N/A,#N/A,FALSE,"Estimado2"}</definedName>
    <definedName name="wrn.FECH._.IMPOSTOS." hidden="1">{#N/A,#N/A,FALSE,"RESUMO";#N/A,#N/A,FALSE,"PDD";#N/A,#N/A,FALSE,"P.I.R.D. ";#N/A,#N/A,FALSE,"Contr.CT";#N/A,#N/A,FALSE,"Cofins";#N/A,#N/A,FALSE,"PIS";#N/A,#N/A,FALSE,"C.Social";#N/A,#N/A,FALSE,"C.Social (2)";#N/A,#N/A,FALSE,"Lalur";#N/A,#N/A,FALSE,"Lalur (2)";#N/A,#N/A,FALSE,"Estimado1";#N/A,#N/A,FALSE,"Temp 12";#N/A,#N/A,FALSE,"Estimado2"}</definedName>
    <definedName name="wrn.Geral." localSheetId="0" hidden="1">{#N/A,#N/A,FALSE,"Relatórios";"Vendas e Custos",#N/A,FALSE,"Vendas e Custos";"Premissas",#N/A,FALSE,"Premissas";"Projeções",#N/A,FALSE,"Projeções";"Dolar",#N/A,FALSE,"Dolar";"Original",#N/A,FALSE,"Original e UFIR"}</definedName>
    <definedName name="wrn.Geral." localSheetId="12" hidden="1">{#N/A,#N/A,FALSE,"Relatórios";"Vendas e Custos",#N/A,FALSE,"Vendas e Custos";"Premissas",#N/A,FALSE,"Premissas";"Projeções",#N/A,FALSE,"Projeções";"Dolar",#N/A,FALSE,"Dolar";"Original",#N/A,FALSE,"Original e UFIR"}</definedName>
    <definedName name="wrn.Geral." hidden="1">{#N/A,#N/A,FALSE,"Relatórios";"Vendas e Custos",#N/A,FALSE,"Vendas e Custos";"Premissas",#N/A,FALSE,"Premissas";"Projeções",#N/A,FALSE,"Projeções";"Dolar",#N/A,FALSE,"Dolar";"Original",#N/A,FALSE,"Original e UFIR"}</definedName>
    <definedName name="wrn.GRAPHS." localSheetId="0" hidden="1">{#N/A,#N/A,FALSE,"ACQ_GRAPHS";#N/A,#N/A,FALSE,"T_1 GRAPHS";#N/A,#N/A,FALSE,"T_2 GRAPHS";#N/A,#N/A,FALSE,"COMB_GRAPHS"}</definedName>
    <definedName name="wrn.GRAPHS." localSheetId="12" hidden="1">{#N/A,#N/A,FALSE,"ACQ_GRAPHS";#N/A,#N/A,FALSE,"T_1 GRAPHS";#N/A,#N/A,FALSE,"T_2 GRAPHS";#N/A,#N/A,FALSE,"COMB_GRAPHS"}</definedName>
    <definedName name="wrn.GRAPHS." hidden="1">{#N/A,#N/A,FALSE,"ACQ_GRAPHS";#N/A,#N/A,FALSE,"T_1 GRAPHS";#N/A,#N/A,FALSE,"T_2 GRAPHS";#N/A,#N/A,FALSE,"COMB_GRAPHS"}</definedName>
    <definedName name="wrn.impostos." localSheetId="0" hidden="1">{#N/A,#N/A,FALSE,"Previa Fech";#N/A,#N/A,FALSE,"PIS.COFINS";#N/A,#N/A,FALSE,"PDD";#N/A,#N/A,FALSE,"PIRD";#N/A,#N/A,FALSE,"Contr.CT";#N/A,#N/A,FALSE,"C.Social";#N/A,#N/A,FALSE,"LALUR";#N/A,#N/A,FALSE,"LALUR_RF";#N/A,#N/A,FALSE,"Estimado(2)";#N/A,#N/A,FALSE,"Estimado-1";#N/A,#N/A,FALSE,"Comparativo";#N/A,#N/A,FALSE,"Extra-1";#N/A,#N/A,FALSE,"RET-PL."}</definedName>
    <definedName name="wrn.impostos." localSheetId="12" hidden="1">{#N/A,#N/A,FALSE,"Previa Fech";#N/A,#N/A,FALSE,"PIS.COFINS";#N/A,#N/A,FALSE,"PDD";#N/A,#N/A,FALSE,"PIRD";#N/A,#N/A,FALSE,"Contr.CT";#N/A,#N/A,FALSE,"C.Social";#N/A,#N/A,FALSE,"LALUR";#N/A,#N/A,FALSE,"LALUR_RF";#N/A,#N/A,FALSE,"Estimado(2)";#N/A,#N/A,FALSE,"Estimado-1";#N/A,#N/A,FALSE,"Comparativo";#N/A,#N/A,FALSE,"Extra-1";#N/A,#N/A,FALSE,"RET-PL."}</definedName>
    <definedName name="wrn.impostos." hidden="1">{#N/A,#N/A,FALSE,"Previa Fech";#N/A,#N/A,FALSE,"PIS.COFINS";#N/A,#N/A,FALSE,"PDD";#N/A,#N/A,FALSE,"PIRD";#N/A,#N/A,FALSE,"Contr.CT";#N/A,#N/A,FALSE,"C.Social";#N/A,#N/A,FALSE,"LALUR";#N/A,#N/A,FALSE,"LALUR_RF";#N/A,#N/A,FALSE,"Estimado(2)";#N/A,#N/A,FALSE,"Estimado-1";#N/A,#N/A,FALSE,"Comparativo";#N/A,#N/A,FALSE,"Extra-1";#N/A,#N/A,FALSE,"RET-PL."}</definedName>
    <definedName name="wrn.IRENDA." localSheetId="0" hidden="1">{#N/A,#N/A,FALSE,"IRENDA"}</definedName>
    <definedName name="wrn.IRENDA." localSheetId="12" hidden="1">{#N/A,#N/A,FALSE,"IRENDA"}</definedName>
    <definedName name="wrn.IRENDA." hidden="1">{#N/A,#N/A,FALSE,"IRENDA"}</definedName>
    <definedName name="wrn.Novembro." localSheetId="0" hidden="1">{"Fecha_Novembro",#N/A,FALSE,"FECHAMENTO-2002 ";"Defer_Novembro",#N/A,FALSE,"DIFERIDO";"Pis_Novembro",#N/A,FALSE,"PIS COFINS";"Iss_Novembro",#N/A,FALSE,"ISS"}</definedName>
    <definedName name="wrn.Novembro." localSheetId="12" hidden="1">{"Fecha_Novembro",#N/A,FALSE,"FECHAMENTO-2002 ";"Defer_Novembro",#N/A,FALSE,"DIFERIDO";"Pis_Novembro",#N/A,FALSE,"PIS COFINS";"Iss_Novembro",#N/A,FALSE,"ISS"}</definedName>
    <definedName name="wrn.Novembro." hidden="1">{"Fecha_Novembro",#N/A,FALSE,"FECHAMENTO-2002 ";"Defer_Novembro",#N/A,FALSE,"DIFERIDO";"Pis_Novembro",#N/A,FALSE,"PIS COFINS";"Iss_Novembro",#N/A,FALSE,"ISS"}</definedName>
    <definedName name="wrn.Outlook._.for._.US._.Domestic._.Paging." localSheetId="0" hidden="1">{"Yearend_units",#N/A,TRUE,"Paging";"Unit_growth",#N/A,TRUE,"Paging";"Yearend_nationwide_units",#N/A,TRUE,"Paging";"nationwide_growth",#N/A,TRUE,"Paging";"ARPU",#N/A,TRUE,"Paging";"paging_industry_revenues",#N/A,TRUE,"Paging";"paging_net_add_breakdown",#N/A,TRUE,"Paging";"paging_churn",#N/A,TRUE,"Paging";"paging_gross_adds",#N/A,TRUE,"Paging"}</definedName>
    <definedName name="wrn.Outlook._.for._.US._.Domestic._.Paging." localSheetId="12" hidden="1">{"Yearend_units",#N/A,TRUE,"Paging";"Unit_growth",#N/A,TRUE,"Paging";"Yearend_nationwide_units",#N/A,TRUE,"Paging";"nationwide_growth",#N/A,TRUE,"Paging";"ARPU",#N/A,TRUE,"Paging";"paging_industry_revenues",#N/A,TRUE,"Paging";"paging_net_add_breakdown",#N/A,TRUE,"Paging";"paging_churn",#N/A,TRUE,"Paging";"paging_gross_adds",#N/A,TRUE,"Paging"}</definedName>
    <definedName name="wrn.Outlook._.for._.US._.Domestic._.Paging." hidden="1">{"Yearend_units",#N/A,TRUE,"Paging";"Unit_growth",#N/A,TRUE,"Paging";"Yearend_nationwide_units",#N/A,TRUE,"Paging";"nationwide_growth",#N/A,TRUE,"Paging";"ARPU",#N/A,TRUE,"Paging";"paging_industry_revenues",#N/A,TRUE,"Paging";"paging_net_add_breakdown",#N/A,TRUE,"Paging";"paging_churn",#N/A,TRUE,"Paging";"paging_gross_adds",#N/A,TRUE,"Paging"}</definedName>
    <definedName name="wrn.Outubro." localSheetId="0" hidden="1">{"Fecha_Outubro",#N/A,FALSE,"FECHAMENTO-2002 ";"Defer_Outubro",#N/A,FALSE,"DIFERIDO";"Pis_Outubro",#N/A,FALSE,"PIS COFINS";"Iss_Outubro",#N/A,FALSE,"ISS"}</definedName>
    <definedName name="wrn.Outubro." localSheetId="12" hidden="1">{"Fecha_Outubro",#N/A,FALSE,"FECHAMENTO-2002 ";"Defer_Outubro",#N/A,FALSE,"DIFERIDO";"Pis_Outubro",#N/A,FALSE,"PIS COFINS";"Iss_Outubro",#N/A,FALSE,"ISS"}</definedName>
    <definedName name="wrn.Outubro." hidden="1">{"Fecha_Outubro",#N/A,FALSE,"FECHAMENTO-2002 ";"Defer_Outubro",#N/A,FALSE,"DIFERIDO";"Pis_Outubro",#N/A,FALSE,"PIS COFINS";"Iss_Outubro",#N/A,FALSE,"ISS"}</definedName>
    <definedName name="wrn.PIS." localSheetId="0" hidden="1">{#N/A,#N/A,FALSE,"PIS"}</definedName>
    <definedName name="wrn.PIS." localSheetId="12" hidden="1">{#N/A,#N/A,FALSE,"PIS"}</definedName>
    <definedName name="wrn.PIS." hidden="1">{#N/A,#N/A,FALSE,"PIS"}</definedName>
    <definedName name="wrn.Print." localSheetId="0" hidden="1">{"vi1",#N/A,FALSE,"Financial Statements";"vi2",#N/A,FALSE,"Financial Statements";#N/A,#N/A,FALSE,"DCF"}</definedName>
    <definedName name="wrn.Print." localSheetId="12" hidden="1">{"vi1",#N/A,FALSE,"Financial Statements";"vi2",#N/A,FALSE,"Financial Statements";#N/A,#N/A,FALSE,"DCF"}</definedName>
    <definedName name="wrn.Print." hidden="1">{"vi1",#N/A,FALSE,"Financial Statements";"vi2",#N/A,FALSE,"Financial Statements";#N/A,#N/A,FALSE,"DCF"}</definedName>
    <definedName name="wrn.PROGRAMAÇÃO._.DIÁRIA._.DE._.COBRE._.ELETROLITICO." localSheetId="0" hidden="1">{#N/A,#N/A,TRUE,"DIÁRIA";#N/A,#N/A,TRUE,"DIÁRIA"}</definedName>
    <definedName name="wrn.PROGRAMAÇÃO._.DIÁRIA._.DE._.COBRE._.ELETROLITICO." localSheetId="12" hidden="1">{#N/A,#N/A,TRUE,"DIÁRIA";#N/A,#N/A,TRUE,"DIÁRIA"}</definedName>
    <definedName name="wrn.PROGRAMAÇÃO._.DIÁRIA._.DE._.COBRE._.ELETROLITICO." hidden="1">{#N/A,#N/A,TRUE,"DIÁRIA";#N/A,#N/A,TRUE,"DIÁRIA"}</definedName>
    <definedName name="wrn.PROVIR97." localSheetId="0" hidden="1">{#N/A,#N/A,FALSE,"IR E CS 1997";#N/A,#N/A,FALSE,"PR ND";#N/A,#N/A,FALSE,"8191";#N/A,#N/A,FALSE,"8383";#N/A,#N/A,FALSE,"MP 1024";#N/A,#N/A,FALSE,"AD_EX_97";#N/A,#N/A,FALSE,"BD 97"}</definedName>
    <definedName name="wrn.PROVIR97." localSheetId="12" hidden="1">{#N/A,#N/A,FALSE,"IR E CS 1997";#N/A,#N/A,FALSE,"PR ND";#N/A,#N/A,FALSE,"8191";#N/A,#N/A,FALSE,"8383";#N/A,#N/A,FALSE,"MP 1024";#N/A,#N/A,FALSE,"AD_EX_97";#N/A,#N/A,FALSE,"BD 97"}</definedName>
    <definedName name="wrn.PROVIR97." hidden="1">{#N/A,#N/A,FALSE,"IR E CS 1997";#N/A,#N/A,FALSE,"PR ND";#N/A,#N/A,FALSE,"8191";#N/A,#N/A,FALSE,"8383";#N/A,#N/A,FALSE,"MP 1024";#N/A,#N/A,FALSE,"AD_EX_97";#N/A,#N/A,FALSE,"BD 97"}</definedName>
    <definedName name="wrn.REL_IR_97." localSheetId="0" hidden="1">{#N/A,#N/A,TRUE,"BD 97";#N/A,#N/A,TRUE,"IR E CS 1997";#N/A,#N/A,TRUE,"CONTINGÊNCIAS";#N/A,#N/A,TRUE,"AD_EX_97";#N/A,#N/A,TRUE,"PR ND";#N/A,#N/A,TRUE,"8191";#N/A,#N/A,TRUE,"8383";#N/A,#N/A,TRUE,"MP 1024"}</definedName>
    <definedName name="wrn.REL_IR_97." localSheetId="12" hidden="1">{#N/A,#N/A,TRUE,"BD 97";#N/A,#N/A,TRUE,"IR E CS 1997";#N/A,#N/A,TRUE,"CONTINGÊNCIAS";#N/A,#N/A,TRUE,"AD_EX_97";#N/A,#N/A,TRUE,"PR ND";#N/A,#N/A,TRUE,"8191";#N/A,#N/A,TRUE,"8383";#N/A,#N/A,TRUE,"MP 1024"}</definedName>
    <definedName name="wrn.REL_IR_97." hidden="1">{#N/A,#N/A,TRUE,"BD 97";#N/A,#N/A,TRUE,"IR E CS 1997";#N/A,#N/A,TRUE,"CONTINGÊNCIAS";#N/A,#N/A,TRUE,"AD_EX_97";#N/A,#N/A,TRUE,"PR ND";#N/A,#N/A,TRUE,"8191";#N/A,#N/A,TRUE,"8383";#N/A,#N/A,TRUE,"MP 1024"}</definedName>
    <definedName name="wrn.RELATÓRIO._.CONTÁBIL." localSheetId="0"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wrn.RELATÓRIO._.CONTÁBIL." localSheetId="12"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wrn.RELATÓRIO._.CONTÁBIL."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wrn.RESUMO." localSheetId="0" hidden="1">{#N/A,#N/A,FALSE,"HONORÁRIOS"}</definedName>
    <definedName name="wrn.RESUMO." localSheetId="12" hidden="1">{#N/A,#N/A,FALSE,"HONORÁRIOS"}</definedName>
    <definedName name="wrn.RESUMO." hidden="1">{#N/A,#N/A,FALSE,"HONORÁRIOS"}</definedName>
    <definedName name="wrn.Setembro." localSheetId="0" hidden="1">{"Fecha_Setembro",#N/A,FALSE,"FECHAMENTO-2002 ";"Defer_Setembro",#N/A,FALSE,"DIFERIDO";"Pis_Setembro",#N/A,FALSE,"PIS COFINS";"Iss_Setembro",#N/A,FALSE,"ISS"}</definedName>
    <definedName name="wrn.Setembro." localSheetId="12" hidden="1">{"Fecha_Setembro",#N/A,FALSE,"FECHAMENTO-2002 ";"Defer_Setembro",#N/A,FALSE,"DIFERIDO";"Pis_Setembro",#N/A,FALSE,"PIS COFINS";"Iss_Setembro",#N/A,FALSE,"ISS"}</definedName>
    <definedName name="wrn.Setembro." hidden="1">{"Fecha_Setembro",#N/A,FALSE,"FECHAMENTO-2002 ";"Defer_Setembro",#N/A,FALSE,"DIFERIDO";"Pis_Setembro",#N/A,FALSE,"PIS COFINS";"Iss_Setembro",#N/A,FALSE,"ISS"}</definedName>
    <definedName name="wrn.SUMÁRIO._.DE._.PRODUÇÃO." localSheetId="0" hidden="1">{"CABEÇALHO",#N/A,FALSE,"DADOS";"area oeste",#N/A,FALSE,"DADOS";"CABEÇALHO",#N/A,FALSE,"DADOS";"area leste",#N/A,FALSE,"DADOS"}</definedName>
    <definedName name="wrn.SUMÁRIO._.DE._.PRODUÇÃO." localSheetId="12" hidden="1">{"CABEÇALHO",#N/A,FALSE,"DADOS";"area oeste",#N/A,FALSE,"DADOS";"CABEÇALHO",#N/A,FALSE,"DADOS";"area leste",#N/A,FALSE,"DADOS"}</definedName>
    <definedName name="wrn.SUMÁRIO._.DE._.PRODUÇÃO." hidden="1">{"CABEÇALHO",#N/A,FALSE,"DADOS";"area oeste",#N/A,FALSE,"DADOS";"CABEÇALHO",#N/A,FALSE,"DADOS";"area leste",#N/A,FALSE,"DADOS"}</definedName>
    <definedName name="wrn.VALUATION." localSheetId="0" hidden="1">{#N/A,#N/A,FALSE,"Valuation Assumptions";#N/A,#N/A,FALSE,"Summary";#N/A,#N/A,FALSE,"DCF";#N/A,#N/A,FALSE,"Valuation";#N/A,#N/A,FALSE,"WACC";#N/A,#N/A,FALSE,"UBVH";#N/A,#N/A,FALSE,"Free Cash Flow"}</definedName>
    <definedName name="wrn.VALUATION." localSheetId="12"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wrn.VERG." localSheetId="0" hidden="1">{#N/A,#N/A,FALSE,"PROG. DIÁRIA DE VERGALHÃO";"CABEÇA",#N/A,FALSE,"PROG. DIÁRIA DE VERGALHÃO";"CORPO",#N/A,FALSE,"PROG. DIÁRIA DE VERGALHÃO"}</definedName>
    <definedName name="wrn.VERG." localSheetId="12" hidden="1">{#N/A,#N/A,FALSE,"PROG. DIÁRIA DE VERGALHÃO";"CABEÇA",#N/A,FALSE,"PROG. DIÁRIA DE VERGALHÃO";"CORPO",#N/A,FALSE,"PROG. DIÁRIA DE VERGALHÃO"}</definedName>
    <definedName name="wrn.VERG." hidden="1">{#N/A,#N/A,FALSE,"PROG. DIÁRIA DE VERGALHÃO";"CABEÇA",#N/A,FALSE,"PROG. DIÁRIA DE VERGALHÃO";"CORPO",#N/A,FALSE,"PROG. DIÁRIA DE VERGALHÃO"}</definedName>
    <definedName name="wvu.CATODO." localSheetId="0"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wvu.CATODO." localSheetId="12"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wvu.CATODO." hidden="1">{TRUE,TRUE,0.25,-14,454.5,281.25,FALSE,TRUE,TRUE,TRUE,0,1,28,1,5,4,4,4,TRUE,TRUE,3,TRUE,1,TRUE,75,"Swvu.CATODO.","ACwvu.CATODO.",#N/A,FALSE,FALSE,0.78740157480315,0.67,0.984251968503937,0.984251968503937,2,"&amp;L&amp;14DIAC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&amp;A",TRUE,TRUE,FALSE,FALSE,1,#N/A,1,1,FALSE,FALSE,"Rwvu.CATODO.",#N/A,FALSE,FALSE,FALSE,1,300,300,FALSE,FALSE,TRUE,TRUE,TRUE}</definedName>
    <definedName name="wvu.VERGALHÃO." localSheetId="0"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wvu.VERGALHÃO." localSheetId="12"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wvu.VERGALHÃO." hidden="1">{TRUE,TRUE,0.25,-14,454.5,281.25,FALSE,TRUE,TRUE,TRUE,0,1,5,1,5,4,4,4,TRUE,TRUE,3,TRUE,1,TRUE,75,"Swvu.VERGALHÃO.","ACwvu.VERGALHÃO.",#N/A,FALSE,FALSE,0.78740157480315,0.67,0.984251968503937,0.984251968503937,2,"&amp;L&amp;14DIAC &amp; SEPLA &amp; DIVEL &amp; DILAM
&amp;C&amp;""Arial,Negrito""&amp;16PROGRAMAÇÃO &amp;""Arial,Normal""DIÁRIA DE COBRE- 1997
VERGALHÃO&amp;R&amp;14Emissão: 20/03/97
&amp;T&amp;8
","&amp;L&amp;8Clientes ( total= 11):&amp;10GS-DIAC-DIAC(Sonia)-DIAC(Edilson)-DIAC(Marcelo)-DIVEL-DILAM-DILAM/Expedição-DIMEL-DIQUAL-DISUP(Almeida)&amp;R&amp;14&amp;F
&amp;A",TRUE,TRUE,FALSE,FALSE,1,#N/A,1,1,FALSE,FALSE,"Rwvu.VERGALHÃO.",#N/A,FALSE,FALSE,FALSE,1,300,300,FALSE,FALSE,TRUE,TRUE,TRUE}</definedName>
    <definedName name="www" localSheetId="0" hidden="1">{"CABEÇALHO",#N/A,FALSE,"DADOS";"area oeste",#N/A,FALSE,"DADOS";"CABEÇALHO",#N/A,FALSE,"DADOS";"area leste",#N/A,FALSE,"DADOS"}</definedName>
    <definedName name="www" localSheetId="12" hidden="1">{"CABEÇALHO",#N/A,FALSE,"DADOS";"area oeste",#N/A,FALSE,"DADOS";"CABEÇALHO",#N/A,FALSE,"DADOS";"area leste",#N/A,FALSE,"DADOS"}</definedName>
    <definedName name="www" hidden="1">{"CABEÇALHO",#N/A,FALSE,"DADOS";"area oeste",#N/A,FALSE,"DADOS";"CABEÇALHO",#N/A,FALSE,"DADOS";"area leste",#N/A,FALSE,"DADOS"}</definedName>
    <definedName name="XREF_COLUMN_1" localSheetId="8" hidden="1">#REF!</definedName>
    <definedName name="XREF_COLUMN_1" localSheetId="2" hidden="1">#REF!</definedName>
    <definedName name="XREF_COLUMN_1" localSheetId="4" hidden="1">#REF!</definedName>
    <definedName name="XREF_COLUMN_1" localSheetId="6" hidden="1">#REF!</definedName>
    <definedName name="XREF_COLUMN_1" localSheetId="7" hidden="1">#REF!</definedName>
    <definedName name="XREF_COLUMN_1" localSheetId="5" hidden="1">#REF!</definedName>
    <definedName name="XREF_COLUMN_1" localSheetId="0" hidden="1">#REF!</definedName>
    <definedName name="XREF_COLUMN_1" localSheetId="12" hidden="1">#REF!</definedName>
    <definedName name="XREF_COLUMN_1" localSheetId="1" hidden="1">#REF!</definedName>
    <definedName name="XREF_COLUMN_1" hidden="1">#REF!</definedName>
    <definedName name="XREF_COLUMN_10" localSheetId="8" hidden="1">#REF!</definedName>
    <definedName name="XREF_COLUMN_10" localSheetId="2" hidden="1">#REF!</definedName>
    <definedName name="XREF_COLUMN_10" localSheetId="4" hidden="1">#REF!</definedName>
    <definedName name="XREF_COLUMN_10" localSheetId="6" hidden="1">#REF!</definedName>
    <definedName name="XREF_COLUMN_10" localSheetId="7" hidden="1">#REF!</definedName>
    <definedName name="XREF_COLUMN_10" localSheetId="5" hidden="1">#REF!</definedName>
    <definedName name="XREF_COLUMN_10" localSheetId="0" hidden="1">#REF!</definedName>
    <definedName name="XREF_COLUMN_10" localSheetId="12" hidden="1">#REF!</definedName>
    <definedName name="XREF_COLUMN_10" localSheetId="1" hidden="1">#REF!</definedName>
    <definedName name="XREF_COLUMN_10" hidden="1">#REF!</definedName>
    <definedName name="XREF_COLUMN_11" localSheetId="8" hidden="1">'[3]Suporte DOAR'!#REF!</definedName>
    <definedName name="XREF_COLUMN_11" localSheetId="2" hidden="1">'[3]Suporte DOAR'!#REF!</definedName>
    <definedName name="XREF_COLUMN_11" localSheetId="4" hidden="1">'[3]Suporte DOAR'!#REF!</definedName>
    <definedName name="XREF_COLUMN_11" localSheetId="6" hidden="1">'[3]Suporte DOAR'!#REF!</definedName>
    <definedName name="XREF_COLUMN_11" localSheetId="7" hidden="1">'[3]Suporte DOAR'!#REF!</definedName>
    <definedName name="XREF_COLUMN_11" localSheetId="5" hidden="1">'[3]Suporte DOAR'!#REF!</definedName>
    <definedName name="XREF_COLUMN_11" localSheetId="0" hidden="1">'[3]Suporte DOAR'!#REF!</definedName>
    <definedName name="XREF_COLUMN_11" localSheetId="12" hidden="1">#REF!</definedName>
    <definedName name="XREF_COLUMN_11" localSheetId="1" hidden="1">'[3]Suporte DOAR'!#REF!</definedName>
    <definedName name="XREF_COLUMN_11" hidden="1">'[3]Suporte DOAR'!#REF!</definedName>
    <definedName name="XREF_COLUMN_12" localSheetId="8" hidden="1">'[3]Suporte DOAR'!#REF!</definedName>
    <definedName name="XREF_COLUMN_12" localSheetId="2" hidden="1">'[3]Suporte DOAR'!#REF!</definedName>
    <definedName name="XREF_COLUMN_12" localSheetId="4" hidden="1">'[3]Suporte DOAR'!#REF!</definedName>
    <definedName name="XREF_COLUMN_12" localSheetId="6" hidden="1">'[3]Suporte DOAR'!#REF!</definedName>
    <definedName name="XREF_COLUMN_12" localSheetId="7" hidden="1">'[3]Suporte DOAR'!#REF!</definedName>
    <definedName name="XREF_COLUMN_12" localSheetId="5" hidden="1">'[3]Suporte DOAR'!#REF!</definedName>
    <definedName name="XREF_COLUMN_12" localSheetId="0" hidden="1">'[3]Suporte DOAR'!#REF!</definedName>
    <definedName name="XREF_COLUMN_12" localSheetId="12" hidden="1">#REF!</definedName>
    <definedName name="XREF_COLUMN_12" localSheetId="1" hidden="1">'[3]Suporte DOAR'!#REF!</definedName>
    <definedName name="XREF_COLUMN_12" hidden="1">'[3]Suporte DOAR'!#REF!</definedName>
    <definedName name="XREF_COLUMN_13" localSheetId="8" hidden="1">'[3]Suporte DOAR'!#REF!</definedName>
    <definedName name="XREF_COLUMN_13" localSheetId="2" hidden="1">'[3]Suporte DOAR'!#REF!</definedName>
    <definedName name="XREF_COLUMN_13" localSheetId="4" hidden="1">'[3]Suporte DOAR'!#REF!</definedName>
    <definedName name="XREF_COLUMN_13" localSheetId="6" hidden="1">'[3]Suporte DOAR'!#REF!</definedName>
    <definedName name="XREF_COLUMN_13" localSheetId="7" hidden="1">'[3]Suporte DOAR'!#REF!</definedName>
    <definedName name="XREF_COLUMN_13" localSheetId="5" hidden="1">'[3]Suporte DOAR'!#REF!</definedName>
    <definedName name="XREF_COLUMN_13" localSheetId="0" hidden="1">'[3]Suporte DOAR'!#REF!</definedName>
    <definedName name="XREF_COLUMN_13" localSheetId="12" hidden="1">#REF!</definedName>
    <definedName name="XREF_COLUMN_13" localSheetId="1" hidden="1">'[3]Suporte DOAR'!#REF!</definedName>
    <definedName name="XREF_COLUMN_13" hidden="1">'[3]Suporte DOAR'!#REF!</definedName>
    <definedName name="XREF_COLUMN_14" localSheetId="8" hidden="1">'[3]Suporte DOAR'!#REF!</definedName>
    <definedName name="XREF_COLUMN_14" localSheetId="2" hidden="1">'[3]Suporte DOAR'!#REF!</definedName>
    <definedName name="XREF_COLUMN_14" localSheetId="4" hidden="1">'[3]Suporte DOAR'!#REF!</definedName>
    <definedName name="XREF_COLUMN_14" localSheetId="6" hidden="1">'[3]Suporte DOAR'!#REF!</definedName>
    <definedName name="XREF_COLUMN_14" localSheetId="7" hidden="1">'[3]Suporte DOAR'!#REF!</definedName>
    <definedName name="XREF_COLUMN_14" localSheetId="5" hidden="1">'[3]Suporte DOAR'!#REF!</definedName>
    <definedName name="XREF_COLUMN_14" localSheetId="0" hidden="1">'[3]Suporte DOAR'!#REF!</definedName>
    <definedName name="XREF_COLUMN_14" localSheetId="12" hidden="1">#REF!</definedName>
    <definedName name="XREF_COLUMN_14" localSheetId="1" hidden="1">'[3]Suporte DOAR'!#REF!</definedName>
    <definedName name="XREF_COLUMN_14" hidden="1">'[3]Suporte DOAR'!#REF!</definedName>
    <definedName name="XREF_COLUMN_15" localSheetId="8" hidden="1">'[3]Suporte DOAR'!#REF!</definedName>
    <definedName name="XREF_COLUMN_15" localSheetId="2" hidden="1">'[3]Suporte DOAR'!#REF!</definedName>
    <definedName name="XREF_COLUMN_15" localSheetId="4" hidden="1">'[3]Suporte DOAR'!#REF!</definedName>
    <definedName name="XREF_COLUMN_15" localSheetId="6" hidden="1">'[3]Suporte DOAR'!#REF!</definedName>
    <definedName name="XREF_COLUMN_15" localSheetId="7" hidden="1">'[3]Suporte DOAR'!#REF!</definedName>
    <definedName name="XREF_COLUMN_15" localSheetId="5" hidden="1">'[3]Suporte DOAR'!#REF!</definedName>
    <definedName name="XREF_COLUMN_15" localSheetId="12" hidden="1">#REF!</definedName>
    <definedName name="XREF_COLUMN_15" localSheetId="1" hidden="1">'[3]Suporte DOAR'!#REF!</definedName>
    <definedName name="XREF_COLUMN_15" hidden="1">'[3]Suporte DOAR'!#REF!</definedName>
    <definedName name="XREF_COLUMN_16" localSheetId="8" hidden="1">'[3]Suporte DOAR'!#REF!</definedName>
    <definedName name="XREF_COLUMN_16" localSheetId="2" hidden="1">'[3]Suporte DOAR'!#REF!</definedName>
    <definedName name="XREF_COLUMN_16" localSheetId="4" hidden="1">'[3]Suporte DOAR'!#REF!</definedName>
    <definedName name="XREF_COLUMN_16" localSheetId="6" hidden="1">'[3]Suporte DOAR'!#REF!</definedName>
    <definedName name="XREF_COLUMN_16" localSheetId="7" hidden="1">'[3]Suporte DOAR'!#REF!</definedName>
    <definedName name="XREF_COLUMN_16" localSheetId="5" hidden="1">'[3]Suporte DOAR'!#REF!</definedName>
    <definedName name="XREF_COLUMN_16" localSheetId="12" hidden="1">#REF!</definedName>
    <definedName name="XREF_COLUMN_16" localSheetId="1" hidden="1">'[3]Suporte DOAR'!#REF!</definedName>
    <definedName name="XREF_COLUMN_16" hidden="1">'[3]Suporte DOAR'!#REF!</definedName>
    <definedName name="XREF_COLUMN_17" localSheetId="8" hidden="1">'[3]Suporte DOAR'!#REF!</definedName>
    <definedName name="XREF_COLUMN_17" localSheetId="2" hidden="1">'[3]Suporte DOAR'!#REF!</definedName>
    <definedName name="XREF_COLUMN_17" localSheetId="4" hidden="1">'[3]Suporte DOAR'!#REF!</definedName>
    <definedName name="XREF_COLUMN_17" localSheetId="6" hidden="1">'[3]Suporte DOAR'!#REF!</definedName>
    <definedName name="XREF_COLUMN_17" localSheetId="7" hidden="1">'[3]Suporte DOAR'!#REF!</definedName>
    <definedName name="XREF_COLUMN_17" localSheetId="5" hidden="1">'[3]Suporte DOAR'!#REF!</definedName>
    <definedName name="XREF_COLUMN_17" localSheetId="12" hidden="1">#REF!</definedName>
    <definedName name="XREF_COLUMN_17" localSheetId="1" hidden="1">'[3]Suporte DOAR'!#REF!</definedName>
    <definedName name="XREF_COLUMN_17" hidden="1">'[3]Suporte DOAR'!#REF!</definedName>
    <definedName name="XREF_COLUMN_18" localSheetId="8" hidden="1">'[3]Suporte DOAR'!#REF!</definedName>
    <definedName name="XREF_COLUMN_18" localSheetId="2" hidden="1">'[3]Suporte DOAR'!#REF!</definedName>
    <definedName name="XREF_COLUMN_18" localSheetId="4" hidden="1">'[3]Suporte DOAR'!#REF!</definedName>
    <definedName name="XREF_COLUMN_18" localSheetId="6" hidden="1">'[3]Suporte DOAR'!#REF!</definedName>
    <definedName name="XREF_COLUMN_18" localSheetId="7" hidden="1">'[3]Suporte DOAR'!#REF!</definedName>
    <definedName name="XREF_COLUMN_18" localSheetId="5" hidden="1">'[3]Suporte DOAR'!#REF!</definedName>
    <definedName name="XREF_COLUMN_18" localSheetId="12" hidden="1">#REF!</definedName>
    <definedName name="XREF_COLUMN_18" localSheetId="1" hidden="1">'[3]Suporte DOAR'!#REF!</definedName>
    <definedName name="XREF_COLUMN_18" hidden="1">'[3]Suporte DOAR'!#REF!</definedName>
    <definedName name="XREF_COLUMN_19" localSheetId="8" hidden="1">'[3]Suporte DOAR'!#REF!</definedName>
    <definedName name="XREF_COLUMN_19" localSheetId="2" hidden="1">'[3]Suporte DOAR'!#REF!</definedName>
    <definedName name="XREF_COLUMN_19" localSheetId="4" hidden="1">'[3]Suporte DOAR'!#REF!</definedName>
    <definedName name="XREF_COLUMN_19" localSheetId="6" hidden="1">'[3]Suporte DOAR'!#REF!</definedName>
    <definedName name="XREF_COLUMN_19" localSheetId="7" hidden="1">'[3]Suporte DOAR'!#REF!</definedName>
    <definedName name="XREF_COLUMN_19" localSheetId="5" hidden="1">'[3]Suporte DOAR'!#REF!</definedName>
    <definedName name="XREF_COLUMN_19" localSheetId="12" hidden="1">#REF!</definedName>
    <definedName name="XREF_COLUMN_19" localSheetId="1" hidden="1">'[3]Suporte DOAR'!#REF!</definedName>
    <definedName name="XREF_COLUMN_19" hidden="1">'[3]Suporte DOAR'!#REF!</definedName>
    <definedName name="XREF_COLUMN_2" localSheetId="8" hidden="1">#REF!</definedName>
    <definedName name="XREF_COLUMN_2" localSheetId="2" hidden="1">#REF!</definedName>
    <definedName name="XREF_COLUMN_2" localSheetId="4" hidden="1">#REF!</definedName>
    <definedName name="XREF_COLUMN_2" localSheetId="6" hidden="1">#REF!</definedName>
    <definedName name="XREF_COLUMN_2" localSheetId="7" hidden="1">#REF!</definedName>
    <definedName name="XREF_COLUMN_2" localSheetId="5" hidden="1">#REF!</definedName>
    <definedName name="XREF_COLUMN_2" localSheetId="0" hidden="1">#REF!</definedName>
    <definedName name="XREF_COLUMN_2" localSheetId="12" hidden="1">#REF!</definedName>
    <definedName name="XREF_COLUMN_2" localSheetId="1" hidden="1">#REF!</definedName>
    <definedName name="XREF_COLUMN_2" hidden="1">#REF!</definedName>
    <definedName name="XREF_COLUMN_20" localSheetId="8" hidden="1">'[3]Suporte DOAR'!#REF!</definedName>
    <definedName name="XREF_COLUMN_20" localSheetId="2" hidden="1">'[3]Suporte DOAR'!#REF!</definedName>
    <definedName name="XREF_COLUMN_20" localSheetId="4" hidden="1">'[3]Suporte DOAR'!#REF!</definedName>
    <definedName name="XREF_COLUMN_20" localSheetId="6" hidden="1">'[3]Suporte DOAR'!#REF!</definedName>
    <definedName name="XREF_COLUMN_20" localSheetId="7" hidden="1">'[3]Suporte DOAR'!#REF!</definedName>
    <definedName name="XREF_COLUMN_20" localSheetId="5" hidden="1">'[3]Suporte DOAR'!#REF!</definedName>
    <definedName name="XREF_COLUMN_20" localSheetId="0" hidden="1">'[3]Suporte DOAR'!#REF!</definedName>
    <definedName name="XREF_COLUMN_20" localSheetId="12" hidden="1">#REF!</definedName>
    <definedName name="XREF_COLUMN_20" localSheetId="1" hidden="1">'[3]Suporte DOAR'!#REF!</definedName>
    <definedName name="XREF_COLUMN_20" hidden="1">'[3]Suporte DOAR'!#REF!</definedName>
    <definedName name="XREF_COLUMN_21" localSheetId="8" hidden="1">#REF!</definedName>
    <definedName name="XREF_COLUMN_21" localSheetId="2" hidden="1">#REF!</definedName>
    <definedName name="XREF_COLUMN_21" localSheetId="4" hidden="1">#REF!</definedName>
    <definedName name="XREF_COLUMN_21" localSheetId="6" hidden="1">#REF!</definedName>
    <definedName name="XREF_COLUMN_21" localSheetId="7" hidden="1">#REF!</definedName>
    <definedName name="XREF_COLUMN_21" localSheetId="5" hidden="1">#REF!</definedName>
    <definedName name="XREF_COLUMN_21" localSheetId="0" hidden="1">#REF!</definedName>
    <definedName name="XREF_COLUMN_21" localSheetId="12" hidden="1">#REF!</definedName>
    <definedName name="XREF_COLUMN_21" localSheetId="1" hidden="1">#REF!</definedName>
    <definedName name="XREF_COLUMN_21" hidden="1">#REF!</definedName>
    <definedName name="XREF_COLUMN_3" localSheetId="8" hidden="1">'[4]Cons. fluxo caixa 2005'!#REF!</definedName>
    <definedName name="XREF_COLUMN_3" localSheetId="2" hidden="1">'[4]Cons. fluxo caixa 2005'!#REF!</definedName>
    <definedName name="XREF_COLUMN_3" localSheetId="4" hidden="1">'[4]Cons. fluxo caixa 2005'!#REF!</definedName>
    <definedName name="XREF_COLUMN_3" localSheetId="6" hidden="1">'[4]Cons. fluxo caixa 2005'!#REF!</definedName>
    <definedName name="XREF_COLUMN_3" localSheetId="7" hidden="1">'[4]Cons. fluxo caixa 2005'!#REF!</definedName>
    <definedName name="XREF_COLUMN_3" localSheetId="5" hidden="1">'[4]Cons. fluxo caixa 2005'!#REF!</definedName>
    <definedName name="XREF_COLUMN_3" localSheetId="0" hidden="1">'[4]Cons. fluxo caixa 2005'!#REF!</definedName>
    <definedName name="XREF_COLUMN_3" localSheetId="12" hidden="1">#REF!</definedName>
    <definedName name="XREF_COLUMN_3" localSheetId="1" hidden="1">'[4]Cons. fluxo caixa 2005'!#REF!</definedName>
    <definedName name="XREF_COLUMN_3" hidden="1">'[4]Cons. fluxo caixa 2005'!#REF!</definedName>
    <definedName name="XREF_COLUMN_4" localSheetId="8" hidden="1">#REF!</definedName>
    <definedName name="XREF_COLUMN_4" localSheetId="2" hidden="1">#REF!</definedName>
    <definedName name="XREF_COLUMN_4" localSheetId="4" hidden="1">#REF!</definedName>
    <definedName name="XREF_COLUMN_4" localSheetId="6" hidden="1">#REF!</definedName>
    <definedName name="XREF_COLUMN_4" localSheetId="7" hidden="1">#REF!</definedName>
    <definedName name="XREF_COLUMN_4" localSheetId="5" hidden="1">#REF!</definedName>
    <definedName name="XREF_COLUMN_4" localSheetId="0" hidden="1">#REF!</definedName>
    <definedName name="XREF_COLUMN_4" localSheetId="12" hidden="1">#REF!</definedName>
    <definedName name="XREF_COLUMN_4" localSheetId="1" hidden="1">#REF!</definedName>
    <definedName name="XREF_COLUMN_4" hidden="1">#REF!</definedName>
    <definedName name="XREF_COLUMN_5" localSheetId="8" hidden="1">#REF!</definedName>
    <definedName name="XREF_COLUMN_5" localSheetId="2" hidden="1">#REF!</definedName>
    <definedName name="XREF_COLUMN_5" localSheetId="4" hidden="1">#REF!</definedName>
    <definedName name="XREF_COLUMN_5" localSheetId="6" hidden="1">#REF!</definedName>
    <definedName name="XREF_COLUMN_5" localSheetId="7" hidden="1">#REF!</definedName>
    <definedName name="XREF_COLUMN_5" localSheetId="5" hidden="1">#REF!</definedName>
    <definedName name="XREF_COLUMN_5" localSheetId="0" hidden="1">#REF!</definedName>
    <definedName name="XREF_COLUMN_5" localSheetId="12" hidden="1">#REF!</definedName>
    <definedName name="XREF_COLUMN_5" localSheetId="1" hidden="1">#REF!</definedName>
    <definedName name="XREF_COLUMN_5" hidden="1">#REF!</definedName>
    <definedName name="XREF_COLUMN_6" localSheetId="8" hidden="1">#REF!</definedName>
    <definedName name="XREF_COLUMN_6" localSheetId="2" hidden="1">#REF!</definedName>
    <definedName name="XREF_COLUMN_6" localSheetId="4" hidden="1">#REF!</definedName>
    <definedName name="XREF_COLUMN_6" localSheetId="6" hidden="1">#REF!</definedName>
    <definedName name="XREF_COLUMN_6" localSheetId="7" hidden="1">#REF!</definedName>
    <definedName name="XREF_COLUMN_6" localSheetId="5" hidden="1">#REF!</definedName>
    <definedName name="XREF_COLUMN_6" localSheetId="0" hidden="1">#REF!</definedName>
    <definedName name="XREF_COLUMN_6" localSheetId="12" hidden="1">#REF!</definedName>
    <definedName name="XREF_COLUMN_6" localSheetId="1" hidden="1">#REF!</definedName>
    <definedName name="XREF_COLUMN_6" hidden="1">#REF!</definedName>
    <definedName name="XREF_COLUMN_7" localSheetId="8" hidden="1">#REF!</definedName>
    <definedName name="XREF_COLUMN_7" localSheetId="2" hidden="1">#REF!</definedName>
    <definedName name="XREF_COLUMN_7" localSheetId="4" hidden="1">#REF!</definedName>
    <definedName name="XREF_COLUMN_7" localSheetId="6" hidden="1">#REF!</definedName>
    <definedName name="XREF_COLUMN_7" localSheetId="7" hidden="1">#REF!</definedName>
    <definedName name="XREF_COLUMN_7" localSheetId="5" hidden="1">#REF!</definedName>
    <definedName name="XREF_COLUMN_7" localSheetId="12" hidden="1">#REF!</definedName>
    <definedName name="XREF_COLUMN_7" localSheetId="1" hidden="1">#REF!</definedName>
    <definedName name="XREF_COLUMN_7" hidden="1">#REF!</definedName>
    <definedName name="XREF_COLUMN_8" localSheetId="8" hidden="1">'[5]PAS de juros'!#REF!</definedName>
    <definedName name="XREF_COLUMN_8" localSheetId="2" hidden="1">'[5]PAS de juros'!#REF!</definedName>
    <definedName name="XREF_COLUMN_8" localSheetId="4" hidden="1">'[5]PAS de juros'!#REF!</definedName>
    <definedName name="XREF_COLUMN_8" localSheetId="6" hidden="1">'[5]PAS de juros'!#REF!</definedName>
    <definedName name="XREF_COLUMN_8" localSheetId="7" hidden="1">'[5]PAS de juros'!#REF!</definedName>
    <definedName name="XREF_COLUMN_8" localSheetId="5" hidden="1">'[5]PAS de juros'!#REF!</definedName>
    <definedName name="XREF_COLUMN_8" localSheetId="12" hidden="1">#REF!</definedName>
    <definedName name="XREF_COLUMN_8" localSheetId="1" hidden="1">'[5]PAS de juros'!#REF!</definedName>
    <definedName name="XREF_COLUMN_8" hidden="1">'[5]PAS de juros'!#REF!</definedName>
    <definedName name="XREF_COLUMN_9" localSheetId="8" hidden="1">#REF!</definedName>
    <definedName name="XREF_COLUMN_9" localSheetId="2" hidden="1">#REF!</definedName>
    <definedName name="XREF_COLUMN_9" localSheetId="4" hidden="1">#REF!</definedName>
    <definedName name="XREF_COLUMN_9" localSheetId="6" hidden="1">#REF!</definedName>
    <definedName name="XREF_COLUMN_9" localSheetId="7" hidden="1">#REF!</definedName>
    <definedName name="XREF_COLUMN_9" localSheetId="5" hidden="1">#REF!</definedName>
    <definedName name="XREF_COLUMN_9" localSheetId="0" hidden="1">#REF!</definedName>
    <definedName name="XREF_COLUMN_9" localSheetId="12" hidden="1">#REF!</definedName>
    <definedName name="XREF_COLUMN_9" localSheetId="1" hidden="1">#REF!</definedName>
    <definedName name="XREF_COLUMN_9" hidden="1">#REF!</definedName>
    <definedName name="XRefActiveRow" localSheetId="8" hidden="1">#REF!</definedName>
    <definedName name="XRefActiveRow" localSheetId="2" hidden="1">#REF!</definedName>
    <definedName name="XRefActiveRow" localSheetId="4" hidden="1">#REF!</definedName>
    <definedName name="XRefActiveRow" localSheetId="6" hidden="1">#REF!</definedName>
    <definedName name="XRefActiveRow" localSheetId="7" hidden="1">#REF!</definedName>
    <definedName name="XRefActiveRow" localSheetId="5" hidden="1">#REF!</definedName>
    <definedName name="XRefActiveRow" localSheetId="0" hidden="1">#REF!</definedName>
    <definedName name="XRefActiveRow" localSheetId="12" hidden="1">#REF!</definedName>
    <definedName name="XRefActiveRow" localSheetId="1" hidden="1">#REF!</definedName>
    <definedName name="XRefActiveRow" hidden="1">#REF!</definedName>
    <definedName name="XRefColumnsCount" hidden="1">1</definedName>
    <definedName name="XRefCopy1" localSheetId="8" hidden="1">#REF!</definedName>
    <definedName name="XRefCopy1" localSheetId="2" hidden="1">#REF!</definedName>
    <definedName name="XRefCopy1" localSheetId="4" hidden="1">#REF!</definedName>
    <definedName name="XRefCopy1" localSheetId="6" hidden="1">#REF!</definedName>
    <definedName name="XRefCopy1" localSheetId="7" hidden="1">#REF!</definedName>
    <definedName name="XRefCopy1" localSheetId="5" hidden="1">#REF!</definedName>
    <definedName name="XRefCopy1" localSheetId="0" hidden="1">#REF!</definedName>
    <definedName name="XRefCopy1" localSheetId="12" hidden="1">#REF!</definedName>
    <definedName name="XRefCopy1" localSheetId="1" hidden="1">#REF!</definedName>
    <definedName name="XRefCopy1" hidden="1">#REF!</definedName>
    <definedName name="XRefCopy10" localSheetId="8" hidden="1">#REF!</definedName>
    <definedName name="XRefCopy10" localSheetId="2" hidden="1">#REF!</definedName>
    <definedName name="XRefCopy10" localSheetId="4" hidden="1">#REF!</definedName>
    <definedName name="XRefCopy10" localSheetId="6" hidden="1">#REF!</definedName>
    <definedName name="XRefCopy10" localSheetId="7" hidden="1">#REF!</definedName>
    <definedName name="XRefCopy10" localSheetId="5" hidden="1">#REF!</definedName>
    <definedName name="XRefCopy10" localSheetId="0" hidden="1">#REF!</definedName>
    <definedName name="XRefCopy10" localSheetId="12" hidden="1">#REF!</definedName>
    <definedName name="XRefCopy10" localSheetId="1" hidden="1">#REF!</definedName>
    <definedName name="XRefCopy10" hidden="1">#REF!</definedName>
    <definedName name="XRefCopy10Row" localSheetId="8" hidden="1">#REF!</definedName>
    <definedName name="XRefCopy10Row" localSheetId="2" hidden="1">#REF!</definedName>
    <definedName name="XRefCopy10Row" localSheetId="4" hidden="1">#REF!</definedName>
    <definedName name="XRefCopy10Row" localSheetId="6" hidden="1">#REF!</definedName>
    <definedName name="XRefCopy10Row" localSheetId="7" hidden="1">#REF!</definedName>
    <definedName name="XRefCopy10Row" localSheetId="5" hidden="1">#REF!</definedName>
    <definedName name="XRefCopy10Row" localSheetId="0" hidden="1">#REF!</definedName>
    <definedName name="XRefCopy10Row" localSheetId="12" hidden="1">#REF!</definedName>
    <definedName name="XRefCopy10Row" localSheetId="1" hidden="1">#REF!</definedName>
    <definedName name="XRefCopy10Row" hidden="1">#REF!</definedName>
    <definedName name="XRefCopy11" localSheetId="8" hidden="1">#REF!</definedName>
    <definedName name="XRefCopy11" localSheetId="2" hidden="1">#REF!</definedName>
    <definedName name="XRefCopy11" localSheetId="4" hidden="1">#REF!</definedName>
    <definedName name="XRefCopy11" localSheetId="6" hidden="1">#REF!</definedName>
    <definedName name="XRefCopy11" localSheetId="7" hidden="1">#REF!</definedName>
    <definedName name="XRefCopy11" localSheetId="5" hidden="1">#REF!</definedName>
    <definedName name="XRefCopy11" localSheetId="12" hidden="1">#REF!</definedName>
    <definedName name="XRefCopy11" localSheetId="1" hidden="1">#REF!</definedName>
    <definedName name="XRefCopy11" hidden="1">#REF!</definedName>
    <definedName name="XRefCopy11Row" localSheetId="8" hidden="1">#REF!</definedName>
    <definedName name="XRefCopy11Row" localSheetId="2" hidden="1">#REF!</definedName>
    <definedName name="XRefCopy11Row" localSheetId="4" hidden="1">#REF!</definedName>
    <definedName name="XRefCopy11Row" localSheetId="6" hidden="1">#REF!</definedName>
    <definedName name="XRefCopy11Row" localSheetId="7" hidden="1">#REF!</definedName>
    <definedName name="XRefCopy11Row" localSheetId="5" hidden="1">#REF!</definedName>
    <definedName name="XRefCopy11Row" localSheetId="12" hidden="1">#REF!</definedName>
    <definedName name="XRefCopy11Row" localSheetId="1" hidden="1">#REF!</definedName>
    <definedName name="XRefCopy11Row" hidden="1">#REF!</definedName>
    <definedName name="XRefCopy12" hidden="1">'[6]Emprestimos 102003 {ppc}'!$X$57</definedName>
    <definedName name="XRefCopy12Row" localSheetId="8" hidden="1">#REF!</definedName>
    <definedName name="XRefCopy12Row" localSheetId="2" hidden="1">#REF!</definedName>
    <definedName name="XRefCopy12Row" localSheetId="4" hidden="1">#REF!</definedName>
    <definedName name="XRefCopy12Row" localSheetId="6" hidden="1">#REF!</definedName>
    <definedName name="XRefCopy12Row" localSheetId="7" hidden="1">#REF!</definedName>
    <definedName name="XRefCopy12Row" localSheetId="5" hidden="1">#REF!</definedName>
    <definedName name="XRefCopy12Row" localSheetId="0" hidden="1">#REF!</definedName>
    <definedName name="XRefCopy12Row" localSheetId="12" hidden="1">#REF!</definedName>
    <definedName name="XRefCopy12Row" localSheetId="1" hidden="1">#REF!</definedName>
    <definedName name="XRefCopy12Row" hidden="1">#REF!</definedName>
    <definedName name="XRefCopy13" localSheetId="8" hidden="1">'[3]Suporte DOAR'!#REF!</definedName>
    <definedName name="XRefCopy13" localSheetId="2" hidden="1">'[3]Suporte DOAR'!#REF!</definedName>
    <definedName name="XRefCopy13" localSheetId="4" hidden="1">'[3]Suporte DOAR'!#REF!</definedName>
    <definedName name="XRefCopy13" localSheetId="6" hidden="1">'[3]Suporte DOAR'!#REF!</definedName>
    <definedName name="XRefCopy13" localSheetId="7" hidden="1">'[3]Suporte DOAR'!#REF!</definedName>
    <definedName name="XRefCopy13" localSheetId="5" hidden="1">'[3]Suporte DOAR'!#REF!</definedName>
    <definedName name="XRefCopy13" localSheetId="0" hidden="1">'[3]Suporte DOAR'!#REF!</definedName>
    <definedName name="XRefCopy13" localSheetId="12" hidden="1">#REF!</definedName>
    <definedName name="XRefCopy13" localSheetId="1" hidden="1">'[3]Suporte DOAR'!#REF!</definedName>
    <definedName name="XRefCopy13" hidden="1">'[3]Suporte DOAR'!#REF!</definedName>
    <definedName name="XRefCopy13Row" localSheetId="8" hidden="1">#REF!</definedName>
    <definedName name="XRefCopy13Row" localSheetId="2" hidden="1">#REF!</definedName>
    <definedName name="XRefCopy13Row" localSheetId="4" hidden="1">#REF!</definedName>
    <definedName name="XRefCopy13Row" localSheetId="6" hidden="1">#REF!</definedName>
    <definedName name="XRefCopy13Row" localSheetId="7" hidden="1">#REF!</definedName>
    <definedName name="XRefCopy13Row" localSheetId="5" hidden="1">#REF!</definedName>
    <definedName name="XRefCopy13Row" localSheetId="0" hidden="1">#REF!</definedName>
    <definedName name="XRefCopy13Row" localSheetId="12" hidden="1">#REF!</definedName>
    <definedName name="XRefCopy13Row" localSheetId="1" hidden="1">#REF!</definedName>
    <definedName name="XRefCopy13Row" hidden="1">#REF!</definedName>
    <definedName name="XRefCopy14" localSheetId="8" hidden="1">'[3]Suporte DOAR'!#REF!</definedName>
    <definedName name="XRefCopy14" localSheetId="2" hidden="1">'[3]Suporte DOAR'!#REF!</definedName>
    <definedName name="XRefCopy14" localSheetId="4" hidden="1">'[3]Suporte DOAR'!#REF!</definedName>
    <definedName name="XRefCopy14" localSheetId="6" hidden="1">'[3]Suporte DOAR'!#REF!</definedName>
    <definedName name="XRefCopy14" localSheetId="7" hidden="1">'[3]Suporte DOAR'!#REF!</definedName>
    <definedName name="XRefCopy14" localSheetId="5" hidden="1">'[3]Suporte DOAR'!#REF!</definedName>
    <definedName name="XRefCopy14" localSheetId="0" hidden="1">'[3]Suporte DOAR'!#REF!</definedName>
    <definedName name="XRefCopy14" localSheetId="12" hidden="1">#REF!</definedName>
    <definedName name="XRefCopy14" localSheetId="1" hidden="1">'[3]Suporte DOAR'!#REF!</definedName>
    <definedName name="XRefCopy14" hidden="1">'[3]Suporte DOAR'!#REF!</definedName>
    <definedName name="XRefCopy14Row" localSheetId="8" hidden="1">#REF!</definedName>
    <definedName name="XRefCopy14Row" localSheetId="2" hidden="1">#REF!</definedName>
    <definedName name="XRefCopy14Row" localSheetId="4" hidden="1">#REF!</definedName>
    <definedName name="XRefCopy14Row" localSheetId="6" hidden="1">#REF!</definedName>
    <definedName name="XRefCopy14Row" localSheetId="7" hidden="1">#REF!</definedName>
    <definedName name="XRefCopy14Row" localSheetId="5" hidden="1">#REF!</definedName>
    <definedName name="XRefCopy14Row" localSheetId="0" hidden="1">#REF!</definedName>
    <definedName name="XRefCopy14Row" localSheetId="12" hidden="1">#REF!</definedName>
    <definedName name="XRefCopy14Row" localSheetId="1" hidden="1">#REF!</definedName>
    <definedName name="XRefCopy14Row" hidden="1">#REF!</definedName>
    <definedName name="XRefCopy15" localSheetId="8" hidden="1">'[3]Suporte DOAR'!#REF!</definedName>
    <definedName name="XRefCopy15" localSheetId="2" hidden="1">'[3]Suporte DOAR'!#REF!</definedName>
    <definedName name="XRefCopy15" localSheetId="4" hidden="1">'[3]Suporte DOAR'!#REF!</definedName>
    <definedName name="XRefCopy15" localSheetId="6" hidden="1">'[3]Suporte DOAR'!#REF!</definedName>
    <definedName name="XRefCopy15" localSheetId="7" hidden="1">'[3]Suporte DOAR'!#REF!</definedName>
    <definedName name="XRefCopy15" localSheetId="5" hidden="1">'[3]Suporte DOAR'!#REF!</definedName>
    <definedName name="XRefCopy15" localSheetId="0" hidden="1">'[3]Suporte DOAR'!#REF!</definedName>
    <definedName name="XRefCopy15" localSheetId="12" hidden="1">#REF!</definedName>
    <definedName name="XRefCopy15" localSheetId="1" hidden="1">'[3]Suporte DOAR'!#REF!</definedName>
    <definedName name="XRefCopy15" hidden="1">'[3]Suporte DOAR'!#REF!</definedName>
    <definedName name="XRefCopy15Row" localSheetId="8" hidden="1">#REF!</definedName>
    <definedName name="XRefCopy15Row" localSheetId="2" hidden="1">#REF!</definedName>
    <definedName name="XRefCopy15Row" localSheetId="4" hidden="1">#REF!</definedName>
    <definedName name="XRefCopy15Row" localSheetId="6" hidden="1">#REF!</definedName>
    <definedName name="XRefCopy15Row" localSheetId="7" hidden="1">#REF!</definedName>
    <definedName name="XRefCopy15Row" localSheetId="5" hidden="1">#REF!</definedName>
    <definedName name="XRefCopy15Row" localSheetId="0" hidden="1">#REF!</definedName>
    <definedName name="XRefCopy15Row" localSheetId="12" hidden="1">#REF!</definedName>
    <definedName name="XRefCopy15Row" localSheetId="1" hidden="1">#REF!</definedName>
    <definedName name="XRefCopy15Row" hidden="1">#REF!</definedName>
    <definedName name="XRefCopy16" localSheetId="8" hidden="1">#REF!</definedName>
    <definedName name="XRefCopy16" localSheetId="2" hidden="1">#REF!</definedName>
    <definedName name="XRefCopy16" localSheetId="4" hidden="1">#REF!</definedName>
    <definedName name="XRefCopy16" localSheetId="6" hidden="1">#REF!</definedName>
    <definedName name="XRefCopy16" localSheetId="7" hidden="1">#REF!</definedName>
    <definedName name="XRefCopy16" localSheetId="5" hidden="1">#REF!</definedName>
    <definedName name="XRefCopy16" localSheetId="0" hidden="1">#REF!</definedName>
    <definedName name="XRefCopy16" localSheetId="12" hidden="1">#REF!</definedName>
    <definedName name="XRefCopy16" localSheetId="1" hidden="1">#REF!</definedName>
    <definedName name="XRefCopy16" hidden="1">#REF!</definedName>
    <definedName name="XRefCopy16Row" localSheetId="8" hidden="1">#REF!</definedName>
    <definedName name="XRefCopy16Row" localSheetId="2" hidden="1">#REF!</definedName>
    <definedName name="XRefCopy16Row" localSheetId="4" hidden="1">#REF!</definedName>
    <definedName name="XRefCopy16Row" localSheetId="6" hidden="1">#REF!</definedName>
    <definedName name="XRefCopy16Row" localSheetId="7" hidden="1">#REF!</definedName>
    <definedName name="XRefCopy16Row" localSheetId="5" hidden="1">#REF!</definedName>
    <definedName name="XRefCopy16Row" localSheetId="0" hidden="1">#REF!</definedName>
    <definedName name="XRefCopy16Row" localSheetId="12" hidden="1">#REF!</definedName>
    <definedName name="XRefCopy16Row" localSheetId="1" hidden="1">#REF!</definedName>
    <definedName name="XRefCopy16Row" hidden="1">#REF!</definedName>
    <definedName name="XRefCopy17" localSheetId="8" hidden="1">'[3]Suporte DOAR'!#REF!</definedName>
    <definedName name="XRefCopy17" localSheetId="2" hidden="1">'[3]Suporte DOAR'!#REF!</definedName>
    <definedName name="XRefCopy17" localSheetId="4" hidden="1">'[3]Suporte DOAR'!#REF!</definedName>
    <definedName name="XRefCopy17" localSheetId="6" hidden="1">'[3]Suporte DOAR'!#REF!</definedName>
    <definedName name="XRefCopy17" localSheetId="7" hidden="1">'[3]Suporte DOAR'!#REF!</definedName>
    <definedName name="XRefCopy17" localSheetId="5" hidden="1">'[3]Suporte DOAR'!#REF!</definedName>
    <definedName name="XRefCopy17" localSheetId="0" hidden="1">'[3]Suporte DOAR'!#REF!</definedName>
    <definedName name="XRefCopy17" localSheetId="12" hidden="1">#REF!</definedName>
    <definedName name="XRefCopy17" localSheetId="1" hidden="1">'[3]Suporte DOAR'!#REF!</definedName>
    <definedName name="XRefCopy17" hidden="1">'[3]Suporte DOAR'!#REF!</definedName>
    <definedName name="XRefCopy17Row" localSheetId="8" hidden="1">#REF!</definedName>
    <definedName name="XRefCopy17Row" localSheetId="2" hidden="1">#REF!</definedName>
    <definedName name="XRefCopy17Row" localSheetId="4" hidden="1">#REF!</definedName>
    <definedName name="XRefCopy17Row" localSheetId="6" hidden="1">#REF!</definedName>
    <definedName name="XRefCopy17Row" localSheetId="7" hidden="1">#REF!</definedName>
    <definedName name="XRefCopy17Row" localSheetId="5" hidden="1">#REF!</definedName>
    <definedName name="XRefCopy17Row" localSheetId="0" hidden="1">#REF!</definedName>
    <definedName name="XRefCopy17Row" localSheetId="12" hidden="1">#REF!</definedName>
    <definedName name="XRefCopy17Row" localSheetId="1" hidden="1">#REF!</definedName>
    <definedName name="XRefCopy17Row" hidden="1">#REF!</definedName>
    <definedName name="XRefCopy18" localSheetId="8" hidden="1">[7]Balanço!#REF!</definedName>
    <definedName name="XRefCopy18" localSheetId="2" hidden="1">[7]Balanço!#REF!</definedName>
    <definedName name="XRefCopy18" localSheetId="4" hidden="1">[7]Balanço!#REF!</definedName>
    <definedName name="XRefCopy18" localSheetId="6" hidden="1">[7]Balanço!#REF!</definedName>
    <definedName name="XRefCopy18" localSheetId="7" hidden="1">[7]Balanço!#REF!</definedName>
    <definedName name="XRefCopy18" localSheetId="5" hidden="1">[7]Balanço!#REF!</definedName>
    <definedName name="XRefCopy18" localSheetId="0" hidden="1">[7]Balanço!#REF!</definedName>
    <definedName name="XRefCopy18" localSheetId="12" hidden="1">#REF!</definedName>
    <definedName name="XRefCopy18" localSheetId="1" hidden="1">[7]Balanço!#REF!</definedName>
    <definedName name="XRefCopy18" hidden="1">[7]Balanço!#REF!</definedName>
    <definedName name="XRefCopy18Row" localSheetId="8" hidden="1">#REF!</definedName>
    <definedName name="XRefCopy18Row" localSheetId="2" hidden="1">#REF!</definedName>
    <definedName name="XRefCopy18Row" localSheetId="4" hidden="1">#REF!</definedName>
    <definedName name="XRefCopy18Row" localSheetId="6" hidden="1">#REF!</definedName>
    <definedName name="XRefCopy18Row" localSheetId="7" hidden="1">#REF!</definedName>
    <definedName name="XRefCopy18Row" localSheetId="5" hidden="1">#REF!</definedName>
    <definedName name="XRefCopy18Row" localSheetId="0" hidden="1">#REF!</definedName>
    <definedName name="XRefCopy18Row" localSheetId="12" hidden="1">#REF!</definedName>
    <definedName name="XRefCopy18Row" localSheetId="1" hidden="1">#REF!</definedName>
    <definedName name="XRefCopy18Row" hidden="1">#REF!</definedName>
    <definedName name="XRefCopy19" localSheetId="8" hidden="1">'[3]Suporte DOAR'!#REF!</definedName>
    <definedName name="XRefCopy19" localSheetId="2" hidden="1">'[3]Suporte DOAR'!#REF!</definedName>
    <definedName name="XRefCopy19" localSheetId="4" hidden="1">'[3]Suporte DOAR'!#REF!</definedName>
    <definedName name="XRefCopy19" localSheetId="6" hidden="1">'[3]Suporte DOAR'!#REF!</definedName>
    <definedName name="XRefCopy19" localSheetId="7" hidden="1">'[3]Suporte DOAR'!#REF!</definedName>
    <definedName name="XRefCopy19" localSheetId="5" hidden="1">'[3]Suporte DOAR'!#REF!</definedName>
    <definedName name="XRefCopy19" localSheetId="0" hidden="1">'[3]Suporte DOAR'!#REF!</definedName>
    <definedName name="XRefCopy19" localSheetId="12" hidden="1">#REF!</definedName>
    <definedName name="XRefCopy19" localSheetId="1" hidden="1">'[3]Suporte DOAR'!#REF!</definedName>
    <definedName name="XRefCopy19" hidden="1">'[3]Suporte DOAR'!#REF!</definedName>
    <definedName name="XRefCopy19Row" localSheetId="8" hidden="1">#REF!</definedName>
    <definedName name="XRefCopy19Row" localSheetId="2" hidden="1">#REF!</definedName>
    <definedName name="XRefCopy19Row" localSheetId="4" hidden="1">#REF!</definedName>
    <definedName name="XRefCopy19Row" localSheetId="6" hidden="1">#REF!</definedName>
    <definedName name="XRefCopy19Row" localSheetId="7" hidden="1">#REF!</definedName>
    <definedName name="XRefCopy19Row" localSheetId="5" hidden="1">#REF!</definedName>
    <definedName name="XRefCopy19Row" localSheetId="0" hidden="1">#REF!</definedName>
    <definedName name="XRefCopy19Row" localSheetId="12" hidden="1">#REF!</definedName>
    <definedName name="XRefCopy19Row" localSheetId="1" hidden="1">#REF!</definedName>
    <definedName name="XRefCopy19Row" hidden="1">#REF!</definedName>
    <definedName name="XRefCopy1Row" hidden="1">[8]XREF!$A$2:$IV$2</definedName>
    <definedName name="XRefCopy2" localSheetId="8" hidden="1">#REF!</definedName>
    <definedName name="XRefCopy2" localSheetId="2" hidden="1">#REF!</definedName>
    <definedName name="XRefCopy2" localSheetId="4" hidden="1">#REF!</definedName>
    <definedName name="XRefCopy2" localSheetId="6" hidden="1">#REF!</definedName>
    <definedName name="XRefCopy2" localSheetId="7" hidden="1">#REF!</definedName>
    <definedName name="XRefCopy2" localSheetId="5" hidden="1">#REF!</definedName>
    <definedName name="XRefCopy2" localSheetId="0" hidden="1">#REF!</definedName>
    <definedName name="XRefCopy2" localSheetId="12" hidden="1">#REF!</definedName>
    <definedName name="XRefCopy2" localSheetId="1" hidden="1">#REF!</definedName>
    <definedName name="XRefCopy2" hidden="1">#REF!</definedName>
    <definedName name="XRefCopy20" localSheetId="8" hidden="1">#REF!</definedName>
    <definedName name="XRefCopy20" localSheetId="2" hidden="1">#REF!</definedName>
    <definedName name="XRefCopy20" localSheetId="4" hidden="1">#REF!</definedName>
    <definedName name="XRefCopy20" localSheetId="6" hidden="1">#REF!</definedName>
    <definedName name="XRefCopy20" localSheetId="7" hidden="1">#REF!</definedName>
    <definedName name="XRefCopy20" localSheetId="5" hidden="1">#REF!</definedName>
    <definedName name="XRefCopy20" localSheetId="0" hidden="1">#REF!</definedName>
    <definedName name="XRefCopy20" localSheetId="12" hidden="1">#REF!</definedName>
    <definedName name="XRefCopy20" localSheetId="1" hidden="1">#REF!</definedName>
    <definedName name="XRefCopy20" hidden="1">#REF!</definedName>
    <definedName name="XRefCopy20Row" localSheetId="8" hidden="1">#REF!</definedName>
    <definedName name="XRefCopy20Row" localSheetId="2" hidden="1">#REF!</definedName>
    <definedName name="XRefCopy20Row" localSheetId="4" hidden="1">#REF!</definedName>
    <definedName name="XRefCopy20Row" localSheetId="6" hidden="1">#REF!</definedName>
    <definedName name="XRefCopy20Row" localSheetId="7" hidden="1">#REF!</definedName>
    <definedName name="XRefCopy20Row" localSheetId="5" hidden="1">#REF!</definedName>
    <definedName name="XRefCopy20Row" localSheetId="0" hidden="1">#REF!</definedName>
    <definedName name="XRefCopy20Row" localSheetId="12" hidden="1">#REF!</definedName>
    <definedName name="XRefCopy20Row" localSheetId="1" hidden="1">#REF!</definedName>
    <definedName name="XRefCopy20Row" hidden="1">#REF!</definedName>
    <definedName name="XRefCopy21" localSheetId="8" hidden="1">#REF!</definedName>
    <definedName name="XRefCopy21" localSheetId="2" hidden="1">#REF!</definedName>
    <definedName name="XRefCopy21" localSheetId="4" hidden="1">#REF!</definedName>
    <definedName name="XRefCopy21" localSheetId="6" hidden="1">#REF!</definedName>
    <definedName name="XRefCopy21" localSheetId="7" hidden="1">#REF!</definedName>
    <definedName name="XRefCopy21" localSheetId="5" hidden="1">#REF!</definedName>
    <definedName name="XRefCopy21" localSheetId="12" hidden="1">#REF!</definedName>
    <definedName name="XRefCopy21" localSheetId="1" hidden="1">#REF!</definedName>
    <definedName name="XRefCopy21" hidden="1">#REF!</definedName>
    <definedName name="XRefCopy21Row" localSheetId="8" hidden="1">#REF!</definedName>
    <definedName name="XRefCopy21Row" localSheetId="2" hidden="1">#REF!</definedName>
    <definedName name="XRefCopy21Row" localSheetId="4" hidden="1">#REF!</definedName>
    <definedName name="XRefCopy21Row" localSheetId="6" hidden="1">#REF!</definedName>
    <definedName name="XRefCopy21Row" localSheetId="7" hidden="1">#REF!</definedName>
    <definedName name="XRefCopy21Row" localSheetId="5" hidden="1">#REF!</definedName>
    <definedName name="XRefCopy21Row" localSheetId="12" hidden="1">#REF!</definedName>
    <definedName name="XRefCopy21Row" localSheetId="1" hidden="1">#REF!</definedName>
    <definedName name="XRefCopy21Row" hidden="1">#REF!</definedName>
    <definedName name="XRefCopy22" localSheetId="8" hidden="1">#REF!</definedName>
    <definedName name="XRefCopy22" localSheetId="2" hidden="1">#REF!</definedName>
    <definedName name="XRefCopy22" localSheetId="4" hidden="1">#REF!</definedName>
    <definedName name="XRefCopy22" localSheetId="6" hidden="1">#REF!</definedName>
    <definedName name="XRefCopy22" localSheetId="7" hidden="1">#REF!</definedName>
    <definedName name="XRefCopy22" localSheetId="5" hidden="1">#REF!</definedName>
    <definedName name="XRefCopy22" localSheetId="12" hidden="1">#REF!</definedName>
    <definedName name="XRefCopy22" localSheetId="1" hidden="1">#REF!</definedName>
    <definedName name="XRefCopy22" hidden="1">#REF!</definedName>
    <definedName name="XRefCopy22Row" localSheetId="8" hidden="1">#REF!</definedName>
    <definedName name="XRefCopy22Row" localSheetId="2" hidden="1">#REF!</definedName>
    <definedName name="XRefCopy22Row" localSheetId="4" hidden="1">#REF!</definedName>
    <definedName name="XRefCopy22Row" localSheetId="6" hidden="1">#REF!</definedName>
    <definedName name="XRefCopy22Row" localSheetId="7" hidden="1">#REF!</definedName>
    <definedName name="XRefCopy22Row" localSheetId="5" hidden="1">#REF!</definedName>
    <definedName name="XRefCopy22Row" localSheetId="12" hidden="1">#REF!</definedName>
    <definedName name="XRefCopy22Row" localSheetId="1" hidden="1">#REF!</definedName>
    <definedName name="XRefCopy22Row" hidden="1">#REF!</definedName>
    <definedName name="XRefCopy23" localSheetId="8" hidden="1">#REF!</definedName>
    <definedName name="XRefCopy23" localSheetId="2" hidden="1">#REF!</definedName>
    <definedName name="XRefCopy23" localSheetId="4" hidden="1">#REF!</definedName>
    <definedName name="XRefCopy23" localSheetId="6" hidden="1">#REF!</definedName>
    <definedName name="XRefCopy23" localSheetId="7" hidden="1">#REF!</definedName>
    <definedName name="XRefCopy23" localSheetId="5" hidden="1">#REF!</definedName>
    <definedName name="XRefCopy23" localSheetId="12" hidden="1">#REF!</definedName>
    <definedName name="XRefCopy23" localSheetId="1" hidden="1">#REF!</definedName>
    <definedName name="XRefCopy23" hidden="1">#REF!</definedName>
    <definedName name="XRefCopy23Row" localSheetId="8" hidden="1">#REF!</definedName>
    <definedName name="XRefCopy23Row" localSheetId="2" hidden="1">#REF!</definedName>
    <definedName name="XRefCopy23Row" localSheetId="4" hidden="1">#REF!</definedName>
    <definedName name="XRefCopy23Row" localSheetId="6" hidden="1">#REF!</definedName>
    <definedName name="XRefCopy23Row" localSheetId="7" hidden="1">#REF!</definedName>
    <definedName name="XRefCopy23Row" localSheetId="5" hidden="1">#REF!</definedName>
    <definedName name="XRefCopy23Row" localSheetId="12" hidden="1">#REF!</definedName>
    <definedName name="XRefCopy23Row" localSheetId="1" hidden="1">#REF!</definedName>
    <definedName name="XRefCopy23Row" hidden="1">#REF!</definedName>
    <definedName name="XRefCopy24" localSheetId="8" hidden="1">#REF!</definedName>
    <definedName name="XRefCopy24" localSheetId="2" hidden="1">#REF!</definedName>
    <definedName name="XRefCopy24" localSheetId="4" hidden="1">#REF!</definedName>
    <definedName name="XRefCopy24" localSheetId="6" hidden="1">#REF!</definedName>
    <definedName name="XRefCopy24" localSheetId="7" hidden="1">#REF!</definedName>
    <definedName name="XRefCopy24" localSheetId="5" hidden="1">#REF!</definedName>
    <definedName name="XRefCopy24" localSheetId="12" hidden="1">#REF!</definedName>
    <definedName name="XRefCopy24" localSheetId="1" hidden="1">#REF!</definedName>
    <definedName name="XRefCopy24" hidden="1">#REF!</definedName>
    <definedName name="XRefCopy24Row" localSheetId="8" hidden="1">#REF!</definedName>
    <definedName name="XRefCopy24Row" localSheetId="2" hidden="1">#REF!</definedName>
    <definedName name="XRefCopy24Row" localSheetId="4" hidden="1">#REF!</definedName>
    <definedName name="XRefCopy24Row" localSheetId="6" hidden="1">#REF!</definedName>
    <definedName name="XRefCopy24Row" localSheetId="7" hidden="1">#REF!</definedName>
    <definedName name="XRefCopy24Row" localSheetId="5" hidden="1">#REF!</definedName>
    <definedName name="XRefCopy24Row" localSheetId="12" hidden="1">#REF!</definedName>
    <definedName name="XRefCopy24Row" localSheetId="1" hidden="1">#REF!</definedName>
    <definedName name="XRefCopy24Row" hidden="1">#REF!</definedName>
    <definedName name="XRefCopy25" localSheetId="8" hidden="1">#REF!</definedName>
    <definedName name="XRefCopy25" localSheetId="2" hidden="1">#REF!</definedName>
    <definedName name="XRefCopy25" localSheetId="4" hidden="1">#REF!</definedName>
    <definedName name="XRefCopy25" localSheetId="6" hidden="1">#REF!</definedName>
    <definedName name="XRefCopy25" localSheetId="7" hidden="1">#REF!</definedName>
    <definedName name="XRefCopy25" localSheetId="5" hidden="1">#REF!</definedName>
    <definedName name="XRefCopy25" localSheetId="12" hidden="1">#REF!</definedName>
    <definedName name="XRefCopy25" localSheetId="1" hidden="1">#REF!</definedName>
    <definedName name="XRefCopy25" hidden="1">#REF!</definedName>
    <definedName name="XRefCopy26" localSheetId="8" hidden="1">#REF!</definedName>
    <definedName name="XRefCopy26" localSheetId="2" hidden="1">#REF!</definedName>
    <definedName name="XRefCopy26" localSheetId="4" hidden="1">#REF!</definedName>
    <definedName name="XRefCopy26" localSheetId="6" hidden="1">#REF!</definedName>
    <definedName name="XRefCopy26" localSheetId="7" hidden="1">#REF!</definedName>
    <definedName name="XRefCopy26" localSheetId="5" hidden="1">#REF!</definedName>
    <definedName name="XRefCopy26" localSheetId="12" hidden="1">#REF!</definedName>
    <definedName name="XRefCopy26" localSheetId="1" hidden="1">#REF!</definedName>
    <definedName name="XRefCopy26" hidden="1">#REF!</definedName>
    <definedName name="XRefCopy27" localSheetId="8" hidden="1">#REF!</definedName>
    <definedName name="XRefCopy27" localSheetId="2" hidden="1">#REF!</definedName>
    <definedName name="XRefCopy27" localSheetId="4" hidden="1">#REF!</definedName>
    <definedName name="XRefCopy27" localSheetId="6" hidden="1">#REF!</definedName>
    <definedName name="XRefCopy27" localSheetId="7" hidden="1">#REF!</definedName>
    <definedName name="XRefCopy27" localSheetId="5" hidden="1">#REF!</definedName>
    <definedName name="XRefCopy27" localSheetId="12" hidden="1">#REF!</definedName>
    <definedName name="XRefCopy27" localSheetId="1" hidden="1">#REF!</definedName>
    <definedName name="XRefCopy27" hidden="1">#REF!</definedName>
    <definedName name="XRefCopy28" localSheetId="8" hidden="1">#REF!</definedName>
    <definedName name="XRefCopy28" localSheetId="2" hidden="1">#REF!</definedName>
    <definedName name="XRefCopy28" localSheetId="4" hidden="1">#REF!</definedName>
    <definedName name="XRefCopy28" localSheetId="6" hidden="1">#REF!</definedName>
    <definedName name="XRefCopy28" localSheetId="7" hidden="1">#REF!</definedName>
    <definedName name="XRefCopy28" localSheetId="5" hidden="1">#REF!</definedName>
    <definedName name="XRefCopy28" localSheetId="12" hidden="1">#REF!</definedName>
    <definedName name="XRefCopy28" localSheetId="1" hidden="1">#REF!</definedName>
    <definedName name="XRefCopy28" hidden="1">#REF!</definedName>
    <definedName name="XRefCopy29" localSheetId="8" hidden="1">#REF!</definedName>
    <definedName name="XRefCopy29" localSheetId="2" hidden="1">#REF!</definedName>
    <definedName name="XRefCopy29" localSheetId="4" hidden="1">#REF!</definedName>
    <definedName name="XRefCopy29" localSheetId="6" hidden="1">#REF!</definedName>
    <definedName name="XRefCopy29" localSheetId="7" hidden="1">#REF!</definedName>
    <definedName name="XRefCopy29" localSheetId="5" hidden="1">#REF!</definedName>
    <definedName name="XRefCopy29" localSheetId="12" hidden="1">#REF!</definedName>
    <definedName name="XRefCopy29" localSheetId="1" hidden="1">#REF!</definedName>
    <definedName name="XRefCopy29" hidden="1">#REF!</definedName>
    <definedName name="XRefCopy2Row" hidden="1">[8]XREF!$A$4:$IV$4</definedName>
    <definedName name="XRefCopy3" localSheetId="8" hidden="1">#REF!</definedName>
    <definedName name="XRefCopy3" localSheetId="2" hidden="1">#REF!</definedName>
    <definedName name="XRefCopy3" localSheetId="4" hidden="1">#REF!</definedName>
    <definedName name="XRefCopy3" localSheetId="6" hidden="1">#REF!</definedName>
    <definedName name="XRefCopy3" localSheetId="7" hidden="1">#REF!</definedName>
    <definedName name="XRefCopy3" localSheetId="5" hidden="1">#REF!</definedName>
    <definedName name="XRefCopy3" localSheetId="0" hidden="1">#REF!</definedName>
    <definedName name="XRefCopy3" localSheetId="12" hidden="1">#REF!</definedName>
    <definedName name="XRefCopy3" localSheetId="1" hidden="1">#REF!</definedName>
    <definedName name="XRefCopy3" hidden="1">#REF!</definedName>
    <definedName name="XRefCopy30" localSheetId="8" hidden="1">[9]DRE!#REF!</definedName>
    <definedName name="XRefCopy30" localSheetId="2" hidden="1">[9]DRE!#REF!</definedName>
    <definedName name="XRefCopy30" localSheetId="4" hidden="1">[9]DRE!#REF!</definedName>
    <definedName name="XRefCopy30" localSheetId="6" hidden="1">[9]DRE!#REF!</definedName>
    <definedName name="XRefCopy30" localSheetId="7" hidden="1">[9]DRE!#REF!</definedName>
    <definedName name="XRefCopy30" localSheetId="5" hidden="1">[9]DRE!#REF!</definedName>
    <definedName name="XRefCopy30" localSheetId="0" hidden="1">[9]DRE!#REF!</definedName>
    <definedName name="XRefCopy30" localSheetId="12" hidden="1">#REF!</definedName>
    <definedName name="XRefCopy30" localSheetId="1" hidden="1">[9]DRE!#REF!</definedName>
    <definedName name="XRefCopy30" hidden="1">[9]DRE!#REF!</definedName>
    <definedName name="XRefCopy31" localSheetId="8" hidden="1">[9]DRE!#REF!</definedName>
    <definedName name="XRefCopy31" localSheetId="2" hidden="1">[9]DRE!#REF!</definedName>
    <definedName name="XRefCopy31" localSheetId="4" hidden="1">[9]DRE!#REF!</definedName>
    <definedName name="XRefCopy31" localSheetId="6" hidden="1">[9]DRE!#REF!</definedName>
    <definedName name="XRefCopy31" localSheetId="7" hidden="1">[9]DRE!#REF!</definedName>
    <definedName name="XRefCopy31" localSheetId="5" hidden="1">[9]DRE!#REF!</definedName>
    <definedName name="XRefCopy31" localSheetId="0" hidden="1">[9]DRE!#REF!</definedName>
    <definedName name="XRefCopy31" localSheetId="12" hidden="1">#REF!</definedName>
    <definedName name="XRefCopy31" localSheetId="1" hidden="1">[9]DRE!#REF!</definedName>
    <definedName name="XRefCopy31" hidden="1">[9]DRE!#REF!</definedName>
    <definedName name="XRefCopy32" localSheetId="8" hidden="1">#REF!</definedName>
    <definedName name="XRefCopy32" localSheetId="2" hidden="1">#REF!</definedName>
    <definedName name="XRefCopy32" localSheetId="4" hidden="1">#REF!</definedName>
    <definedName name="XRefCopy32" localSheetId="6" hidden="1">#REF!</definedName>
    <definedName name="XRefCopy32" localSheetId="7" hidden="1">#REF!</definedName>
    <definedName name="XRefCopy32" localSheetId="5" hidden="1">#REF!</definedName>
    <definedName name="XRefCopy32" localSheetId="0" hidden="1">#REF!</definedName>
    <definedName name="XRefCopy32" localSheetId="12" hidden="1">#REF!</definedName>
    <definedName name="XRefCopy32" localSheetId="1" hidden="1">#REF!</definedName>
    <definedName name="XRefCopy32" hidden="1">#REF!</definedName>
    <definedName name="XRefCopy32Row" localSheetId="8" hidden="1">[10]XREF!#REF!</definedName>
    <definedName name="XRefCopy32Row" localSheetId="2" hidden="1">[10]XREF!#REF!</definedName>
    <definedName name="XRefCopy32Row" localSheetId="4" hidden="1">[10]XREF!#REF!</definedName>
    <definedName name="XRefCopy32Row" localSheetId="6" hidden="1">[10]XREF!#REF!</definedName>
    <definedName name="XRefCopy32Row" localSheetId="7" hidden="1">[10]XREF!#REF!</definedName>
    <definedName name="XRefCopy32Row" localSheetId="5" hidden="1">[10]XREF!#REF!</definedName>
    <definedName name="XRefCopy32Row" localSheetId="0" hidden="1">[10]XREF!#REF!</definedName>
    <definedName name="XRefCopy32Row" localSheetId="12" hidden="1">#REF!</definedName>
    <definedName name="XRefCopy32Row" localSheetId="1" hidden="1">[10]XREF!#REF!</definedName>
    <definedName name="XRefCopy32Row" hidden="1">[10]XREF!#REF!</definedName>
    <definedName name="XRefCopy33" localSheetId="8" hidden="1">[9]DRE!#REF!</definedName>
    <definedName name="XRefCopy33" localSheetId="2" hidden="1">[9]DRE!#REF!</definedName>
    <definedName name="XRefCopy33" localSheetId="4" hidden="1">[9]DRE!#REF!</definedName>
    <definedName name="XRefCopy33" localSheetId="6" hidden="1">[9]DRE!#REF!</definedName>
    <definedName name="XRefCopy33" localSheetId="7" hidden="1">[9]DRE!#REF!</definedName>
    <definedName name="XRefCopy33" localSheetId="5" hidden="1">[9]DRE!#REF!</definedName>
    <definedName name="XRefCopy33" localSheetId="0" hidden="1">[9]DRE!#REF!</definedName>
    <definedName name="XRefCopy33" localSheetId="12" hidden="1">#REF!</definedName>
    <definedName name="XRefCopy33" localSheetId="1" hidden="1">[9]DRE!#REF!</definedName>
    <definedName name="XRefCopy33" hidden="1">[9]DRE!#REF!</definedName>
    <definedName name="XRefCopy34" localSheetId="8" hidden="1">[9]DRE!#REF!</definedName>
    <definedName name="XRefCopy34" localSheetId="2" hidden="1">[9]DRE!#REF!</definedName>
    <definedName name="XRefCopy34" localSheetId="4" hidden="1">[9]DRE!#REF!</definedName>
    <definedName name="XRefCopy34" localSheetId="6" hidden="1">[9]DRE!#REF!</definedName>
    <definedName name="XRefCopy34" localSheetId="7" hidden="1">[9]DRE!#REF!</definedName>
    <definedName name="XRefCopy34" localSheetId="5" hidden="1">[9]DRE!#REF!</definedName>
    <definedName name="XRefCopy34" localSheetId="12" hidden="1">#REF!</definedName>
    <definedName name="XRefCopy34" localSheetId="1" hidden="1">[9]DRE!#REF!</definedName>
    <definedName name="XRefCopy34" hidden="1">[9]DRE!#REF!</definedName>
    <definedName name="XRefCopy35" localSheetId="8" hidden="1">#REF!</definedName>
    <definedName name="XRefCopy35" localSheetId="2" hidden="1">#REF!</definedName>
    <definedName name="XRefCopy35" localSheetId="4" hidden="1">#REF!</definedName>
    <definedName name="XRefCopy35" localSheetId="6" hidden="1">#REF!</definedName>
    <definedName name="XRefCopy35" localSheetId="7" hidden="1">#REF!</definedName>
    <definedName name="XRefCopy35" localSheetId="5" hidden="1">#REF!</definedName>
    <definedName name="XRefCopy35" localSheetId="0" hidden="1">#REF!</definedName>
    <definedName name="XRefCopy35" localSheetId="12" hidden="1">#REF!</definedName>
    <definedName name="XRefCopy35" localSheetId="1" hidden="1">#REF!</definedName>
    <definedName name="XRefCopy35" hidden="1">#REF!</definedName>
    <definedName name="XRefCopy35Row" localSheetId="8" hidden="1">[10]XREF!#REF!</definedName>
    <definedName name="XRefCopy35Row" localSheetId="2" hidden="1">[10]XREF!#REF!</definedName>
    <definedName name="XRefCopy35Row" localSheetId="4" hidden="1">[10]XREF!#REF!</definedName>
    <definedName name="XRefCopy35Row" localSheetId="6" hidden="1">[10]XREF!#REF!</definedName>
    <definedName name="XRefCopy35Row" localSheetId="7" hidden="1">[10]XREF!#REF!</definedName>
    <definedName name="XRefCopy35Row" localSheetId="5" hidden="1">[10]XREF!#REF!</definedName>
    <definedName name="XRefCopy35Row" localSheetId="0" hidden="1">[10]XREF!#REF!</definedName>
    <definedName name="XRefCopy35Row" localSheetId="12" hidden="1">#REF!</definedName>
    <definedName name="XRefCopy35Row" localSheetId="1" hidden="1">[10]XREF!#REF!</definedName>
    <definedName name="XRefCopy35Row" hidden="1">[10]XREF!#REF!</definedName>
    <definedName name="XRefCopy36" localSheetId="8" hidden="1">#REF!</definedName>
    <definedName name="XRefCopy36" localSheetId="2" hidden="1">#REF!</definedName>
    <definedName name="XRefCopy36" localSheetId="4" hidden="1">#REF!</definedName>
    <definedName name="XRefCopy36" localSheetId="6" hidden="1">#REF!</definedName>
    <definedName name="XRefCopy36" localSheetId="7" hidden="1">#REF!</definedName>
    <definedName name="XRefCopy36" localSheetId="5" hidden="1">#REF!</definedName>
    <definedName name="XRefCopy36" localSheetId="0" hidden="1">#REF!</definedName>
    <definedName name="XRefCopy36" localSheetId="12" hidden="1">#REF!</definedName>
    <definedName name="XRefCopy36" localSheetId="1" hidden="1">#REF!</definedName>
    <definedName name="XRefCopy36" hidden="1">#REF!</definedName>
    <definedName name="XRefCopy36Row" localSheetId="8" hidden="1">[10]XREF!#REF!</definedName>
    <definedName name="XRefCopy36Row" localSheetId="2" hidden="1">[10]XREF!#REF!</definedName>
    <definedName name="XRefCopy36Row" localSheetId="4" hidden="1">[10]XREF!#REF!</definedName>
    <definedName name="XRefCopy36Row" localSheetId="6" hidden="1">[10]XREF!#REF!</definedName>
    <definedName name="XRefCopy36Row" localSheetId="7" hidden="1">[10]XREF!#REF!</definedName>
    <definedName name="XRefCopy36Row" localSheetId="5" hidden="1">[10]XREF!#REF!</definedName>
    <definedName name="XRefCopy36Row" localSheetId="0" hidden="1">[10]XREF!#REF!</definedName>
    <definedName name="XRefCopy36Row" localSheetId="12" hidden="1">#REF!</definedName>
    <definedName name="XRefCopy36Row" localSheetId="1" hidden="1">[10]XREF!#REF!</definedName>
    <definedName name="XRefCopy36Row" hidden="1">[10]XREF!#REF!</definedName>
    <definedName name="XRefCopy37" localSheetId="8" hidden="1">#REF!</definedName>
    <definedName name="XRefCopy37" localSheetId="2" hidden="1">#REF!</definedName>
    <definedName name="XRefCopy37" localSheetId="4" hidden="1">#REF!</definedName>
    <definedName name="XRefCopy37" localSheetId="6" hidden="1">#REF!</definedName>
    <definedName name="XRefCopy37" localSheetId="7" hidden="1">#REF!</definedName>
    <definedName name="XRefCopy37" localSheetId="5" hidden="1">#REF!</definedName>
    <definedName name="XRefCopy37" localSheetId="0" hidden="1">#REF!</definedName>
    <definedName name="XRefCopy37" localSheetId="12" hidden="1">#REF!</definedName>
    <definedName name="XRefCopy37" localSheetId="1" hidden="1">#REF!</definedName>
    <definedName name="XRefCopy37" hidden="1">#REF!</definedName>
    <definedName name="XRefCopy37Row" localSheetId="8" hidden="1">#REF!</definedName>
    <definedName name="XRefCopy37Row" localSheetId="2" hidden="1">#REF!</definedName>
    <definedName name="XRefCopy37Row" localSheetId="4" hidden="1">#REF!</definedName>
    <definedName name="XRefCopy37Row" localSheetId="6" hidden="1">#REF!</definedName>
    <definedName name="XRefCopy37Row" localSheetId="7" hidden="1">#REF!</definedName>
    <definedName name="XRefCopy37Row" localSheetId="5" hidden="1">#REF!</definedName>
    <definedName name="XRefCopy37Row" localSheetId="0" hidden="1">#REF!</definedName>
    <definedName name="XRefCopy37Row" localSheetId="12" hidden="1">#REF!</definedName>
    <definedName name="XRefCopy37Row" localSheetId="1" hidden="1">#REF!</definedName>
    <definedName name="XRefCopy37Row" hidden="1">#REF!</definedName>
    <definedName name="XRefCopy38" localSheetId="8" hidden="1">#REF!</definedName>
    <definedName name="XRefCopy38" localSheetId="2" hidden="1">#REF!</definedName>
    <definedName name="XRefCopy38" localSheetId="4" hidden="1">#REF!</definedName>
    <definedName name="XRefCopy38" localSheetId="6" hidden="1">#REF!</definedName>
    <definedName name="XRefCopy38" localSheetId="7" hidden="1">#REF!</definedName>
    <definedName name="XRefCopy38" localSheetId="5" hidden="1">#REF!</definedName>
    <definedName name="XRefCopy38" localSheetId="0" hidden="1">#REF!</definedName>
    <definedName name="XRefCopy38" localSheetId="12" hidden="1">#REF!</definedName>
    <definedName name="XRefCopy38" localSheetId="1" hidden="1">#REF!</definedName>
    <definedName name="XRefCopy38" hidden="1">#REF!</definedName>
    <definedName name="XRefCopy38Row" localSheetId="8" hidden="1">#REF!</definedName>
    <definedName name="XRefCopy38Row" localSheetId="2" hidden="1">#REF!</definedName>
    <definedName name="XRefCopy38Row" localSheetId="4" hidden="1">#REF!</definedName>
    <definedName name="XRefCopy38Row" localSheetId="6" hidden="1">#REF!</definedName>
    <definedName name="XRefCopy38Row" localSheetId="7" hidden="1">#REF!</definedName>
    <definedName name="XRefCopy38Row" localSheetId="5" hidden="1">#REF!</definedName>
    <definedName name="XRefCopy38Row" localSheetId="12" hidden="1">#REF!</definedName>
    <definedName name="XRefCopy38Row" localSheetId="1" hidden="1">#REF!</definedName>
    <definedName name="XRefCopy38Row" hidden="1">#REF!</definedName>
    <definedName name="XRefCopy39" localSheetId="8" hidden="1">#REF!</definedName>
    <definedName name="XRefCopy39" localSheetId="2" hidden="1">#REF!</definedName>
    <definedName name="XRefCopy39" localSheetId="4" hidden="1">#REF!</definedName>
    <definedName name="XRefCopy39" localSheetId="6" hidden="1">#REF!</definedName>
    <definedName name="XRefCopy39" localSheetId="7" hidden="1">#REF!</definedName>
    <definedName name="XRefCopy39" localSheetId="5" hidden="1">#REF!</definedName>
    <definedName name="XRefCopy39" localSheetId="12" hidden="1">#REF!</definedName>
    <definedName name="XRefCopy39" localSheetId="1" hidden="1">#REF!</definedName>
    <definedName name="XRefCopy39" hidden="1">#REF!</definedName>
    <definedName name="XRefCopy39Row" localSheetId="8" hidden="1">#REF!</definedName>
    <definedName name="XRefCopy39Row" localSheetId="2" hidden="1">#REF!</definedName>
    <definedName name="XRefCopy39Row" localSheetId="4" hidden="1">#REF!</definedName>
    <definedName name="XRefCopy39Row" localSheetId="6" hidden="1">#REF!</definedName>
    <definedName name="XRefCopy39Row" localSheetId="7" hidden="1">#REF!</definedName>
    <definedName name="XRefCopy39Row" localSheetId="5" hidden="1">#REF!</definedName>
    <definedName name="XRefCopy39Row" localSheetId="12" hidden="1">#REF!</definedName>
    <definedName name="XRefCopy39Row" localSheetId="1" hidden="1">#REF!</definedName>
    <definedName name="XRefCopy39Row" hidden="1">#REF!</definedName>
    <definedName name="XRefCopy3Row" hidden="1">[8]XREF!$A$7:$IV$7</definedName>
    <definedName name="XRefCopy4" localSheetId="8" hidden="1">#REF!</definedName>
    <definedName name="XRefCopy4" localSheetId="2" hidden="1">#REF!</definedName>
    <definedName name="XRefCopy4" localSheetId="4" hidden="1">#REF!</definedName>
    <definedName name="XRefCopy4" localSheetId="6" hidden="1">#REF!</definedName>
    <definedName name="XRefCopy4" localSheetId="7" hidden="1">#REF!</definedName>
    <definedName name="XRefCopy4" localSheetId="5" hidden="1">#REF!</definedName>
    <definedName name="XRefCopy4" localSheetId="0" hidden="1">#REF!</definedName>
    <definedName name="XRefCopy4" localSheetId="12" hidden="1">#REF!</definedName>
    <definedName name="XRefCopy4" localSheetId="1" hidden="1">#REF!</definedName>
    <definedName name="XRefCopy4" hidden="1">#REF!</definedName>
    <definedName name="XRefCopy40" localSheetId="8" hidden="1">#REF!</definedName>
    <definedName name="XRefCopy40" localSheetId="2" hidden="1">#REF!</definedName>
    <definedName name="XRefCopy40" localSheetId="4" hidden="1">#REF!</definedName>
    <definedName name="XRefCopy40" localSheetId="6" hidden="1">#REF!</definedName>
    <definedName name="XRefCopy40" localSheetId="7" hidden="1">#REF!</definedName>
    <definedName name="XRefCopy40" localSheetId="5" hidden="1">#REF!</definedName>
    <definedName name="XRefCopy40" localSheetId="0" hidden="1">#REF!</definedName>
    <definedName name="XRefCopy40" localSheetId="12" hidden="1">#REF!</definedName>
    <definedName name="XRefCopy40" localSheetId="1" hidden="1">#REF!</definedName>
    <definedName name="XRefCopy40" hidden="1">#REF!</definedName>
    <definedName name="XRefCopy40Row" localSheetId="8" hidden="1">#REF!</definedName>
    <definedName name="XRefCopy40Row" localSheetId="2" hidden="1">#REF!</definedName>
    <definedName name="XRefCopy40Row" localSheetId="4" hidden="1">#REF!</definedName>
    <definedName name="XRefCopy40Row" localSheetId="6" hidden="1">#REF!</definedName>
    <definedName name="XRefCopy40Row" localSheetId="7" hidden="1">#REF!</definedName>
    <definedName name="XRefCopy40Row" localSheetId="5" hidden="1">#REF!</definedName>
    <definedName name="XRefCopy40Row" localSheetId="0" hidden="1">#REF!</definedName>
    <definedName name="XRefCopy40Row" localSheetId="12" hidden="1">#REF!</definedName>
    <definedName name="XRefCopy40Row" localSheetId="1" hidden="1">#REF!</definedName>
    <definedName name="XRefCopy40Row" hidden="1">#REF!</definedName>
    <definedName name="XRefCopy41" localSheetId="8" hidden="1">#REF!</definedName>
    <definedName name="XRefCopy41" localSheetId="2" hidden="1">#REF!</definedName>
    <definedName name="XRefCopy41" localSheetId="4" hidden="1">#REF!</definedName>
    <definedName name="XRefCopy41" localSheetId="6" hidden="1">#REF!</definedName>
    <definedName name="XRefCopy41" localSheetId="7" hidden="1">#REF!</definedName>
    <definedName name="XRefCopy41" localSheetId="5" hidden="1">#REF!</definedName>
    <definedName name="XRefCopy41" localSheetId="12" hidden="1">#REF!</definedName>
    <definedName name="XRefCopy41" localSheetId="1" hidden="1">#REF!</definedName>
    <definedName name="XRefCopy41" hidden="1">#REF!</definedName>
    <definedName name="XRefCopy41Row" localSheetId="8" hidden="1">#REF!</definedName>
    <definedName name="XRefCopy41Row" localSheetId="2" hidden="1">#REF!</definedName>
    <definedName name="XRefCopy41Row" localSheetId="4" hidden="1">#REF!</definedName>
    <definedName name="XRefCopy41Row" localSheetId="6" hidden="1">#REF!</definedName>
    <definedName name="XRefCopy41Row" localSheetId="7" hidden="1">#REF!</definedName>
    <definedName name="XRefCopy41Row" localSheetId="5" hidden="1">#REF!</definedName>
    <definedName name="XRefCopy41Row" localSheetId="12" hidden="1">#REF!</definedName>
    <definedName name="XRefCopy41Row" localSheetId="1" hidden="1">#REF!</definedName>
    <definedName name="XRefCopy41Row" hidden="1">#REF!</definedName>
    <definedName name="XRefCopy42" localSheetId="8" hidden="1">#REF!</definedName>
    <definedName name="XRefCopy42" localSheetId="2" hidden="1">#REF!</definedName>
    <definedName name="XRefCopy42" localSheetId="4" hidden="1">#REF!</definedName>
    <definedName name="XRefCopy42" localSheetId="6" hidden="1">#REF!</definedName>
    <definedName name="XRefCopy42" localSheetId="7" hidden="1">#REF!</definedName>
    <definedName name="XRefCopy42" localSheetId="5" hidden="1">#REF!</definedName>
    <definedName name="XRefCopy42" localSheetId="12" hidden="1">#REF!</definedName>
    <definedName name="XRefCopy42" localSheetId="1" hidden="1">#REF!</definedName>
    <definedName name="XRefCopy42" hidden="1">#REF!</definedName>
    <definedName name="XRefCopy42Row" localSheetId="8" hidden="1">#REF!</definedName>
    <definedName name="XRefCopy42Row" localSheetId="2" hidden="1">#REF!</definedName>
    <definedName name="XRefCopy42Row" localSheetId="4" hidden="1">#REF!</definedName>
    <definedName name="XRefCopy42Row" localSheetId="6" hidden="1">#REF!</definedName>
    <definedName name="XRefCopy42Row" localSheetId="7" hidden="1">#REF!</definedName>
    <definedName name="XRefCopy42Row" localSheetId="5" hidden="1">#REF!</definedName>
    <definedName name="XRefCopy42Row" localSheetId="12" hidden="1">#REF!</definedName>
    <definedName name="XRefCopy42Row" localSheetId="1" hidden="1">#REF!</definedName>
    <definedName name="XRefCopy42Row" hidden="1">#REF!</definedName>
    <definedName name="XRefCopy43" localSheetId="8" hidden="1">#REF!</definedName>
    <definedName name="XRefCopy43" localSheetId="2" hidden="1">#REF!</definedName>
    <definedName name="XRefCopy43" localSheetId="4" hidden="1">#REF!</definedName>
    <definedName name="XRefCopy43" localSheetId="6" hidden="1">#REF!</definedName>
    <definedName name="XRefCopy43" localSheetId="7" hidden="1">#REF!</definedName>
    <definedName name="XRefCopy43" localSheetId="5" hidden="1">#REF!</definedName>
    <definedName name="XRefCopy43" localSheetId="12" hidden="1">#REF!</definedName>
    <definedName name="XRefCopy43" localSheetId="1" hidden="1">#REF!</definedName>
    <definedName name="XRefCopy43" hidden="1">#REF!</definedName>
    <definedName name="XRefCopy43Row" localSheetId="8" hidden="1">#REF!</definedName>
    <definedName name="XRefCopy43Row" localSheetId="2" hidden="1">#REF!</definedName>
    <definedName name="XRefCopy43Row" localSheetId="4" hidden="1">#REF!</definedName>
    <definedName name="XRefCopy43Row" localSheetId="6" hidden="1">#REF!</definedName>
    <definedName name="XRefCopy43Row" localSheetId="7" hidden="1">#REF!</definedName>
    <definedName name="XRefCopy43Row" localSheetId="5" hidden="1">#REF!</definedName>
    <definedName name="XRefCopy43Row" localSheetId="12" hidden="1">#REF!</definedName>
    <definedName name="XRefCopy43Row" localSheetId="1" hidden="1">#REF!</definedName>
    <definedName name="XRefCopy43Row" hidden="1">#REF!</definedName>
    <definedName name="XRefCopy44" localSheetId="8" hidden="1">#REF!</definedName>
    <definedName name="XRefCopy44" localSheetId="2" hidden="1">#REF!</definedName>
    <definedName name="XRefCopy44" localSheetId="4" hidden="1">#REF!</definedName>
    <definedName name="XRefCopy44" localSheetId="6" hidden="1">#REF!</definedName>
    <definedName name="XRefCopy44" localSheetId="7" hidden="1">#REF!</definedName>
    <definedName name="XRefCopy44" localSheetId="5" hidden="1">#REF!</definedName>
    <definedName name="XRefCopy44" localSheetId="12" hidden="1">#REF!</definedName>
    <definedName name="XRefCopy44" localSheetId="1" hidden="1">#REF!</definedName>
    <definedName name="XRefCopy44" hidden="1">#REF!</definedName>
    <definedName name="XRefCopy44Row" localSheetId="8" hidden="1">#REF!</definedName>
    <definedName name="XRefCopy44Row" localSheetId="2" hidden="1">#REF!</definedName>
    <definedName name="XRefCopy44Row" localSheetId="4" hidden="1">#REF!</definedName>
    <definedName name="XRefCopy44Row" localSheetId="6" hidden="1">#REF!</definedName>
    <definedName name="XRefCopy44Row" localSheetId="7" hidden="1">#REF!</definedName>
    <definedName name="XRefCopy44Row" localSheetId="5" hidden="1">#REF!</definedName>
    <definedName name="XRefCopy44Row" localSheetId="12" hidden="1">#REF!</definedName>
    <definedName name="XRefCopy44Row" localSheetId="1" hidden="1">#REF!</definedName>
    <definedName name="XRefCopy44Row" hidden="1">#REF!</definedName>
    <definedName name="XRefCopy45Row" localSheetId="8" hidden="1">#REF!</definedName>
    <definedName name="XRefCopy45Row" localSheetId="2" hidden="1">#REF!</definedName>
    <definedName name="XRefCopy45Row" localSheetId="4" hidden="1">#REF!</definedName>
    <definedName name="XRefCopy45Row" localSheetId="6" hidden="1">#REF!</definedName>
    <definedName name="XRefCopy45Row" localSheetId="7" hidden="1">#REF!</definedName>
    <definedName name="XRefCopy45Row" localSheetId="5" hidden="1">#REF!</definedName>
    <definedName name="XRefCopy45Row" localSheetId="12" hidden="1">#REF!</definedName>
    <definedName name="XRefCopy45Row" localSheetId="1" hidden="1">#REF!</definedName>
    <definedName name="XRefCopy45Row" hidden="1">#REF!</definedName>
    <definedName name="XRefCopy4Row" localSheetId="8" hidden="1">#REF!</definedName>
    <definedName name="XRefCopy4Row" localSheetId="2" hidden="1">#REF!</definedName>
    <definedName name="XRefCopy4Row" localSheetId="4" hidden="1">#REF!</definedName>
    <definedName name="XRefCopy4Row" localSheetId="6" hidden="1">#REF!</definedName>
    <definedName name="XRefCopy4Row" localSheetId="7" hidden="1">#REF!</definedName>
    <definedName name="XRefCopy4Row" localSheetId="5" hidden="1">#REF!</definedName>
    <definedName name="XRefCopy4Row" localSheetId="12" hidden="1">#REF!</definedName>
    <definedName name="XRefCopy4Row" localSheetId="1" hidden="1">#REF!</definedName>
    <definedName name="XRefCopy4Row" hidden="1">#REF!</definedName>
    <definedName name="XRefCopy5" localSheetId="8" hidden="1">#REF!</definedName>
    <definedName name="XRefCopy5" localSheetId="2" hidden="1">#REF!</definedName>
    <definedName name="XRefCopy5" localSheetId="4" hidden="1">#REF!</definedName>
    <definedName name="XRefCopy5" localSheetId="6" hidden="1">#REF!</definedName>
    <definedName name="XRefCopy5" localSheetId="7" hidden="1">#REF!</definedName>
    <definedName name="XRefCopy5" localSheetId="5" hidden="1">#REF!</definedName>
    <definedName name="XRefCopy5" localSheetId="12" hidden="1">#REF!</definedName>
    <definedName name="XRefCopy5" localSheetId="1" hidden="1">#REF!</definedName>
    <definedName name="XRefCopy5" hidden="1">#REF!</definedName>
    <definedName name="XRefCopy56" localSheetId="8" hidden="1">#REF!</definedName>
    <definedName name="XRefCopy56" localSheetId="2" hidden="1">#REF!</definedName>
    <definedName name="XRefCopy56" localSheetId="4" hidden="1">#REF!</definedName>
    <definedName name="XRefCopy56" localSheetId="6" hidden="1">#REF!</definedName>
    <definedName name="XRefCopy56" localSheetId="7" hidden="1">#REF!</definedName>
    <definedName name="XRefCopy56" localSheetId="5" hidden="1">#REF!</definedName>
    <definedName name="XRefCopy56" localSheetId="12" hidden="1">#REF!</definedName>
    <definedName name="XRefCopy56" localSheetId="1" hidden="1">#REF!</definedName>
    <definedName name="XRefCopy56" hidden="1">#REF!</definedName>
    <definedName name="XRefCopy57" localSheetId="8" hidden="1">#REF!</definedName>
    <definedName name="XRefCopy57" localSheetId="2" hidden="1">#REF!</definedName>
    <definedName name="XRefCopy57" localSheetId="4" hidden="1">#REF!</definedName>
    <definedName name="XRefCopy57" localSheetId="6" hidden="1">#REF!</definedName>
    <definedName name="XRefCopy57" localSheetId="7" hidden="1">#REF!</definedName>
    <definedName name="XRefCopy57" localSheetId="5" hidden="1">#REF!</definedName>
    <definedName name="XRefCopy57" localSheetId="12" hidden="1">#REF!</definedName>
    <definedName name="XRefCopy57" localSheetId="1" hidden="1">#REF!</definedName>
    <definedName name="XRefCopy57" hidden="1">#REF!</definedName>
    <definedName name="XRefCopy58" localSheetId="8" hidden="1">#REF!</definedName>
    <definedName name="XRefCopy58" localSheetId="2" hidden="1">#REF!</definedName>
    <definedName name="XRefCopy58" localSheetId="4" hidden="1">#REF!</definedName>
    <definedName name="XRefCopy58" localSheetId="6" hidden="1">#REF!</definedName>
    <definedName name="XRefCopy58" localSheetId="7" hidden="1">#REF!</definedName>
    <definedName name="XRefCopy58" localSheetId="5" hidden="1">#REF!</definedName>
    <definedName name="XRefCopy58" localSheetId="12" hidden="1">#REF!</definedName>
    <definedName name="XRefCopy58" localSheetId="1" hidden="1">#REF!</definedName>
    <definedName name="XRefCopy58" hidden="1">#REF!</definedName>
    <definedName name="XRefCopy5Row" localSheetId="8" hidden="1">#REF!</definedName>
    <definedName name="XRefCopy5Row" localSheetId="2" hidden="1">#REF!</definedName>
    <definedName name="XRefCopy5Row" localSheetId="4" hidden="1">#REF!</definedName>
    <definedName name="XRefCopy5Row" localSheetId="6" hidden="1">#REF!</definedName>
    <definedName name="XRefCopy5Row" localSheetId="7" hidden="1">#REF!</definedName>
    <definedName name="XRefCopy5Row" localSheetId="5" hidden="1">#REF!</definedName>
    <definedName name="XRefCopy5Row" localSheetId="12" hidden="1">#REF!</definedName>
    <definedName name="XRefCopy5Row" localSheetId="1" hidden="1">#REF!</definedName>
    <definedName name="XRefCopy5Row" hidden="1">#REF!</definedName>
    <definedName name="XRefCopy6" localSheetId="8" hidden="1">#REF!</definedName>
    <definedName name="XRefCopy6" localSheetId="2" hidden="1">#REF!</definedName>
    <definedName name="XRefCopy6" localSheetId="4" hidden="1">#REF!</definedName>
    <definedName name="XRefCopy6" localSheetId="6" hidden="1">#REF!</definedName>
    <definedName name="XRefCopy6" localSheetId="7" hidden="1">#REF!</definedName>
    <definedName name="XRefCopy6" localSheetId="5" hidden="1">#REF!</definedName>
    <definedName name="XRefCopy6" localSheetId="12" hidden="1">#REF!</definedName>
    <definedName name="XRefCopy6" localSheetId="1" hidden="1">#REF!</definedName>
    <definedName name="XRefCopy6" hidden="1">#REF!</definedName>
    <definedName name="XRefCopy7" localSheetId="8" hidden="1">#REF!</definedName>
    <definedName name="XRefCopy7" localSheetId="2" hidden="1">#REF!</definedName>
    <definedName name="XRefCopy7" localSheetId="4" hidden="1">#REF!</definedName>
    <definedName name="XRefCopy7" localSheetId="6" hidden="1">#REF!</definedName>
    <definedName name="XRefCopy7" localSheetId="7" hidden="1">#REF!</definedName>
    <definedName name="XRefCopy7" localSheetId="5" hidden="1">#REF!</definedName>
    <definedName name="XRefCopy7" localSheetId="12" hidden="1">#REF!</definedName>
    <definedName name="XRefCopy7" localSheetId="1" hidden="1">#REF!</definedName>
    <definedName name="XRefCopy7" hidden="1">#REF!</definedName>
    <definedName name="XRefCopy7Row" localSheetId="8" hidden="1">#REF!</definedName>
    <definedName name="XRefCopy7Row" localSheetId="2" hidden="1">#REF!</definedName>
    <definedName name="XRefCopy7Row" localSheetId="4" hidden="1">#REF!</definedName>
    <definedName name="XRefCopy7Row" localSheetId="6" hidden="1">#REF!</definedName>
    <definedName name="XRefCopy7Row" localSheetId="7" hidden="1">#REF!</definedName>
    <definedName name="XRefCopy7Row" localSheetId="5" hidden="1">#REF!</definedName>
    <definedName name="XRefCopy7Row" localSheetId="12" hidden="1">#REF!</definedName>
    <definedName name="XRefCopy7Row" localSheetId="1" hidden="1">#REF!</definedName>
    <definedName name="XRefCopy7Row" hidden="1">#REF!</definedName>
    <definedName name="XRefCopy8" localSheetId="8" hidden="1">'[11]PAS Custo-despesa e Provisão'!#REF!</definedName>
    <definedName name="XRefCopy8" localSheetId="2" hidden="1">'[11]PAS Custo-despesa e Provisão'!#REF!</definedName>
    <definedName name="XRefCopy8" localSheetId="4" hidden="1">'[11]PAS Custo-despesa e Provisão'!#REF!</definedName>
    <definedName name="XRefCopy8" localSheetId="6" hidden="1">'[11]PAS Custo-despesa e Provisão'!#REF!</definedName>
    <definedName name="XRefCopy8" localSheetId="7" hidden="1">'[11]PAS Custo-despesa e Provisão'!#REF!</definedName>
    <definedName name="XRefCopy8" localSheetId="5" hidden="1">'[11]PAS Custo-despesa e Provisão'!#REF!</definedName>
    <definedName name="XRefCopy8" localSheetId="12" hidden="1">#REF!</definedName>
    <definedName name="XRefCopy8" localSheetId="1" hidden="1">'[11]PAS Custo-despesa e Provisão'!#REF!</definedName>
    <definedName name="XRefCopy8" hidden="1">'[11]PAS Custo-despesa e Provisão'!#REF!</definedName>
    <definedName name="XRefCopy8Row" localSheetId="8" hidden="1">#REF!</definedName>
    <definedName name="XRefCopy8Row" localSheetId="2" hidden="1">#REF!</definedName>
    <definedName name="XRefCopy8Row" localSheetId="4" hidden="1">#REF!</definedName>
    <definedName name="XRefCopy8Row" localSheetId="6" hidden="1">#REF!</definedName>
    <definedName name="XRefCopy8Row" localSheetId="7" hidden="1">#REF!</definedName>
    <definedName name="XRefCopy8Row" localSheetId="5" hidden="1">#REF!</definedName>
    <definedName name="XRefCopy8Row" localSheetId="0" hidden="1">#REF!</definedName>
    <definedName name="XRefCopy8Row" localSheetId="12" hidden="1">#REF!</definedName>
    <definedName name="XRefCopy8Row" localSheetId="1" hidden="1">#REF!</definedName>
    <definedName name="XRefCopy8Row" hidden="1">#REF!</definedName>
    <definedName name="XRefCopy9" localSheetId="8" hidden="1">#REF!</definedName>
    <definedName name="XRefCopy9" localSheetId="2" hidden="1">#REF!</definedName>
    <definedName name="XRefCopy9" localSheetId="4" hidden="1">#REF!</definedName>
    <definedName name="XRefCopy9" localSheetId="6" hidden="1">#REF!</definedName>
    <definedName name="XRefCopy9" localSheetId="7" hidden="1">#REF!</definedName>
    <definedName name="XRefCopy9" localSheetId="5" hidden="1">#REF!</definedName>
    <definedName name="XRefCopy9" localSheetId="0" hidden="1">#REF!</definedName>
    <definedName name="XRefCopy9" localSheetId="12" hidden="1">#REF!</definedName>
    <definedName name="XRefCopy9" localSheetId="1" hidden="1">#REF!</definedName>
    <definedName name="XRefCopy9" hidden="1">#REF!</definedName>
    <definedName name="XRefCopy9Row" hidden="1">[12]XREF!$A$3:$IV$3</definedName>
    <definedName name="XRefCopyRangeCount" hidden="1">8</definedName>
    <definedName name="XRefPaste1" localSheetId="8" hidden="1">#REF!</definedName>
    <definedName name="XRefPaste1" localSheetId="2" hidden="1">#REF!</definedName>
    <definedName name="XRefPaste1" localSheetId="4" hidden="1">#REF!</definedName>
    <definedName name="XRefPaste1" localSheetId="6" hidden="1">#REF!</definedName>
    <definedName name="XRefPaste1" localSheetId="7" hidden="1">#REF!</definedName>
    <definedName name="XRefPaste1" localSheetId="5" hidden="1">#REF!</definedName>
    <definedName name="XRefPaste1" localSheetId="0" hidden="1">#REF!</definedName>
    <definedName name="XRefPaste1" localSheetId="12" hidden="1">#REF!</definedName>
    <definedName name="XRefPaste1" localSheetId="1" hidden="1">#REF!</definedName>
    <definedName name="XRefPaste1" hidden="1">#REF!</definedName>
    <definedName name="XRefPaste10" localSheetId="8" hidden="1">#REF!</definedName>
    <definedName name="XRefPaste10" localSheetId="2" hidden="1">#REF!</definedName>
    <definedName name="XRefPaste10" localSheetId="4" hidden="1">#REF!</definedName>
    <definedName name="XRefPaste10" localSheetId="6" hidden="1">#REF!</definedName>
    <definedName name="XRefPaste10" localSheetId="7" hidden="1">#REF!</definedName>
    <definedName name="XRefPaste10" localSheetId="5" hidden="1">#REF!</definedName>
    <definedName name="XRefPaste10" localSheetId="0" hidden="1">#REF!</definedName>
    <definedName name="XRefPaste10" localSheetId="12" hidden="1">#REF!</definedName>
    <definedName name="XRefPaste10" localSheetId="1" hidden="1">#REF!</definedName>
    <definedName name="XRefPaste10" hidden="1">#REF!</definedName>
    <definedName name="XRefPaste10Row" localSheetId="8" hidden="1">#REF!</definedName>
    <definedName name="XRefPaste10Row" localSheetId="2" hidden="1">#REF!</definedName>
    <definedName name="XRefPaste10Row" localSheetId="4" hidden="1">#REF!</definedName>
    <definedName name="XRefPaste10Row" localSheetId="6" hidden="1">#REF!</definedName>
    <definedName name="XRefPaste10Row" localSheetId="7" hidden="1">#REF!</definedName>
    <definedName name="XRefPaste10Row" localSheetId="5" hidden="1">#REF!</definedName>
    <definedName name="XRefPaste10Row" localSheetId="0" hidden="1">#REF!</definedName>
    <definedName name="XRefPaste10Row" localSheetId="12" hidden="1">#REF!</definedName>
    <definedName name="XRefPaste10Row" localSheetId="1" hidden="1">#REF!</definedName>
    <definedName name="XRefPaste10Row" hidden="1">#REF!</definedName>
    <definedName name="XRefPaste11" localSheetId="8" hidden="1">#REF!</definedName>
    <definedName name="XRefPaste11" localSheetId="2" hidden="1">#REF!</definedName>
    <definedName name="XRefPaste11" localSheetId="4" hidden="1">#REF!</definedName>
    <definedName name="XRefPaste11" localSheetId="6" hidden="1">#REF!</definedName>
    <definedName name="XRefPaste11" localSheetId="7" hidden="1">#REF!</definedName>
    <definedName name="XRefPaste11" localSheetId="5" hidden="1">#REF!</definedName>
    <definedName name="XRefPaste11" localSheetId="12" hidden="1">#REF!</definedName>
    <definedName name="XRefPaste11" localSheetId="1" hidden="1">#REF!</definedName>
    <definedName name="XRefPaste11" hidden="1">#REF!</definedName>
    <definedName name="XRefPaste11Row" localSheetId="8" hidden="1">#REF!</definedName>
    <definedName name="XRefPaste11Row" localSheetId="2" hidden="1">#REF!</definedName>
    <definedName name="XRefPaste11Row" localSheetId="4" hidden="1">#REF!</definedName>
    <definedName name="XRefPaste11Row" localSheetId="6" hidden="1">#REF!</definedName>
    <definedName name="XRefPaste11Row" localSheetId="7" hidden="1">#REF!</definedName>
    <definedName name="XRefPaste11Row" localSheetId="5" hidden="1">#REF!</definedName>
    <definedName name="XRefPaste11Row" localSheetId="12" hidden="1">#REF!</definedName>
    <definedName name="XRefPaste11Row" localSheetId="1" hidden="1">#REF!</definedName>
    <definedName name="XRefPaste11Row" hidden="1">#REF!</definedName>
    <definedName name="XRefPaste12" localSheetId="8" hidden="1">#REF!</definedName>
    <definedName name="XRefPaste12" localSheetId="2" hidden="1">#REF!</definedName>
    <definedName name="XRefPaste12" localSheetId="4" hidden="1">#REF!</definedName>
    <definedName name="XRefPaste12" localSheetId="6" hidden="1">#REF!</definedName>
    <definedName name="XRefPaste12" localSheetId="7" hidden="1">#REF!</definedName>
    <definedName name="XRefPaste12" localSheetId="5" hidden="1">#REF!</definedName>
    <definedName name="XRefPaste12" localSheetId="12" hidden="1">#REF!</definedName>
    <definedName name="XRefPaste12" localSheetId="1" hidden="1">#REF!</definedName>
    <definedName name="XRefPaste12" hidden="1">#REF!</definedName>
    <definedName name="XRefPaste12Row" localSheetId="8" hidden="1">#REF!</definedName>
    <definedName name="XRefPaste12Row" localSheetId="2" hidden="1">#REF!</definedName>
    <definedName name="XRefPaste12Row" localSheetId="4" hidden="1">#REF!</definedName>
    <definedName name="XRefPaste12Row" localSheetId="6" hidden="1">#REF!</definedName>
    <definedName name="XRefPaste12Row" localSheetId="7" hidden="1">#REF!</definedName>
    <definedName name="XRefPaste12Row" localSheetId="5" hidden="1">#REF!</definedName>
    <definedName name="XRefPaste12Row" localSheetId="12" hidden="1">#REF!</definedName>
    <definedName name="XRefPaste12Row" localSheetId="1" hidden="1">#REF!</definedName>
    <definedName name="XRefPaste12Row" hidden="1">#REF!</definedName>
    <definedName name="XRefPaste13" localSheetId="8" hidden="1">#REF!</definedName>
    <definedName name="XRefPaste13" localSheetId="2" hidden="1">#REF!</definedName>
    <definedName name="XRefPaste13" localSheetId="4" hidden="1">#REF!</definedName>
    <definedName name="XRefPaste13" localSheetId="6" hidden="1">#REF!</definedName>
    <definedName name="XRefPaste13" localSheetId="7" hidden="1">#REF!</definedName>
    <definedName name="XRefPaste13" localSheetId="5" hidden="1">#REF!</definedName>
    <definedName name="XRefPaste13" localSheetId="12" hidden="1">#REF!</definedName>
    <definedName name="XRefPaste13" localSheetId="1" hidden="1">#REF!</definedName>
    <definedName name="XRefPaste13" hidden="1">#REF!</definedName>
    <definedName name="XRefPaste13Row" localSheetId="8" hidden="1">#REF!</definedName>
    <definedName name="XRefPaste13Row" localSheetId="2" hidden="1">#REF!</definedName>
    <definedName name="XRefPaste13Row" localSheetId="4" hidden="1">#REF!</definedName>
    <definedName name="XRefPaste13Row" localSheetId="6" hidden="1">#REF!</definedName>
    <definedName name="XRefPaste13Row" localSheetId="7" hidden="1">#REF!</definedName>
    <definedName name="XRefPaste13Row" localSheetId="5" hidden="1">#REF!</definedName>
    <definedName name="XRefPaste13Row" localSheetId="12" hidden="1">#REF!</definedName>
    <definedName name="XRefPaste13Row" localSheetId="1" hidden="1">#REF!</definedName>
    <definedName name="XRefPaste13Row" hidden="1">#REF!</definedName>
    <definedName name="XRefPaste14" localSheetId="8" hidden="1">#REF!</definedName>
    <definedName name="XRefPaste14" localSheetId="2" hidden="1">#REF!</definedName>
    <definedName name="XRefPaste14" localSheetId="4" hidden="1">#REF!</definedName>
    <definedName name="XRefPaste14" localSheetId="6" hidden="1">#REF!</definedName>
    <definedName name="XRefPaste14" localSheetId="7" hidden="1">#REF!</definedName>
    <definedName name="XRefPaste14" localSheetId="5" hidden="1">#REF!</definedName>
    <definedName name="XRefPaste14" localSheetId="12" hidden="1">#REF!</definedName>
    <definedName name="XRefPaste14" localSheetId="1" hidden="1">#REF!</definedName>
    <definedName name="XRefPaste14" hidden="1">#REF!</definedName>
    <definedName name="XRefPaste14Row" localSheetId="8" hidden="1">#REF!</definedName>
    <definedName name="XRefPaste14Row" localSheetId="2" hidden="1">#REF!</definedName>
    <definedName name="XRefPaste14Row" localSheetId="4" hidden="1">#REF!</definedName>
    <definedName name="XRefPaste14Row" localSheetId="6" hidden="1">#REF!</definedName>
    <definedName name="XRefPaste14Row" localSheetId="7" hidden="1">#REF!</definedName>
    <definedName name="XRefPaste14Row" localSheetId="5" hidden="1">#REF!</definedName>
    <definedName name="XRefPaste14Row" localSheetId="12" hidden="1">#REF!</definedName>
    <definedName name="XRefPaste14Row" localSheetId="1" hidden="1">#REF!</definedName>
    <definedName name="XRefPaste14Row" hidden="1">#REF!</definedName>
    <definedName name="XRefPaste15" localSheetId="8" hidden="1">#REF!</definedName>
    <definedName name="XRefPaste15" localSheetId="2" hidden="1">#REF!</definedName>
    <definedName name="XRefPaste15" localSheetId="4" hidden="1">#REF!</definedName>
    <definedName name="XRefPaste15" localSheetId="6" hidden="1">#REF!</definedName>
    <definedName name="XRefPaste15" localSheetId="7" hidden="1">#REF!</definedName>
    <definedName name="XRefPaste15" localSheetId="5" hidden="1">#REF!</definedName>
    <definedName name="XRefPaste15" localSheetId="12" hidden="1">#REF!</definedName>
    <definedName name="XRefPaste15" localSheetId="1" hidden="1">#REF!</definedName>
    <definedName name="XRefPaste15" hidden="1">#REF!</definedName>
    <definedName name="XRefPaste15Row" localSheetId="8" hidden="1">#REF!</definedName>
    <definedName name="XRefPaste15Row" localSheetId="2" hidden="1">#REF!</definedName>
    <definedName name="XRefPaste15Row" localSheetId="4" hidden="1">#REF!</definedName>
    <definedName name="XRefPaste15Row" localSheetId="6" hidden="1">#REF!</definedName>
    <definedName name="XRefPaste15Row" localSheetId="7" hidden="1">#REF!</definedName>
    <definedName name="XRefPaste15Row" localSheetId="5" hidden="1">#REF!</definedName>
    <definedName name="XRefPaste15Row" localSheetId="12" hidden="1">#REF!</definedName>
    <definedName name="XRefPaste15Row" localSheetId="1" hidden="1">#REF!</definedName>
    <definedName name="XRefPaste15Row" hidden="1">#REF!</definedName>
    <definedName name="XRefPaste16" localSheetId="8" hidden="1">'[3]Suporte DOAR'!#REF!</definedName>
    <definedName name="XRefPaste16" localSheetId="2" hidden="1">'[3]Suporte DOAR'!#REF!</definedName>
    <definedName name="XRefPaste16" localSheetId="4" hidden="1">'[3]Suporte DOAR'!#REF!</definedName>
    <definedName name="XRefPaste16" localSheetId="6" hidden="1">'[3]Suporte DOAR'!#REF!</definedName>
    <definedName name="XRefPaste16" localSheetId="7" hidden="1">'[3]Suporte DOAR'!#REF!</definedName>
    <definedName name="XRefPaste16" localSheetId="5" hidden="1">'[3]Suporte DOAR'!#REF!</definedName>
    <definedName name="XRefPaste16" localSheetId="12" hidden="1">#REF!</definedName>
    <definedName name="XRefPaste16" localSheetId="1" hidden="1">'[3]Suporte DOAR'!#REF!</definedName>
    <definedName name="XRefPaste16" hidden="1">'[3]Suporte DOAR'!#REF!</definedName>
    <definedName name="XRefPaste16Row" localSheetId="8" hidden="1">#REF!</definedName>
    <definedName name="XRefPaste16Row" localSheetId="2" hidden="1">#REF!</definedName>
    <definedName name="XRefPaste16Row" localSheetId="4" hidden="1">#REF!</definedName>
    <definedName name="XRefPaste16Row" localSheetId="6" hidden="1">#REF!</definedName>
    <definedName name="XRefPaste16Row" localSheetId="7" hidden="1">#REF!</definedName>
    <definedName name="XRefPaste16Row" localSheetId="5" hidden="1">#REF!</definedName>
    <definedName name="XRefPaste16Row" localSheetId="0" hidden="1">#REF!</definedName>
    <definedName name="XRefPaste16Row" localSheetId="12" hidden="1">#REF!</definedName>
    <definedName name="XRefPaste16Row" localSheetId="1" hidden="1">#REF!</definedName>
    <definedName name="XRefPaste16Row" hidden="1">#REF!</definedName>
    <definedName name="XRefPaste17" localSheetId="8" hidden="1">'[3]Suporte DOAR'!#REF!</definedName>
    <definedName name="XRefPaste17" localSheetId="2" hidden="1">'[3]Suporte DOAR'!#REF!</definedName>
    <definedName name="XRefPaste17" localSheetId="4" hidden="1">'[3]Suporte DOAR'!#REF!</definedName>
    <definedName name="XRefPaste17" localSheetId="6" hidden="1">'[3]Suporte DOAR'!#REF!</definedName>
    <definedName name="XRefPaste17" localSheetId="7" hidden="1">'[3]Suporte DOAR'!#REF!</definedName>
    <definedName name="XRefPaste17" localSheetId="5" hidden="1">'[3]Suporte DOAR'!#REF!</definedName>
    <definedName name="XRefPaste17" localSheetId="0" hidden="1">'[3]Suporte DOAR'!#REF!</definedName>
    <definedName name="XRefPaste17" localSheetId="12" hidden="1">#REF!</definedName>
    <definedName name="XRefPaste17" localSheetId="1" hidden="1">'[3]Suporte DOAR'!#REF!</definedName>
    <definedName name="XRefPaste17" hidden="1">'[3]Suporte DOAR'!#REF!</definedName>
    <definedName name="XRefPaste17Row" localSheetId="8" hidden="1">#REF!</definedName>
    <definedName name="XRefPaste17Row" localSheetId="2" hidden="1">#REF!</definedName>
    <definedName name="XRefPaste17Row" localSheetId="4" hidden="1">#REF!</definedName>
    <definedName name="XRefPaste17Row" localSheetId="6" hidden="1">#REF!</definedName>
    <definedName name="XRefPaste17Row" localSheetId="7" hidden="1">#REF!</definedName>
    <definedName name="XRefPaste17Row" localSheetId="5" hidden="1">#REF!</definedName>
    <definedName name="XRefPaste17Row" localSheetId="0" hidden="1">#REF!</definedName>
    <definedName name="XRefPaste17Row" localSheetId="12" hidden="1">#REF!</definedName>
    <definedName name="XRefPaste17Row" localSheetId="1" hidden="1">#REF!</definedName>
    <definedName name="XRefPaste17Row" hidden="1">#REF!</definedName>
    <definedName name="XRefPaste18" localSheetId="8" hidden="1">[7]Balanço!#REF!</definedName>
    <definedName name="XRefPaste18" localSheetId="2" hidden="1">[7]Balanço!#REF!</definedName>
    <definedName name="XRefPaste18" localSheetId="4" hidden="1">[7]Balanço!#REF!</definedName>
    <definedName name="XRefPaste18" localSheetId="6" hidden="1">[7]Balanço!#REF!</definedName>
    <definedName name="XRefPaste18" localSheetId="7" hidden="1">[7]Balanço!#REF!</definedName>
    <definedName name="XRefPaste18" localSheetId="5" hidden="1">[7]Balanço!#REF!</definedName>
    <definedName name="XRefPaste18" localSheetId="0" hidden="1">[7]Balanço!#REF!</definedName>
    <definedName name="XRefPaste18" localSheetId="12" hidden="1">#REF!</definedName>
    <definedName name="XRefPaste18" localSheetId="1" hidden="1">[7]Balanço!#REF!</definedName>
    <definedName name="XRefPaste18" hidden="1">[7]Balanço!#REF!</definedName>
    <definedName name="XRefPaste18Row" localSheetId="8" hidden="1">#REF!</definedName>
    <definedName name="XRefPaste18Row" localSheetId="2" hidden="1">#REF!</definedName>
    <definedName name="XRefPaste18Row" localSheetId="4" hidden="1">#REF!</definedName>
    <definedName name="XRefPaste18Row" localSheetId="6" hidden="1">#REF!</definedName>
    <definedName name="XRefPaste18Row" localSheetId="7" hidden="1">#REF!</definedName>
    <definedName name="XRefPaste18Row" localSheetId="5" hidden="1">#REF!</definedName>
    <definedName name="XRefPaste18Row" localSheetId="0" hidden="1">#REF!</definedName>
    <definedName name="XRefPaste18Row" localSheetId="12" hidden="1">#REF!</definedName>
    <definedName name="XRefPaste18Row" localSheetId="1" hidden="1">#REF!</definedName>
    <definedName name="XRefPaste18Row" hidden="1">#REF!</definedName>
    <definedName name="XRefPaste19" localSheetId="8" hidden="1">'[3]Suporte DOAR'!#REF!</definedName>
    <definedName name="XRefPaste19" localSheetId="2" hidden="1">'[3]Suporte DOAR'!#REF!</definedName>
    <definedName name="XRefPaste19" localSheetId="4" hidden="1">'[3]Suporte DOAR'!#REF!</definedName>
    <definedName name="XRefPaste19" localSheetId="6" hidden="1">'[3]Suporte DOAR'!#REF!</definedName>
    <definedName name="XRefPaste19" localSheetId="7" hidden="1">'[3]Suporte DOAR'!#REF!</definedName>
    <definedName name="XRefPaste19" localSheetId="5" hidden="1">'[3]Suporte DOAR'!#REF!</definedName>
    <definedName name="XRefPaste19" localSheetId="0" hidden="1">'[3]Suporte DOAR'!#REF!</definedName>
    <definedName name="XRefPaste19" localSheetId="12" hidden="1">#REF!</definedName>
    <definedName name="XRefPaste19" localSheetId="1" hidden="1">'[3]Suporte DOAR'!#REF!</definedName>
    <definedName name="XRefPaste19" hidden="1">'[3]Suporte DOAR'!#REF!</definedName>
    <definedName name="XRefPaste19Row" localSheetId="8" hidden="1">#REF!</definedName>
    <definedName name="XRefPaste19Row" localSheetId="2" hidden="1">#REF!</definedName>
    <definedName name="XRefPaste19Row" localSheetId="4" hidden="1">#REF!</definedName>
    <definedName name="XRefPaste19Row" localSheetId="6" hidden="1">#REF!</definedName>
    <definedName name="XRefPaste19Row" localSheetId="7" hidden="1">#REF!</definedName>
    <definedName name="XRefPaste19Row" localSheetId="5" hidden="1">#REF!</definedName>
    <definedName name="XRefPaste19Row" localSheetId="0" hidden="1">#REF!</definedName>
    <definedName name="XRefPaste19Row" localSheetId="12" hidden="1">#REF!</definedName>
    <definedName name="XRefPaste19Row" localSheetId="1" hidden="1">#REF!</definedName>
    <definedName name="XRefPaste19Row" hidden="1">#REF!</definedName>
    <definedName name="XRefPaste1Row" localSheetId="8" hidden="1">#REF!</definedName>
    <definedName name="XRefPaste1Row" localSheetId="2" hidden="1">#REF!</definedName>
    <definedName name="XRefPaste1Row" localSheetId="4" hidden="1">#REF!</definedName>
    <definedName name="XRefPaste1Row" localSheetId="6" hidden="1">#REF!</definedName>
    <definedName name="XRefPaste1Row" localSheetId="7" hidden="1">#REF!</definedName>
    <definedName name="XRefPaste1Row" localSheetId="5" hidden="1">#REF!</definedName>
    <definedName name="XRefPaste1Row" localSheetId="0" hidden="1">#REF!</definedName>
    <definedName name="XRefPaste1Row" localSheetId="12" hidden="1">#REF!</definedName>
    <definedName name="XRefPaste1Row" localSheetId="1" hidden="1">#REF!</definedName>
    <definedName name="XRefPaste1Row" hidden="1">#REF!</definedName>
    <definedName name="XRefPaste2" hidden="1">[8]Lead!$F$1072</definedName>
    <definedName name="XRefPaste20" localSheetId="8" hidden="1">'[3]Suporte DOAR'!#REF!</definedName>
    <definedName name="XRefPaste20" localSheetId="2" hidden="1">'[3]Suporte DOAR'!#REF!</definedName>
    <definedName name="XRefPaste20" localSheetId="4" hidden="1">'[3]Suporte DOAR'!#REF!</definedName>
    <definedName name="XRefPaste20" localSheetId="6" hidden="1">'[3]Suporte DOAR'!#REF!</definedName>
    <definedName name="XRefPaste20" localSheetId="7" hidden="1">'[3]Suporte DOAR'!#REF!</definedName>
    <definedName name="XRefPaste20" localSheetId="5" hidden="1">'[3]Suporte DOAR'!#REF!</definedName>
    <definedName name="XRefPaste20" localSheetId="0" hidden="1">'[3]Suporte DOAR'!#REF!</definedName>
    <definedName name="XRefPaste20" localSheetId="12" hidden="1">#REF!</definedName>
    <definedName name="XRefPaste20" localSheetId="1" hidden="1">'[3]Suporte DOAR'!#REF!</definedName>
    <definedName name="XRefPaste20" hidden="1">'[3]Suporte DOAR'!#REF!</definedName>
    <definedName name="XRefPaste20Row" localSheetId="8" hidden="1">#REF!</definedName>
    <definedName name="XRefPaste20Row" localSheetId="2" hidden="1">#REF!</definedName>
    <definedName name="XRefPaste20Row" localSheetId="4" hidden="1">#REF!</definedName>
    <definedName name="XRefPaste20Row" localSheetId="6" hidden="1">#REF!</definedName>
    <definedName name="XRefPaste20Row" localSheetId="7" hidden="1">#REF!</definedName>
    <definedName name="XRefPaste20Row" localSheetId="5" hidden="1">#REF!</definedName>
    <definedName name="XRefPaste20Row" localSheetId="0" hidden="1">#REF!</definedName>
    <definedName name="XRefPaste20Row" localSheetId="12" hidden="1">#REF!</definedName>
    <definedName name="XRefPaste20Row" localSheetId="1" hidden="1">#REF!</definedName>
    <definedName name="XRefPaste20Row" hidden="1">#REF!</definedName>
    <definedName name="XRefPaste21" localSheetId="8" hidden="1">#REF!</definedName>
    <definedName name="XRefPaste21" localSheetId="2" hidden="1">#REF!</definedName>
    <definedName name="XRefPaste21" localSheetId="4" hidden="1">#REF!</definedName>
    <definedName name="XRefPaste21" localSheetId="6" hidden="1">#REF!</definedName>
    <definedName name="XRefPaste21" localSheetId="7" hidden="1">#REF!</definedName>
    <definedName name="XRefPaste21" localSheetId="5" hidden="1">#REF!</definedName>
    <definedName name="XRefPaste21" localSheetId="0" hidden="1">#REF!</definedName>
    <definedName name="XRefPaste21" localSheetId="12" hidden="1">#REF!</definedName>
    <definedName name="XRefPaste21" localSheetId="1" hidden="1">#REF!</definedName>
    <definedName name="XRefPaste21" hidden="1">#REF!</definedName>
    <definedName name="XRefPaste21Row" localSheetId="8" hidden="1">#REF!</definedName>
    <definedName name="XRefPaste21Row" localSheetId="2" hidden="1">#REF!</definedName>
    <definedName name="XRefPaste21Row" localSheetId="4" hidden="1">#REF!</definedName>
    <definedName name="XRefPaste21Row" localSheetId="6" hidden="1">#REF!</definedName>
    <definedName name="XRefPaste21Row" localSheetId="7" hidden="1">#REF!</definedName>
    <definedName name="XRefPaste21Row" localSheetId="5" hidden="1">#REF!</definedName>
    <definedName name="XRefPaste21Row" localSheetId="0" hidden="1">#REF!</definedName>
    <definedName name="XRefPaste21Row" localSheetId="12" hidden="1">#REF!</definedName>
    <definedName name="XRefPaste21Row" localSheetId="1" hidden="1">#REF!</definedName>
    <definedName name="XRefPaste21Row" hidden="1">#REF!</definedName>
    <definedName name="XRefPaste22" localSheetId="8" hidden="1">#REF!</definedName>
    <definedName name="XRefPaste22" localSheetId="2" hidden="1">#REF!</definedName>
    <definedName name="XRefPaste22" localSheetId="4" hidden="1">#REF!</definedName>
    <definedName name="XRefPaste22" localSheetId="6" hidden="1">#REF!</definedName>
    <definedName name="XRefPaste22" localSheetId="7" hidden="1">#REF!</definedName>
    <definedName name="XRefPaste22" localSheetId="5" hidden="1">#REF!</definedName>
    <definedName name="XRefPaste22" localSheetId="12" hidden="1">#REF!</definedName>
    <definedName name="XRefPaste22" localSheetId="1" hidden="1">#REF!</definedName>
    <definedName name="XRefPaste22" hidden="1">#REF!</definedName>
    <definedName name="XRefPaste22Row" localSheetId="8" hidden="1">#REF!</definedName>
    <definedName name="XRefPaste22Row" localSheetId="2" hidden="1">#REF!</definedName>
    <definedName name="XRefPaste22Row" localSheetId="4" hidden="1">#REF!</definedName>
    <definedName name="XRefPaste22Row" localSheetId="6" hidden="1">#REF!</definedName>
    <definedName name="XRefPaste22Row" localSheetId="7" hidden="1">#REF!</definedName>
    <definedName name="XRefPaste22Row" localSheetId="5" hidden="1">#REF!</definedName>
    <definedName name="XRefPaste22Row" localSheetId="12" hidden="1">#REF!</definedName>
    <definedName name="XRefPaste22Row" localSheetId="1" hidden="1">#REF!</definedName>
    <definedName name="XRefPaste22Row" hidden="1">#REF!</definedName>
    <definedName name="XRefPaste23" localSheetId="8" hidden="1">#REF!</definedName>
    <definedName name="XRefPaste23" localSheetId="2" hidden="1">#REF!</definedName>
    <definedName name="XRefPaste23" localSheetId="4" hidden="1">#REF!</definedName>
    <definedName name="XRefPaste23" localSheetId="6" hidden="1">#REF!</definedName>
    <definedName name="XRefPaste23" localSheetId="7" hidden="1">#REF!</definedName>
    <definedName name="XRefPaste23" localSheetId="5" hidden="1">#REF!</definedName>
    <definedName name="XRefPaste23" localSheetId="12" hidden="1">#REF!</definedName>
    <definedName name="XRefPaste23" localSheetId="1" hidden="1">#REF!</definedName>
    <definedName name="XRefPaste23" hidden="1">#REF!</definedName>
    <definedName name="XRefPaste23Row" localSheetId="8" hidden="1">#REF!</definedName>
    <definedName name="XRefPaste23Row" localSheetId="2" hidden="1">#REF!</definedName>
    <definedName name="XRefPaste23Row" localSheetId="4" hidden="1">#REF!</definedName>
    <definedName name="XRefPaste23Row" localSheetId="6" hidden="1">#REF!</definedName>
    <definedName name="XRefPaste23Row" localSheetId="7" hidden="1">#REF!</definedName>
    <definedName name="XRefPaste23Row" localSheetId="5" hidden="1">#REF!</definedName>
    <definedName name="XRefPaste23Row" localSheetId="12" hidden="1">#REF!</definedName>
    <definedName name="XRefPaste23Row" localSheetId="1" hidden="1">#REF!</definedName>
    <definedName name="XRefPaste23Row" hidden="1">#REF!</definedName>
    <definedName name="XRefPaste24" localSheetId="8" hidden="1">#REF!</definedName>
    <definedName name="XRefPaste24" localSheetId="2" hidden="1">#REF!</definedName>
    <definedName name="XRefPaste24" localSheetId="4" hidden="1">#REF!</definedName>
    <definedName name="XRefPaste24" localSheetId="6" hidden="1">#REF!</definedName>
    <definedName name="XRefPaste24" localSheetId="7" hidden="1">#REF!</definedName>
    <definedName name="XRefPaste24" localSheetId="5" hidden="1">#REF!</definedName>
    <definedName name="XRefPaste24" localSheetId="12" hidden="1">#REF!</definedName>
    <definedName name="XRefPaste24" localSheetId="1" hidden="1">#REF!</definedName>
    <definedName name="XRefPaste24" hidden="1">#REF!</definedName>
    <definedName name="XRefPaste24Row" localSheetId="8" hidden="1">#REF!</definedName>
    <definedName name="XRefPaste24Row" localSheetId="2" hidden="1">#REF!</definedName>
    <definedName name="XRefPaste24Row" localSheetId="4" hidden="1">#REF!</definedName>
    <definedName name="XRefPaste24Row" localSheetId="6" hidden="1">#REF!</definedName>
    <definedName name="XRefPaste24Row" localSheetId="7" hidden="1">#REF!</definedName>
    <definedName name="XRefPaste24Row" localSheetId="5" hidden="1">#REF!</definedName>
    <definedName name="XRefPaste24Row" localSheetId="12" hidden="1">#REF!</definedName>
    <definedName name="XRefPaste24Row" localSheetId="1" hidden="1">#REF!</definedName>
    <definedName name="XRefPaste24Row" hidden="1">#REF!</definedName>
    <definedName name="XRefPaste25" localSheetId="8" hidden="1">#REF!</definedName>
    <definedName name="XRefPaste25" localSheetId="2" hidden="1">#REF!</definedName>
    <definedName name="XRefPaste25" localSheetId="4" hidden="1">#REF!</definedName>
    <definedName name="XRefPaste25" localSheetId="6" hidden="1">#REF!</definedName>
    <definedName name="XRefPaste25" localSheetId="7" hidden="1">#REF!</definedName>
    <definedName name="XRefPaste25" localSheetId="5" hidden="1">#REF!</definedName>
    <definedName name="XRefPaste25" localSheetId="12" hidden="1">#REF!</definedName>
    <definedName name="XRefPaste25" localSheetId="1" hidden="1">#REF!</definedName>
    <definedName name="XRefPaste25" hidden="1">#REF!</definedName>
    <definedName name="XRefPaste26" localSheetId="8" hidden="1">#REF!</definedName>
    <definedName name="XRefPaste26" localSheetId="2" hidden="1">#REF!</definedName>
    <definedName name="XRefPaste26" localSheetId="4" hidden="1">#REF!</definedName>
    <definedName name="XRefPaste26" localSheetId="6" hidden="1">#REF!</definedName>
    <definedName name="XRefPaste26" localSheetId="7" hidden="1">#REF!</definedName>
    <definedName name="XRefPaste26" localSheetId="5" hidden="1">#REF!</definedName>
    <definedName name="XRefPaste26" localSheetId="12" hidden="1">#REF!</definedName>
    <definedName name="XRefPaste26" localSheetId="1" hidden="1">#REF!</definedName>
    <definedName name="XRefPaste26" hidden="1">#REF!</definedName>
    <definedName name="XRefPaste26Row" localSheetId="8" hidden="1">#REF!</definedName>
    <definedName name="XRefPaste26Row" localSheetId="2" hidden="1">#REF!</definedName>
    <definedName name="XRefPaste26Row" localSheetId="4" hidden="1">#REF!</definedName>
    <definedName name="XRefPaste26Row" localSheetId="6" hidden="1">#REF!</definedName>
    <definedName name="XRefPaste26Row" localSheetId="7" hidden="1">#REF!</definedName>
    <definedName name="XRefPaste26Row" localSheetId="5" hidden="1">#REF!</definedName>
    <definedName name="XRefPaste26Row" localSheetId="12" hidden="1">#REF!</definedName>
    <definedName name="XRefPaste26Row" localSheetId="1" hidden="1">#REF!</definedName>
    <definedName name="XRefPaste26Row" hidden="1">#REF!</definedName>
    <definedName name="XRefPaste27" localSheetId="8" hidden="1">#REF!</definedName>
    <definedName name="XRefPaste27" localSheetId="2" hidden="1">#REF!</definedName>
    <definedName name="XRefPaste27" localSheetId="4" hidden="1">#REF!</definedName>
    <definedName name="XRefPaste27" localSheetId="6" hidden="1">#REF!</definedName>
    <definedName name="XRefPaste27" localSheetId="7" hidden="1">#REF!</definedName>
    <definedName name="XRefPaste27" localSheetId="5" hidden="1">#REF!</definedName>
    <definedName name="XRefPaste27" localSheetId="12" hidden="1">#REF!</definedName>
    <definedName name="XRefPaste27" localSheetId="1" hidden="1">#REF!</definedName>
    <definedName name="XRefPaste27" hidden="1">#REF!</definedName>
    <definedName name="XRefPaste27Row" localSheetId="8" hidden="1">[13]XREF!#REF!</definedName>
    <definedName name="XRefPaste27Row" localSheetId="2" hidden="1">[13]XREF!#REF!</definedName>
    <definedName name="XRefPaste27Row" localSheetId="4" hidden="1">[13]XREF!#REF!</definedName>
    <definedName name="XRefPaste27Row" localSheetId="6" hidden="1">[13]XREF!#REF!</definedName>
    <definedName name="XRefPaste27Row" localSheetId="7" hidden="1">[13]XREF!#REF!</definedName>
    <definedName name="XRefPaste27Row" localSheetId="5" hidden="1">[13]XREF!#REF!</definedName>
    <definedName name="XRefPaste27Row" localSheetId="12" hidden="1">#REF!</definedName>
    <definedName name="XRefPaste27Row" localSheetId="1" hidden="1">[13]XREF!#REF!</definedName>
    <definedName name="XRefPaste27Row" hidden="1">[13]XREF!#REF!</definedName>
    <definedName name="XRefPaste28" localSheetId="8" hidden="1">#REF!</definedName>
    <definedName name="XRefPaste28" localSheetId="2" hidden="1">#REF!</definedName>
    <definedName name="XRefPaste28" localSheetId="4" hidden="1">#REF!</definedName>
    <definedName name="XRefPaste28" localSheetId="6" hidden="1">#REF!</definedName>
    <definedName name="XRefPaste28" localSheetId="7" hidden="1">#REF!</definedName>
    <definedName name="XRefPaste28" localSheetId="5" hidden="1">#REF!</definedName>
    <definedName name="XRefPaste28" localSheetId="0" hidden="1">#REF!</definedName>
    <definedName name="XRefPaste28" localSheetId="12" hidden="1">#REF!</definedName>
    <definedName name="XRefPaste28" localSheetId="1" hidden="1">#REF!</definedName>
    <definedName name="XRefPaste28" hidden="1">#REF!</definedName>
    <definedName name="XRefPaste28Row" localSheetId="8" hidden="1">#REF!</definedName>
    <definedName name="XRefPaste28Row" localSheetId="2" hidden="1">#REF!</definedName>
    <definedName name="XRefPaste28Row" localSheetId="4" hidden="1">#REF!</definedName>
    <definedName name="XRefPaste28Row" localSheetId="6" hidden="1">#REF!</definedName>
    <definedName name="XRefPaste28Row" localSheetId="7" hidden="1">#REF!</definedName>
    <definedName name="XRefPaste28Row" localSheetId="5" hidden="1">#REF!</definedName>
    <definedName name="XRefPaste28Row" localSheetId="0" hidden="1">#REF!</definedName>
    <definedName name="XRefPaste28Row" localSheetId="12" hidden="1">#REF!</definedName>
    <definedName name="XRefPaste28Row" localSheetId="1" hidden="1">#REF!</definedName>
    <definedName name="XRefPaste28Row" hidden="1">#REF!</definedName>
    <definedName name="XRefPaste29" localSheetId="8" hidden="1">#REF!</definedName>
    <definedName name="XRefPaste29" localSheetId="2" hidden="1">#REF!</definedName>
    <definedName name="XRefPaste29" localSheetId="4" hidden="1">#REF!</definedName>
    <definedName name="XRefPaste29" localSheetId="6" hidden="1">#REF!</definedName>
    <definedName name="XRefPaste29" localSheetId="7" hidden="1">#REF!</definedName>
    <definedName name="XRefPaste29" localSheetId="5" hidden="1">#REF!</definedName>
    <definedName name="XRefPaste29" localSheetId="0" hidden="1">#REF!</definedName>
    <definedName name="XRefPaste29" localSheetId="12" hidden="1">#REF!</definedName>
    <definedName name="XRefPaste29" localSheetId="1" hidden="1">#REF!</definedName>
    <definedName name="XRefPaste29" hidden="1">#REF!</definedName>
    <definedName name="XRefPaste29Row" localSheetId="8" hidden="1">[13]XREF!#REF!</definedName>
    <definedName name="XRefPaste29Row" localSheetId="2" hidden="1">[13]XREF!#REF!</definedName>
    <definedName name="XRefPaste29Row" localSheetId="4" hidden="1">[13]XREF!#REF!</definedName>
    <definedName name="XRefPaste29Row" localSheetId="6" hidden="1">[13]XREF!#REF!</definedName>
    <definedName name="XRefPaste29Row" localSheetId="7" hidden="1">[13]XREF!#REF!</definedName>
    <definedName name="XRefPaste29Row" localSheetId="5" hidden="1">[13]XREF!#REF!</definedName>
    <definedName name="XRefPaste29Row" localSheetId="0" hidden="1">[13]XREF!#REF!</definedName>
    <definedName name="XRefPaste29Row" localSheetId="12" hidden="1">#REF!</definedName>
    <definedName name="XRefPaste29Row" localSheetId="1" hidden="1">[13]XREF!#REF!</definedName>
    <definedName name="XRefPaste29Row" hidden="1">[13]XREF!#REF!</definedName>
    <definedName name="XRefPaste2Row" hidden="1">[8]XREF!$A$5:$IV$5</definedName>
    <definedName name="XRefPaste3" hidden="1">[8]Lead!$O$1006</definedName>
    <definedName name="XRefPaste30" localSheetId="8" hidden="1">#REF!</definedName>
    <definedName name="XRefPaste30" localSheetId="2" hidden="1">#REF!</definedName>
    <definedName name="XRefPaste30" localSheetId="4" hidden="1">#REF!</definedName>
    <definedName name="XRefPaste30" localSheetId="6" hidden="1">#REF!</definedName>
    <definedName name="XRefPaste30" localSheetId="7" hidden="1">#REF!</definedName>
    <definedName name="XRefPaste30" localSheetId="5" hidden="1">#REF!</definedName>
    <definedName name="XRefPaste30" localSheetId="0" hidden="1">#REF!</definedName>
    <definedName name="XRefPaste30" localSheetId="12" hidden="1">#REF!</definedName>
    <definedName name="XRefPaste30" localSheetId="1" hidden="1">#REF!</definedName>
    <definedName name="XRefPaste30" hidden="1">#REF!</definedName>
    <definedName name="XRefPaste30Row" localSheetId="8" hidden="1">[10]XREF!#REF!</definedName>
    <definedName name="XRefPaste30Row" localSheetId="2" hidden="1">[10]XREF!#REF!</definedName>
    <definedName name="XRefPaste30Row" localSheetId="4" hidden="1">[10]XREF!#REF!</definedName>
    <definedName name="XRefPaste30Row" localSheetId="6" hidden="1">[10]XREF!#REF!</definedName>
    <definedName name="XRefPaste30Row" localSheetId="7" hidden="1">[10]XREF!#REF!</definedName>
    <definedName name="XRefPaste30Row" localSheetId="5" hidden="1">[10]XREF!#REF!</definedName>
    <definedName name="XRefPaste30Row" localSheetId="0" hidden="1">[10]XREF!#REF!</definedName>
    <definedName name="XRefPaste30Row" localSheetId="12" hidden="1">#REF!</definedName>
    <definedName name="XRefPaste30Row" localSheetId="1" hidden="1">[10]XREF!#REF!</definedName>
    <definedName name="XRefPaste30Row" hidden="1">[10]XREF!#REF!</definedName>
    <definedName name="XRefPaste31Row" localSheetId="8" hidden="1">#REF!</definedName>
    <definedName name="XRefPaste31Row" localSheetId="2" hidden="1">#REF!</definedName>
    <definedName name="XRefPaste31Row" localSheetId="4" hidden="1">#REF!</definedName>
    <definedName name="XRefPaste31Row" localSheetId="6" hidden="1">#REF!</definedName>
    <definedName name="XRefPaste31Row" localSheetId="7" hidden="1">#REF!</definedName>
    <definedName name="XRefPaste31Row" localSheetId="5" hidden="1">#REF!</definedName>
    <definedName name="XRefPaste31Row" localSheetId="0" hidden="1">#REF!</definedName>
    <definedName name="XRefPaste31Row" localSheetId="12" hidden="1">#REF!</definedName>
    <definedName name="XRefPaste31Row" localSheetId="1" hidden="1">#REF!</definedName>
    <definedName name="XRefPaste31Row" hidden="1">#REF!</definedName>
    <definedName name="XRefPaste32" localSheetId="8" hidden="1">#REF!</definedName>
    <definedName name="XRefPaste32" localSheetId="2" hidden="1">#REF!</definedName>
    <definedName name="XRefPaste32" localSheetId="4" hidden="1">#REF!</definedName>
    <definedName name="XRefPaste32" localSheetId="6" hidden="1">#REF!</definedName>
    <definedName name="XRefPaste32" localSheetId="7" hidden="1">#REF!</definedName>
    <definedName name="XRefPaste32" localSheetId="5" hidden="1">#REF!</definedName>
    <definedName name="XRefPaste32" localSheetId="0" hidden="1">#REF!</definedName>
    <definedName name="XRefPaste32" localSheetId="12" hidden="1">#REF!</definedName>
    <definedName name="XRefPaste32" localSheetId="1" hidden="1">#REF!</definedName>
    <definedName name="XRefPaste32" hidden="1">#REF!</definedName>
    <definedName name="XRefPaste32Row" localSheetId="8" hidden="1">[10]XREF!#REF!</definedName>
    <definedName name="XRefPaste32Row" localSheetId="2" hidden="1">[10]XREF!#REF!</definedName>
    <definedName name="XRefPaste32Row" localSheetId="4" hidden="1">[10]XREF!#REF!</definedName>
    <definedName name="XRefPaste32Row" localSheetId="6" hidden="1">[10]XREF!#REF!</definedName>
    <definedName name="XRefPaste32Row" localSheetId="7" hidden="1">[10]XREF!#REF!</definedName>
    <definedName name="XRefPaste32Row" localSheetId="5" hidden="1">[10]XREF!#REF!</definedName>
    <definedName name="XRefPaste32Row" localSheetId="0" hidden="1">[10]XREF!#REF!</definedName>
    <definedName name="XRefPaste32Row" localSheetId="12" hidden="1">#REF!</definedName>
    <definedName name="XRefPaste32Row" localSheetId="1" hidden="1">[10]XREF!#REF!</definedName>
    <definedName name="XRefPaste32Row" hidden="1">[10]XREF!#REF!</definedName>
    <definedName name="XRefPaste33" localSheetId="8" hidden="1">#REF!</definedName>
    <definedName name="XRefPaste33" localSheetId="2" hidden="1">#REF!</definedName>
    <definedName name="XRefPaste33" localSheetId="4" hidden="1">#REF!</definedName>
    <definedName name="XRefPaste33" localSheetId="6" hidden="1">#REF!</definedName>
    <definedName name="XRefPaste33" localSheetId="7" hidden="1">#REF!</definedName>
    <definedName name="XRefPaste33" localSheetId="5" hidden="1">#REF!</definedName>
    <definedName name="XRefPaste33" localSheetId="0" hidden="1">#REF!</definedName>
    <definedName name="XRefPaste33" localSheetId="12" hidden="1">#REF!</definedName>
    <definedName name="XRefPaste33" localSheetId="1" hidden="1">#REF!</definedName>
    <definedName name="XRefPaste33" hidden="1">#REF!</definedName>
    <definedName name="XRefPaste33Row" localSheetId="8" hidden="1">#REF!</definedName>
    <definedName name="XRefPaste33Row" localSheetId="2" hidden="1">#REF!</definedName>
    <definedName name="XRefPaste33Row" localSheetId="4" hidden="1">#REF!</definedName>
    <definedName name="XRefPaste33Row" localSheetId="6" hidden="1">#REF!</definedName>
    <definedName name="XRefPaste33Row" localSheetId="7" hidden="1">#REF!</definedName>
    <definedName name="XRefPaste33Row" localSheetId="5" hidden="1">#REF!</definedName>
    <definedName name="XRefPaste33Row" localSheetId="0" hidden="1">#REF!</definedName>
    <definedName name="XRefPaste33Row" localSheetId="12" hidden="1">#REF!</definedName>
    <definedName name="XRefPaste33Row" localSheetId="1" hidden="1">#REF!</definedName>
    <definedName name="XRefPaste33Row" hidden="1">#REF!</definedName>
    <definedName name="XRefPaste34Row" localSheetId="8" hidden="1">#REF!</definedName>
    <definedName name="XRefPaste34Row" localSheetId="2" hidden="1">#REF!</definedName>
    <definedName name="XRefPaste34Row" localSheetId="4" hidden="1">#REF!</definedName>
    <definedName name="XRefPaste34Row" localSheetId="6" hidden="1">#REF!</definedName>
    <definedName name="XRefPaste34Row" localSheetId="7" hidden="1">#REF!</definedName>
    <definedName name="XRefPaste34Row" localSheetId="5" hidden="1">#REF!</definedName>
    <definedName name="XRefPaste34Row" localSheetId="0" hidden="1">#REF!</definedName>
    <definedName name="XRefPaste34Row" localSheetId="12" hidden="1">#REF!</definedName>
    <definedName name="XRefPaste34Row" localSheetId="1" hidden="1">#REF!</definedName>
    <definedName name="XRefPaste34Row" hidden="1">#REF!</definedName>
    <definedName name="XRefPaste35Row" localSheetId="8" hidden="1">#REF!</definedName>
    <definedName name="XRefPaste35Row" localSheetId="2" hidden="1">#REF!</definedName>
    <definedName name="XRefPaste35Row" localSheetId="4" hidden="1">#REF!</definedName>
    <definedName name="XRefPaste35Row" localSheetId="6" hidden="1">#REF!</definedName>
    <definedName name="XRefPaste35Row" localSheetId="7" hidden="1">#REF!</definedName>
    <definedName name="XRefPaste35Row" localSheetId="5" hidden="1">#REF!</definedName>
    <definedName name="XRefPaste35Row" localSheetId="12" hidden="1">#REF!</definedName>
    <definedName name="XRefPaste35Row" localSheetId="1" hidden="1">#REF!</definedName>
    <definedName name="XRefPaste35Row" hidden="1">#REF!</definedName>
    <definedName name="XRefPaste36Row" localSheetId="8" hidden="1">#REF!</definedName>
    <definedName name="XRefPaste36Row" localSheetId="2" hidden="1">#REF!</definedName>
    <definedName name="XRefPaste36Row" localSheetId="4" hidden="1">#REF!</definedName>
    <definedName name="XRefPaste36Row" localSheetId="6" hidden="1">#REF!</definedName>
    <definedName name="XRefPaste36Row" localSheetId="7" hidden="1">#REF!</definedName>
    <definedName name="XRefPaste36Row" localSheetId="5" hidden="1">#REF!</definedName>
    <definedName name="XRefPaste36Row" localSheetId="12" hidden="1">#REF!</definedName>
    <definedName name="XRefPaste36Row" localSheetId="1" hidden="1">#REF!</definedName>
    <definedName name="XRefPaste36Row" hidden="1">#REF!</definedName>
    <definedName name="XRefPaste37Row" localSheetId="8" hidden="1">#REF!</definedName>
    <definedName name="XRefPaste37Row" localSheetId="2" hidden="1">#REF!</definedName>
    <definedName name="XRefPaste37Row" localSheetId="4" hidden="1">#REF!</definedName>
    <definedName name="XRefPaste37Row" localSheetId="6" hidden="1">#REF!</definedName>
    <definedName name="XRefPaste37Row" localSheetId="7" hidden="1">#REF!</definedName>
    <definedName name="XRefPaste37Row" localSheetId="5" hidden="1">#REF!</definedName>
    <definedName name="XRefPaste37Row" localSheetId="12" hidden="1">#REF!</definedName>
    <definedName name="XRefPaste37Row" localSheetId="1" hidden="1">#REF!</definedName>
    <definedName name="XRefPaste37Row" hidden="1">#REF!</definedName>
    <definedName name="XRefPaste38Row" localSheetId="8" hidden="1">#REF!</definedName>
    <definedName name="XRefPaste38Row" localSheetId="2" hidden="1">#REF!</definedName>
    <definedName name="XRefPaste38Row" localSheetId="4" hidden="1">#REF!</definedName>
    <definedName name="XRefPaste38Row" localSheetId="6" hidden="1">#REF!</definedName>
    <definedName name="XRefPaste38Row" localSheetId="7" hidden="1">#REF!</definedName>
    <definedName name="XRefPaste38Row" localSheetId="5" hidden="1">#REF!</definedName>
    <definedName name="XRefPaste38Row" localSheetId="12" hidden="1">#REF!</definedName>
    <definedName name="XRefPaste38Row" localSheetId="1" hidden="1">#REF!</definedName>
    <definedName name="XRefPaste38Row" hidden="1">#REF!</definedName>
    <definedName name="XRefPaste39Row" localSheetId="8" hidden="1">#REF!</definedName>
    <definedName name="XRefPaste39Row" localSheetId="2" hidden="1">#REF!</definedName>
    <definedName name="XRefPaste39Row" localSheetId="4" hidden="1">#REF!</definedName>
    <definedName name="XRefPaste39Row" localSheetId="6" hidden="1">#REF!</definedName>
    <definedName name="XRefPaste39Row" localSheetId="7" hidden="1">#REF!</definedName>
    <definedName name="XRefPaste39Row" localSheetId="5" hidden="1">#REF!</definedName>
    <definedName name="XRefPaste39Row" localSheetId="12" hidden="1">#REF!</definedName>
    <definedName name="XRefPaste39Row" localSheetId="1" hidden="1">#REF!</definedName>
    <definedName name="XRefPaste39Row" hidden="1">#REF!</definedName>
    <definedName name="XRefPaste3Row" hidden="1">[8]XREF!$A$6:$IV$6</definedName>
    <definedName name="XRefPaste4" localSheetId="8" hidden="1">#REF!</definedName>
    <definedName name="XRefPaste4" localSheetId="2" hidden="1">#REF!</definedName>
    <definedName name="XRefPaste4" localSheetId="4" hidden="1">#REF!</definedName>
    <definedName name="XRefPaste4" localSheetId="6" hidden="1">#REF!</definedName>
    <definedName name="XRefPaste4" localSheetId="7" hidden="1">#REF!</definedName>
    <definedName name="XRefPaste4" localSheetId="5" hidden="1">#REF!</definedName>
    <definedName name="XRefPaste4" localSheetId="0" hidden="1">#REF!</definedName>
    <definedName name="XRefPaste4" localSheetId="12" hidden="1">#REF!</definedName>
    <definedName name="XRefPaste4" localSheetId="1" hidden="1">#REF!</definedName>
    <definedName name="XRefPaste4" hidden="1">#REF!</definedName>
    <definedName name="XRefPaste40Row" localSheetId="8" hidden="1">#REF!</definedName>
    <definedName name="XRefPaste40Row" localSheetId="2" hidden="1">#REF!</definedName>
    <definedName name="XRefPaste40Row" localSheetId="4" hidden="1">#REF!</definedName>
    <definedName name="XRefPaste40Row" localSheetId="6" hidden="1">#REF!</definedName>
    <definedName name="XRefPaste40Row" localSheetId="7" hidden="1">#REF!</definedName>
    <definedName name="XRefPaste40Row" localSheetId="5" hidden="1">#REF!</definedName>
    <definedName name="XRefPaste40Row" localSheetId="0" hidden="1">#REF!</definedName>
    <definedName name="XRefPaste40Row" localSheetId="12" hidden="1">#REF!</definedName>
    <definedName name="XRefPaste40Row" localSheetId="1" hidden="1">#REF!</definedName>
    <definedName name="XRefPaste40Row" hidden="1">#REF!</definedName>
    <definedName name="XRefPaste41Row" localSheetId="8" hidden="1">#REF!</definedName>
    <definedName name="XRefPaste41Row" localSheetId="2" hidden="1">#REF!</definedName>
    <definedName name="XRefPaste41Row" localSheetId="4" hidden="1">#REF!</definedName>
    <definedName name="XRefPaste41Row" localSheetId="6" hidden="1">#REF!</definedName>
    <definedName name="XRefPaste41Row" localSheetId="7" hidden="1">#REF!</definedName>
    <definedName name="XRefPaste41Row" localSheetId="5" hidden="1">#REF!</definedName>
    <definedName name="XRefPaste41Row" localSheetId="0" hidden="1">#REF!</definedName>
    <definedName name="XRefPaste41Row" localSheetId="12" hidden="1">#REF!</definedName>
    <definedName name="XRefPaste41Row" localSheetId="1" hidden="1">#REF!</definedName>
    <definedName name="XRefPaste41Row" hidden="1">#REF!</definedName>
    <definedName name="XRefPaste42Row" localSheetId="8" hidden="1">#REF!</definedName>
    <definedName name="XRefPaste42Row" localSheetId="2" hidden="1">#REF!</definedName>
    <definedName name="XRefPaste42Row" localSheetId="4" hidden="1">#REF!</definedName>
    <definedName name="XRefPaste42Row" localSheetId="6" hidden="1">#REF!</definedName>
    <definedName name="XRefPaste42Row" localSheetId="7" hidden="1">#REF!</definedName>
    <definedName name="XRefPaste42Row" localSheetId="5" hidden="1">#REF!</definedName>
    <definedName name="XRefPaste42Row" localSheetId="12" hidden="1">#REF!</definedName>
    <definedName name="XRefPaste42Row" localSheetId="1" hidden="1">#REF!</definedName>
    <definedName name="XRefPaste42Row" hidden="1">#REF!</definedName>
    <definedName name="XRefPaste43Row" localSheetId="8" hidden="1">#REF!</definedName>
    <definedName name="XRefPaste43Row" localSheetId="2" hidden="1">#REF!</definedName>
    <definedName name="XRefPaste43Row" localSheetId="4" hidden="1">#REF!</definedName>
    <definedName name="XRefPaste43Row" localSheetId="6" hidden="1">#REF!</definedName>
    <definedName name="XRefPaste43Row" localSheetId="7" hidden="1">#REF!</definedName>
    <definedName name="XRefPaste43Row" localSheetId="5" hidden="1">#REF!</definedName>
    <definedName name="XRefPaste43Row" localSheetId="12" hidden="1">#REF!</definedName>
    <definedName name="XRefPaste43Row" localSheetId="1" hidden="1">#REF!</definedName>
    <definedName name="XRefPaste43Row" hidden="1">#REF!</definedName>
    <definedName name="XRefPaste44Row" localSheetId="8" hidden="1">#REF!</definedName>
    <definedName name="XRefPaste44Row" localSheetId="2" hidden="1">#REF!</definedName>
    <definedName name="XRefPaste44Row" localSheetId="4" hidden="1">#REF!</definedName>
    <definedName name="XRefPaste44Row" localSheetId="6" hidden="1">#REF!</definedName>
    <definedName name="XRefPaste44Row" localSheetId="7" hidden="1">#REF!</definedName>
    <definedName name="XRefPaste44Row" localSheetId="5" hidden="1">#REF!</definedName>
    <definedName name="XRefPaste44Row" localSheetId="12" hidden="1">#REF!</definedName>
    <definedName name="XRefPaste44Row" localSheetId="1" hidden="1">#REF!</definedName>
    <definedName name="XRefPaste44Row" hidden="1">#REF!</definedName>
    <definedName name="XRefPaste45Row" localSheetId="8" hidden="1">#REF!</definedName>
    <definedName name="XRefPaste45Row" localSheetId="2" hidden="1">#REF!</definedName>
    <definedName name="XRefPaste45Row" localSheetId="4" hidden="1">#REF!</definedName>
    <definedName name="XRefPaste45Row" localSheetId="6" hidden="1">#REF!</definedName>
    <definedName name="XRefPaste45Row" localSheetId="7" hidden="1">#REF!</definedName>
    <definedName name="XRefPaste45Row" localSheetId="5" hidden="1">#REF!</definedName>
    <definedName name="XRefPaste45Row" localSheetId="12" hidden="1">#REF!</definedName>
    <definedName name="XRefPaste45Row" localSheetId="1" hidden="1">#REF!</definedName>
    <definedName name="XRefPaste45Row" hidden="1">#REF!</definedName>
    <definedName name="XRefPaste47Row" localSheetId="8" hidden="1">#REF!</definedName>
    <definedName name="XRefPaste47Row" localSheetId="2" hidden="1">#REF!</definedName>
    <definedName name="XRefPaste47Row" localSheetId="4" hidden="1">#REF!</definedName>
    <definedName name="XRefPaste47Row" localSheetId="6" hidden="1">#REF!</definedName>
    <definedName name="XRefPaste47Row" localSheetId="7" hidden="1">#REF!</definedName>
    <definedName name="XRefPaste47Row" localSheetId="5" hidden="1">#REF!</definedName>
    <definedName name="XRefPaste47Row" localSheetId="12" hidden="1">#REF!</definedName>
    <definedName name="XRefPaste47Row" localSheetId="1" hidden="1">#REF!</definedName>
    <definedName name="XRefPaste47Row" hidden="1">#REF!</definedName>
    <definedName name="XRefPaste48Row" localSheetId="8" hidden="1">#REF!</definedName>
    <definedName name="XRefPaste48Row" localSheetId="2" hidden="1">#REF!</definedName>
    <definedName name="XRefPaste48Row" localSheetId="4" hidden="1">#REF!</definedName>
    <definedName name="XRefPaste48Row" localSheetId="6" hidden="1">#REF!</definedName>
    <definedName name="XRefPaste48Row" localSheetId="7" hidden="1">#REF!</definedName>
    <definedName name="XRefPaste48Row" localSheetId="5" hidden="1">#REF!</definedName>
    <definedName name="XRefPaste48Row" localSheetId="12" hidden="1">#REF!</definedName>
    <definedName name="XRefPaste48Row" localSheetId="1" hidden="1">#REF!</definedName>
    <definedName name="XRefPaste48Row" hidden="1">#REF!</definedName>
    <definedName name="XRefPaste49Row" localSheetId="8" hidden="1">#REF!</definedName>
    <definedName name="XRefPaste49Row" localSheetId="2" hidden="1">#REF!</definedName>
    <definedName name="XRefPaste49Row" localSheetId="4" hidden="1">#REF!</definedName>
    <definedName name="XRefPaste49Row" localSheetId="6" hidden="1">#REF!</definedName>
    <definedName name="XRefPaste49Row" localSheetId="7" hidden="1">#REF!</definedName>
    <definedName name="XRefPaste49Row" localSheetId="5" hidden="1">#REF!</definedName>
    <definedName name="XRefPaste49Row" localSheetId="12" hidden="1">#REF!</definedName>
    <definedName name="XRefPaste49Row" localSheetId="1" hidden="1">#REF!</definedName>
    <definedName name="XRefPaste49Row" hidden="1">#REF!</definedName>
    <definedName name="XRefPaste4Row" localSheetId="8" hidden="1">#REF!</definedName>
    <definedName name="XRefPaste4Row" localSheetId="2" hidden="1">#REF!</definedName>
    <definedName name="XRefPaste4Row" localSheetId="4" hidden="1">#REF!</definedName>
    <definedName name="XRefPaste4Row" localSheetId="6" hidden="1">#REF!</definedName>
    <definedName name="XRefPaste4Row" localSheetId="7" hidden="1">#REF!</definedName>
    <definedName name="XRefPaste4Row" localSheetId="5" hidden="1">#REF!</definedName>
    <definedName name="XRefPaste4Row" localSheetId="12" hidden="1">#REF!</definedName>
    <definedName name="XRefPaste4Row" localSheetId="1" hidden="1">#REF!</definedName>
    <definedName name="XRefPaste4Row" hidden="1">#REF!</definedName>
    <definedName name="XRefPaste5" localSheetId="8" hidden="1">[14]Lead!#REF!</definedName>
    <definedName name="XRefPaste5" localSheetId="2" hidden="1">[14]Lead!#REF!</definedName>
    <definedName name="XRefPaste5" localSheetId="4" hidden="1">[14]Lead!#REF!</definedName>
    <definedName name="XRefPaste5" localSheetId="6" hidden="1">[14]Lead!#REF!</definedName>
    <definedName name="XRefPaste5" localSheetId="7" hidden="1">[14]Lead!#REF!</definedName>
    <definedName name="XRefPaste5" localSheetId="5" hidden="1">[14]Lead!#REF!</definedName>
    <definedName name="XRefPaste5" localSheetId="12" hidden="1">#REF!</definedName>
    <definedName name="XRefPaste5" localSheetId="1" hidden="1">[14]Lead!#REF!</definedName>
    <definedName name="XRefPaste5" hidden="1">[14]Lead!#REF!</definedName>
    <definedName name="XRefPaste50Row" localSheetId="8" hidden="1">#REF!</definedName>
    <definedName name="XRefPaste50Row" localSheetId="2" hidden="1">#REF!</definedName>
    <definedName name="XRefPaste50Row" localSheetId="4" hidden="1">#REF!</definedName>
    <definedName name="XRefPaste50Row" localSheetId="6" hidden="1">#REF!</definedName>
    <definedName name="XRefPaste50Row" localSheetId="7" hidden="1">#REF!</definedName>
    <definedName name="XRefPaste50Row" localSheetId="5" hidden="1">#REF!</definedName>
    <definedName name="XRefPaste50Row" localSheetId="0" hidden="1">#REF!</definedName>
    <definedName name="XRefPaste50Row" localSheetId="12" hidden="1">#REF!</definedName>
    <definedName name="XRefPaste50Row" localSheetId="1" hidden="1">#REF!</definedName>
    <definedName name="XRefPaste50Row" hidden="1">#REF!</definedName>
    <definedName name="XRefPaste51Row" localSheetId="8" hidden="1">#REF!</definedName>
    <definedName name="XRefPaste51Row" localSheetId="2" hidden="1">#REF!</definedName>
    <definedName name="XRefPaste51Row" localSheetId="4" hidden="1">#REF!</definedName>
    <definedName name="XRefPaste51Row" localSheetId="6" hidden="1">#REF!</definedName>
    <definedName name="XRefPaste51Row" localSheetId="7" hidden="1">#REF!</definedName>
    <definedName name="XRefPaste51Row" localSheetId="5" hidden="1">#REF!</definedName>
    <definedName name="XRefPaste51Row" localSheetId="0" hidden="1">#REF!</definedName>
    <definedName name="XRefPaste51Row" localSheetId="12" hidden="1">#REF!</definedName>
    <definedName name="XRefPaste51Row" localSheetId="1" hidden="1">#REF!</definedName>
    <definedName name="XRefPaste51Row" hidden="1">#REF!</definedName>
    <definedName name="XRefPaste5Row" localSheetId="8" hidden="1">#REF!</definedName>
    <definedName name="XRefPaste5Row" localSheetId="2" hidden="1">#REF!</definedName>
    <definedName name="XRefPaste5Row" localSheetId="4" hidden="1">#REF!</definedName>
    <definedName name="XRefPaste5Row" localSheetId="6" hidden="1">#REF!</definedName>
    <definedName name="XRefPaste5Row" localSheetId="7" hidden="1">#REF!</definedName>
    <definedName name="XRefPaste5Row" localSheetId="5" hidden="1">#REF!</definedName>
    <definedName name="XRefPaste5Row" localSheetId="0" hidden="1">#REF!</definedName>
    <definedName name="XRefPaste5Row" localSheetId="12" hidden="1">#REF!</definedName>
    <definedName name="XRefPaste5Row" localSheetId="1" hidden="1">#REF!</definedName>
    <definedName name="XRefPaste5Row" hidden="1">#REF!</definedName>
    <definedName name="XRefPaste6" localSheetId="8" hidden="1">#REF!</definedName>
    <definedName name="XRefPaste6" localSheetId="2" hidden="1">#REF!</definedName>
    <definedName name="XRefPaste6" localSheetId="4" hidden="1">#REF!</definedName>
    <definedName name="XRefPaste6" localSheetId="6" hidden="1">#REF!</definedName>
    <definedName name="XRefPaste6" localSheetId="7" hidden="1">#REF!</definedName>
    <definedName name="XRefPaste6" localSheetId="5" hidden="1">#REF!</definedName>
    <definedName name="XRefPaste6" localSheetId="12" hidden="1">#REF!</definedName>
    <definedName name="XRefPaste6" localSheetId="1" hidden="1">#REF!</definedName>
    <definedName name="XRefPaste6" hidden="1">#REF!</definedName>
    <definedName name="XRefPaste6Row" localSheetId="8" hidden="1">#REF!</definedName>
    <definedName name="XRefPaste6Row" localSheetId="2" hidden="1">#REF!</definedName>
    <definedName name="XRefPaste6Row" localSheetId="4" hidden="1">#REF!</definedName>
    <definedName name="XRefPaste6Row" localSheetId="6" hidden="1">#REF!</definedName>
    <definedName name="XRefPaste6Row" localSheetId="7" hidden="1">#REF!</definedName>
    <definedName name="XRefPaste6Row" localSheetId="5" hidden="1">#REF!</definedName>
    <definedName name="XRefPaste6Row" localSheetId="12" hidden="1">#REF!</definedName>
    <definedName name="XRefPaste6Row" localSheetId="1" hidden="1">#REF!</definedName>
    <definedName name="XRefPaste6Row" hidden="1">#REF!</definedName>
    <definedName name="XRefPaste7" localSheetId="8" hidden="1">#REF!</definedName>
    <definedName name="XRefPaste7" localSheetId="2" hidden="1">#REF!</definedName>
    <definedName name="XRefPaste7" localSheetId="4" hidden="1">#REF!</definedName>
    <definedName name="XRefPaste7" localSheetId="6" hidden="1">#REF!</definedName>
    <definedName name="XRefPaste7" localSheetId="7" hidden="1">#REF!</definedName>
    <definedName name="XRefPaste7" localSheetId="5" hidden="1">#REF!</definedName>
    <definedName name="XRefPaste7" localSheetId="12" hidden="1">#REF!</definedName>
    <definedName name="XRefPaste7" localSheetId="1" hidden="1">#REF!</definedName>
    <definedName name="XRefPaste7" hidden="1">#REF!</definedName>
    <definedName name="XRefPaste7Row" localSheetId="8" hidden="1">#REF!</definedName>
    <definedName name="XRefPaste7Row" localSheetId="2" hidden="1">#REF!</definedName>
    <definedName name="XRefPaste7Row" localSheetId="4" hidden="1">#REF!</definedName>
    <definedName name="XRefPaste7Row" localSheetId="6" hidden="1">#REF!</definedName>
    <definedName name="XRefPaste7Row" localSheetId="7" hidden="1">#REF!</definedName>
    <definedName name="XRefPaste7Row" localSheetId="5" hidden="1">#REF!</definedName>
    <definedName name="XRefPaste7Row" localSheetId="12" hidden="1">#REF!</definedName>
    <definedName name="XRefPaste7Row" localSheetId="1" hidden="1">#REF!</definedName>
    <definedName name="XRefPaste7Row" hidden="1">#REF!</definedName>
    <definedName name="XRefPaste8" localSheetId="8" hidden="1">#REF!</definedName>
    <definedName name="XRefPaste8" localSheetId="2" hidden="1">#REF!</definedName>
    <definedName name="XRefPaste8" localSheetId="4" hidden="1">#REF!</definedName>
    <definedName name="XRefPaste8" localSheetId="6" hidden="1">#REF!</definedName>
    <definedName name="XRefPaste8" localSheetId="7" hidden="1">#REF!</definedName>
    <definedName name="XRefPaste8" localSheetId="5" hidden="1">#REF!</definedName>
    <definedName name="XRefPaste8" localSheetId="12" hidden="1">#REF!</definedName>
    <definedName name="XRefPaste8" localSheetId="1" hidden="1">#REF!</definedName>
    <definedName name="XRefPaste8" hidden="1">#REF!</definedName>
    <definedName name="XRefPaste8Row" localSheetId="8" hidden="1">#REF!</definedName>
    <definedName name="XRefPaste8Row" localSheetId="2" hidden="1">#REF!</definedName>
    <definedName name="XRefPaste8Row" localSheetId="4" hidden="1">#REF!</definedName>
    <definedName name="XRefPaste8Row" localSheetId="6" hidden="1">#REF!</definedName>
    <definedName name="XRefPaste8Row" localSheetId="7" hidden="1">#REF!</definedName>
    <definedName name="XRefPaste8Row" localSheetId="5" hidden="1">#REF!</definedName>
    <definedName name="XRefPaste8Row" localSheetId="12" hidden="1">#REF!</definedName>
    <definedName name="XRefPaste8Row" localSheetId="1" hidden="1">#REF!</definedName>
    <definedName name="XRefPaste8Row" hidden="1">#REF!</definedName>
    <definedName name="XRefPaste9Row" localSheetId="8" hidden="1">#REF!</definedName>
    <definedName name="XRefPaste9Row" localSheetId="2" hidden="1">#REF!</definedName>
    <definedName name="XRefPaste9Row" localSheetId="4" hidden="1">#REF!</definedName>
    <definedName name="XRefPaste9Row" localSheetId="6" hidden="1">#REF!</definedName>
    <definedName name="XRefPaste9Row" localSheetId="7" hidden="1">#REF!</definedName>
    <definedName name="XRefPaste9Row" localSheetId="5" hidden="1">#REF!</definedName>
    <definedName name="XRefPaste9Row" localSheetId="12" hidden="1">#REF!</definedName>
    <definedName name="XRefPaste9Row" localSheetId="1" hidden="1">#REF!</definedName>
    <definedName name="XRefPaste9Row" hidden="1">#REF!</definedName>
    <definedName name="XRefPasteRangeCount" hidden="1">1</definedName>
    <definedName name="xxxx" localSheetId="8" hidden="1">'[15]Rec-MEOF'!#REF!</definedName>
    <definedName name="xxxx" localSheetId="2" hidden="1">'[15]Rec-MEOF'!#REF!</definedName>
    <definedName name="xxxx" localSheetId="4" hidden="1">'[15]Rec-MEOF'!#REF!</definedName>
    <definedName name="xxxx" localSheetId="6" hidden="1">'[15]Rec-MEOF'!#REF!</definedName>
    <definedName name="xxxx" localSheetId="7" hidden="1">'[15]Rec-MEOF'!#REF!</definedName>
    <definedName name="xxxx" localSheetId="5" hidden="1">'[15]Rec-MEOF'!#REF!</definedName>
    <definedName name="xxxx" localSheetId="12" hidden="1">#REF!</definedName>
    <definedName name="xxxx" localSheetId="1" hidden="1">'[15]Rec-MEOF'!#REF!</definedName>
    <definedName name="xxxx" hidden="1">'[15]Rec-MEOF'!#REF!</definedName>
    <definedName name="yy" localSheetId="0" hidden="1">{"Fecha_Novembro",#N/A,FALSE,"FECHAMENTO-2002 ";"Defer_Novembro",#N/A,FALSE,"DIFERIDO";"Pis_Novembro",#N/A,FALSE,"PIS COFINS";"Iss_Novembro",#N/A,FALSE,"ISS"}</definedName>
    <definedName name="yy" localSheetId="12" hidden="1">{"Fecha_Novembro",#N/A,FALSE,"FECHAMENTO-2002 ";"Defer_Novembro",#N/A,FALSE,"DIFERIDO";"Pis_Novembro",#N/A,FALSE,"PIS COFINS";"Iss_Novembro",#N/A,FALSE,"ISS"}</definedName>
    <definedName name="yy" hidden="1">{"Fecha_Novembro",#N/A,FALSE,"FECHAMENTO-2002 ";"Defer_Novembro",#N/A,FALSE,"DIFERIDO";"Pis_Novembro",#N/A,FALSE,"PIS COFINS";"Iss_Novembro",#N/A,FALSE,"ISS"}</definedName>
    <definedName name="yyy" localSheetId="0" hidden="1">{"Fecha_Novembro",#N/A,FALSE,"FECHAMENTO-2002 ";"Defer_Novembro",#N/A,FALSE,"DIFERIDO";"Pis_Novembro",#N/A,FALSE,"PIS COFINS";"Iss_Novembro",#N/A,FALSE,"ISS"}</definedName>
    <definedName name="yyy" localSheetId="12" hidden="1">{"Fecha_Novembro",#N/A,FALSE,"FECHAMENTO-2002 ";"Defer_Novembro",#N/A,FALSE,"DIFERIDO";"Pis_Novembro",#N/A,FALSE,"PIS COFINS";"Iss_Novembro",#N/A,FALSE,"ISS"}</definedName>
    <definedName name="yyy" hidden="1">{"Fecha_Novembro",#N/A,FALSE,"FECHAMENTO-2002 ";"Defer_Novembro",#N/A,FALSE,"DIFERIDO";"Pis_Novembro",#N/A,FALSE,"PIS COFINS";"Iss_Novembro",#N/A,FALSE,"ISS"}</definedName>
    <definedName name="yyyyy" localSheetId="0" hidden="1">{"Fecha_Outubro",#N/A,FALSE,"FECHAMENTO-2002 ";"Defer_Outubro",#N/A,FALSE,"DIFERIDO";"Pis_Outubro",#N/A,FALSE,"PIS COFINS";"Iss_Outubro",#N/A,FALSE,"ISS"}</definedName>
    <definedName name="yyyyy" localSheetId="12" hidden="1">{"Fecha_Outubro",#N/A,FALSE,"FECHAMENTO-2002 ";"Defer_Outubro",#N/A,FALSE,"DIFERIDO";"Pis_Outubro",#N/A,FALSE,"PIS COFINS";"Iss_Outubro",#N/A,FALSE,"ISS"}</definedName>
    <definedName name="yyyyy" hidden="1">{"Fecha_Outubro",#N/A,FALSE,"FECHAMENTO-2002 ";"Defer_Outubro",#N/A,FALSE,"DIFERIDO";"Pis_Outubro",#N/A,FALSE,"PIS COFINS";"Iss_Outubro",#N/A,FALSE,"ISS"}</definedName>
    <definedName name="yyyyyy" localSheetId="0" hidden="1">{"Fecha_Setembro",#N/A,FALSE,"FECHAMENTO-2002 ";"Defer_Setembro",#N/A,FALSE,"DIFERIDO";"Pis_Setembro",#N/A,FALSE,"PIS COFINS";"Iss_Setembro",#N/A,FALSE,"ISS"}</definedName>
    <definedName name="yyyyyy" localSheetId="12" hidden="1">{"Fecha_Setembro",#N/A,FALSE,"FECHAMENTO-2002 ";"Defer_Setembro",#N/A,FALSE,"DIFERIDO";"Pis_Setembro",#N/A,FALSE,"PIS COFINS";"Iss_Setembro",#N/A,FALSE,"ISS"}</definedName>
    <definedName name="yyyyyy" hidden="1">{"Fecha_Setembro",#N/A,FALSE,"FECHAMENTO-2002 ";"Defer_Setembro",#N/A,FALSE,"DIFERIDO";"Pis_Setembro",#N/A,FALSE,"PIS COFINS";"Iss_Setembro",#N/A,FALSE,"ISS"}</definedName>
    <definedName name="yyyyyyy" localSheetId="0" hidden="1">{#N/A,#N/A,FALSE,"HONORÁRIOS"}</definedName>
    <definedName name="yyyyyyy" localSheetId="12" hidden="1">{#N/A,#N/A,FALSE,"HONORÁRIOS"}</definedName>
    <definedName name="yyyyyyy" hidden="1">{#N/A,#N/A,FALSE,"HONORÁRIOS"}</definedName>
    <definedName name="yyyyyyyy" localSheetId="0" hidden="1">{"Fecha_Dezembro",#N/A,FALSE,"FECHAMENTO-2002 ";"Defer_Dezermbro",#N/A,FALSE,"DIFERIDO";"Pis_Dezembro",#N/A,FALSE,"PIS COFINS";"Iss_Dezembro",#N/A,FALSE,"ISS"}</definedName>
    <definedName name="yyyyyyyy" localSheetId="12" hidden="1">{"Fecha_Dezembro",#N/A,FALSE,"FECHAMENTO-2002 ";"Defer_Dezermbro",#N/A,FALSE,"DIFERIDO";"Pis_Dezembro",#N/A,FALSE,"PIS COFINS";"Iss_Dezembro",#N/A,FALSE,"ISS"}</definedName>
    <definedName name="yyyyyyyy" hidden="1">{"Fecha_Dezembro",#N/A,FALSE,"FECHAMENTO-2002 ";"Defer_Dezermbro",#N/A,FALSE,"DIFERIDO";"Pis_Dezembro",#N/A,FALSE,"PIS COFINS";"Iss_Dezembro",#N/A,FALSE,"ISS"}</definedName>
    <definedName name="yyyyyyyyyyyyyyyy" localSheetId="0" hidden="1">{"Fecha_Dezembro",#N/A,FALSE,"FECHAMENTO-2002 ";"Defer_Dezermbro",#N/A,FALSE,"DIFERIDO";"Pis_Dezembro",#N/A,FALSE,"PIS COFINS";"Iss_Dezembro",#N/A,FALSE,"ISS"}</definedName>
    <definedName name="yyyyyyyyyyyyyyyy" localSheetId="12" hidden="1">{"Fecha_Dezembro",#N/A,FALSE,"FECHAMENTO-2002 ";"Defer_Dezermbro",#N/A,FALSE,"DIFERIDO";"Pis_Dezembro",#N/A,FALSE,"PIS COFINS";"Iss_Dezembro",#N/A,FALSE,"ISS"}</definedName>
    <definedName name="yyyyyyyyyyyyyyyy" hidden="1">{"Fecha_Dezembro",#N/A,FALSE,"FECHAMENTO-2002 ";"Defer_Dezermbro",#N/A,FALSE,"DIFERIDO";"Pis_Dezembro",#N/A,FALSE,"PIS COFINS";"Iss_Dezembro",#N/A,FALSE,"ISS"}</definedName>
    <definedName name="yyyyyyyyyyyyyyyyyyy" localSheetId="0" hidden="1">{"Fecha_Dezembro",#N/A,FALSE,"FECHAMENTO-2002 ";"Defer_Dezermbro",#N/A,FALSE,"DIFERIDO";"Pis_Dezembro",#N/A,FALSE,"PIS COFINS";"Iss_Dezembro",#N/A,FALSE,"ISS"}</definedName>
    <definedName name="yyyyyyyyyyyyyyyyyyy" localSheetId="12" hidden="1">{"Fecha_Dezembro",#N/A,FALSE,"FECHAMENTO-2002 ";"Defer_Dezermbro",#N/A,FALSE,"DIFERIDO";"Pis_Dezembro",#N/A,FALSE,"PIS COFINS";"Iss_Dezembro",#N/A,FALSE,"ISS"}</definedName>
    <definedName name="yyyyyyyyyyyyyyyyyyy" hidden="1">{"Fecha_Dezembro",#N/A,FALSE,"FECHAMENTO-2002 ";"Defer_Dezermbro",#N/A,FALSE,"DIFERIDO";"Pis_Dezembro",#N/A,FALSE,"PIS COFINS";"Iss_Dezembro",#N/A,FALSE,"ISS"}</definedName>
    <definedName name="z" localSheetId="8" hidden="1">#REF!</definedName>
    <definedName name="z" localSheetId="2" hidden="1">#REF!</definedName>
    <definedName name="z" localSheetId="4" hidden="1">#REF!</definedName>
    <definedName name="z" localSheetId="6" hidden="1">#REF!</definedName>
    <definedName name="z" localSheetId="7" hidden="1">#REF!</definedName>
    <definedName name="z" localSheetId="5" hidden="1">#REF!</definedName>
    <definedName name="z" localSheetId="0" hidden="1">#REF!</definedName>
    <definedName name="z" localSheetId="12" hidden="1">#REF!</definedName>
    <definedName name="z" localSheetId="1" hidden="1">#REF!</definedName>
    <definedName name="z" hidden="1">#REF!</definedName>
    <definedName name="Z_00E9FB25_752C_11D1_95EF_0000E8CF5EB3_.wvu.Cols" localSheetId="8" hidden="1">#REF!</definedName>
    <definedName name="Z_00E9FB25_752C_11D1_95EF_0000E8CF5EB3_.wvu.Cols" localSheetId="2" hidden="1">#REF!</definedName>
    <definedName name="Z_00E9FB25_752C_11D1_95EF_0000E8CF5EB3_.wvu.Cols" localSheetId="4" hidden="1">#REF!</definedName>
    <definedName name="Z_00E9FB25_752C_11D1_95EF_0000E8CF5EB3_.wvu.Cols" localSheetId="6" hidden="1">#REF!</definedName>
    <definedName name="Z_00E9FB25_752C_11D1_95EF_0000E8CF5EB3_.wvu.Cols" localSheetId="7" hidden="1">#REF!</definedName>
    <definedName name="Z_00E9FB25_752C_11D1_95EF_0000E8CF5EB3_.wvu.Cols" localSheetId="5" hidden="1">#REF!</definedName>
    <definedName name="Z_00E9FB25_752C_11D1_95EF_0000E8CF5EB3_.wvu.Cols" localSheetId="0" hidden="1">#REF!</definedName>
    <definedName name="Z_00E9FB25_752C_11D1_95EF_0000E8CF5EB3_.wvu.Cols" localSheetId="12" hidden="1">#REF!</definedName>
    <definedName name="Z_00E9FB25_752C_11D1_95EF_0000E8CF5EB3_.wvu.Cols" localSheetId="1" hidden="1">#REF!</definedName>
    <definedName name="Z_00E9FB25_752C_11D1_95EF_0000E8CF5EB3_.wvu.Cols" hidden="1">#REF!</definedName>
    <definedName name="Z_00E9FB26_752C_11D1_95EF_0000E8CF5EB3_.wvu.Cols" localSheetId="8" hidden="1">#REF!</definedName>
    <definedName name="Z_00E9FB26_752C_11D1_95EF_0000E8CF5EB3_.wvu.Cols" localSheetId="2" hidden="1">#REF!</definedName>
    <definedName name="Z_00E9FB26_752C_11D1_95EF_0000E8CF5EB3_.wvu.Cols" localSheetId="4" hidden="1">#REF!</definedName>
    <definedName name="Z_00E9FB26_752C_11D1_95EF_0000E8CF5EB3_.wvu.Cols" localSheetId="6" hidden="1">#REF!</definedName>
    <definedName name="Z_00E9FB26_752C_11D1_95EF_0000E8CF5EB3_.wvu.Cols" localSheetId="7" hidden="1">#REF!</definedName>
    <definedName name="Z_00E9FB26_752C_11D1_95EF_0000E8CF5EB3_.wvu.Cols" localSheetId="5" hidden="1">#REF!</definedName>
    <definedName name="Z_00E9FB26_752C_11D1_95EF_0000E8CF5EB3_.wvu.Cols" localSheetId="0" hidden="1">#REF!</definedName>
    <definedName name="Z_00E9FB26_752C_11D1_95EF_0000E8CF5EB3_.wvu.Cols" localSheetId="12" hidden="1">#REF!</definedName>
    <definedName name="Z_00E9FB26_752C_11D1_95EF_0000E8CF5EB3_.wvu.Cols" localSheetId="1" hidden="1">#REF!</definedName>
    <definedName name="Z_00E9FB26_752C_11D1_95EF_0000E8CF5EB3_.wvu.Cols" hidden="1">#REF!</definedName>
    <definedName name="Z_00E9FB27_752C_11D1_95EF_0000E8CF5EB3_.wvu.Cols" localSheetId="8" hidden="1">#REF!</definedName>
    <definedName name="Z_00E9FB27_752C_11D1_95EF_0000E8CF5EB3_.wvu.Cols" localSheetId="2" hidden="1">#REF!</definedName>
    <definedName name="Z_00E9FB27_752C_11D1_95EF_0000E8CF5EB3_.wvu.Cols" localSheetId="4" hidden="1">#REF!</definedName>
    <definedName name="Z_00E9FB27_752C_11D1_95EF_0000E8CF5EB3_.wvu.Cols" localSheetId="6" hidden="1">#REF!</definedName>
    <definedName name="Z_00E9FB27_752C_11D1_95EF_0000E8CF5EB3_.wvu.Cols" localSheetId="7" hidden="1">#REF!</definedName>
    <definedName name="Z_00E9FB27_752C_11D1_95EF_0000E8CF5EB3_.wvu.Cols" localSheetId="5" hidden="1">#REF!</definedName>
    <definedName name="Z_00E9FB27_752C_11D1_95EF_0000E8CF5EB3_.wvu.Cols" localSheetId="12" hidden="1">#REF!</definedName>
    <definedName name="Z_00E9FB27_752C_11D1_95EF_0000E8CF5EB3_.wvu.Cols" localSheetId="1" hidden="1">#REF!</definedName>
    <definedName name="Z_00E9FB27_752C_11D1_95EF_0000E8CF5EB3_.wvu.Cols" hidden="1">#REF!</definedName>
    <definedName name="Z_00E9FB28_752C_11D1_95EF_0000E8CF5EB3_.wvu.Cols" localSheetId="8" hidden="1">#REF!</definedName>
    <definedName name="Z_00E9FB28_752C_11D1_95EF_0000E8CF5EB3_.wvu.Cols" localSheetId="2" hidden="1">#REF!</definedName>
    <definedName name="Z_00E9FB28_752C_11D1_95EF_0000E8CF5EB3_.wvu.Cols" localSheetId="4" hidden="1">#REF!</definedName>
    <definedName name="Z_00E9FB28_752C_11D1_95EF_0000E8CF5EB3_.wvu.Cols" localSheetId="6" hidden="1">#REF!</definedName>
    <definedName name="Z_00E9FB28_752C_11D1_95EF_0000E8CF5EB3_.wvu.Cols" localSheetId="7" hidden="1">#REF!</definedName>
    <definedName name="Z_00E9FB28_752C_11D1_95EF_0000E8CF5EB3_.wvu.Cols" localSheetId="5" hidden="1">#REF!</definedName>
    <definedName name="Z_00E9FB28_752C_11D1_95EF_0000E8CF5EB3_.wvu.Cols" localSheetId="12" hidden="1">#REF!</definedName>
    <definedName name="Z_00E9FB28_752C_11D1_95EF_0000E8CF5EB3_.wvu.Cols" localSheetId="1" hidden="1">#REF!</definedName>
    <definedName name="Z_00E9FB28_752C_11D1_95EF_0000E8CF5EB3_.wvu.Cols" hidden="1">#REF!</definedName>
    <definedName name="Z_00E9FB29_752C_11D1_95EF_0000E8CF5EB3_.wvu.Cols" localSheetId="8" hidden="1">#REF!</definedName>
    <definedName name="Z_00E9FB29_752C_11D1_95EF_0000E8CF5EB3_.wvu.Cols" localSheetId="2" hidden="1">#REF!</definedName>
    <definedName name="Z_00E9FB29_752C_11D1_95EF_0000E8CF5EB3_.wvu.Cols" localSheetId="4" hidden="1">#REF!</definedName>
    <definedName name="Z_00E9FB29_752C_11D1_95EF_0000E8CF5EB3_.wvu.Cols" localSheetId="6" hidden="1">#REF!</definedName>
    <definedName name="Z_00E9FB29_752C_11D1_95EF_0000E8CF5EB3_.wvu.Cols" localSheetId="7" hidden="1">#REF!</definedName>
    <definedName name="Z_00E9FB29_752C_11D1_95EF_0000E8CF5EB3_.wvu.Cols" localSheetId="5" hidden="1">#REF!</definedName>
    <definedName name="Z_00E9FB29_752C_11D1_95EF_0000E8CF5EB3_.wvu.Cols" localSheetId="12" hidden="1">#REF!</definedName>
    <definedName name="Z_00E9FB29_752C_11D1_95EF_0000E8CF5EB3_.wvu.Cols" localSheetId="1" hidden="1">#REF!</definedName>
    <definedName name="Z_00E9FB29_752C_11D1_95EF_0000E8CF5EB3_.wvu.Cols" hidden="1">#REF!</definedName>
    <definedName name="Z_00E9FB2A_752C_11D1_95EF_0000E8CF5EB3_.wvu.Cols" localSheetId="8" hidden="1">#REF!</definedName>
    <definedName name="Z_00E9FB2A_752C_11D1_95EF_0000E8CF5EB3_.wvu.Cols" localSheetId="2" hidden="1">#REF!</definedName>
    <definedName name="Z_00E9FB2A_752C_11D1_95EF_0000E8CF5EB3_.wvu.Cols" localSheetId="4" hidden="1">#REF!</definedName>
    <definedName name="Z_00E9FB2A_752C_11D1_95EF_0000E8CF5EB3_.wvu.Cols" localSheetId="6" hidden="1">#REF!</definedName>
    <definedName name="Z_00E9FB2A_752C_11D1_95EF_0000E8CF5EB3_.wvu.Cols" localSheetId="7" hidden="1">#REF!</definedName>
    <definedName name="Z_00E9FB2A_752C_11D1_95EF_0000E8CF5EB3_.wvu.Cols" localSheetId="5" hidden="1">#REF!</definedName>
    <definedName name="Z_00E9FB2A_752C_11D1_95EF_0000E8CF5EB3_.wvu.Cols" localSheetId="12" hidden="1">#REF!</definedName>
    <definedName name="Z_00E9FB2A_752C_11D1_95EF_0000E8CF5EB3_.wvu.Cols" localSheetId="1" hidden="1">#REF!</definedName>
    <definedName name="Z_00E9FB2A_752C_11D1_95EF_0000E8CF5EB3_.wvu.Cols" hidden="1">#REF!</definedName>
    <definedName name="Z_0226D2AF_D2B4_11D1_90EF_0000E8CF30B3_.wvu.Cols" localSheetId="8" hidden="1">#REF!</definedName>
    <definedName name="Z_0226D2AF_D2B4_11D1_90EF_0000E8CF30B3_.wvu.Cols" localSheetId="2" hidden="1">#REF!</definedName>
    <definedName name="Z_0226D2AF_D2B4_11D1_90EF_0000E8CF30B3_.wvu.Cols" localSheetId="4" hidden="1">#REF!</definedName>
    <definedName name="Z_0226D2AF_D2B4_11D1_90EF_0000E8CF30B3_.wvu.Cols" localSheetId="6" hidden="1">#REF!</definedName>
    <definedName name="Z_0226D2AF_D2B4_11D1_90EF_0000E8CF30B3_.wvu.Cols" localSheetId="7" hidden="1">#REF!</definedName>
    <definedName name="Z_0226D2AF_D2B4_11D1_90EF_0000E8CF30B3_.wvu.Cols" localSheetId="5" hidden="1">#REF!</definedName>
    <definedName name="Z_0226D2AF_D2B4_11D1_90EF_0000E8CF30B3_.wvu.Cols" localSheetId="12" hidden="1">#REF!</definedName>
    <definedName name="Z_0226D2AF_D2B4_11D1_90EF_0000E8CF30B3_.wvu.Cols" localSheetId="1" hidden="1">#REF!</definedName>
    <definedName name="Z_0226D2AF_D2B4_11D1_90EF_0000E8CF30B3_.wvu.Cols" hidden="1">#REF!</definedName>
    <definedName name="Z_0226D2B0_D2B4_11D1_90EF_0000E8CF30B3_.wvu.Cols" localSheetId="8" hidden="1">#REF!</definedName>
    <definedName name="Z_0226D2B0_D2B4_11D1_90EF_0000E8CF30B3_.wvu.Cols" localSheetId="2" hidden="1">#REF!</definedName>
    <definedName name="Z_0226D2B0_D2B4_11D1_90EF_0000E8CF30B3_.wvu.Cols" localSheetId="4" hidden="1">#REF!</definedName>
    <definedName name="Z_0226D2B0_D2B4_11D1_90EF_0000E8CF30B3_.wvu.Cols" localSheetId="6" hidden="1">#REF!</definedName>
    <definedName name="Z_0226D2B0_D2B4_11D1_90EF_0000E8CF30B3_.wvu.Cols" localSheetId="7" hidden="1">#REF!</definedName>
    <definedName name="Z_0226D2B0_D2B4_11D1_90EF_0000E8CF30B3_.wvu.Cols" localSheetId="5" hidden="1">#REF!</definedName>
    <definedName name="Z_0226D2B0_D2B4_11D1_90EF_0000E8CF30B3_.wvu.Cols" localSheetId="12" hidden="1">#REF!</definedName>
    <definedName name="Z_0226D2B0_D2B4_11D1_90EF_0000E8CF30B3_.wvu.Cols" localSheetId="1" hidden="1">#REF!</definedName>
    <definedName name="Z_0226D2B0_D2B4_11D1_90EF_0000E8CF30B3_.wvu.Cols" hidden="1">#REF!</definedName>
    <definedName name="Z_08D00FEF_D43A_11D1_90EF_0000E8CF30B3_.wvu.Cols" localSheetId="8" hidden="1">#REF!</definedName>
    <definedName name="Z_08D00FEF_D43A_11D1_90EF_0000E8CF30B3_.wvu.Cols" localSheetId="2" hidden="1">#REF!</definedName>
    <definedName name="Z_08D00FEF_D43A_11D1_90EF_0000E8CF30B3_.wvu.Cols" localSheetId="4" hidden="1">#REF!</definedName>
    <definedName name="Z_08D00FEF_D43A_11D1_90EF_0000E8CF30B3_.wvu.Cols" localSheetId="6" hidden="1">#REF!</definedName>
    <definedName name="Z_08D00FEF_D43A_11D1_90EF_0000E8CF30B3_.wvu.Cols" localSheetId="7" hidden="1">#REF!</definedName>
    <definedName name="Z_08D00FEF_D43A_11D1_90EF_0000E8CF30B3_.wvu.Cols" localSheetId="5" hidden="1">#REF!</definedName>
    <definedName name="Z_08D00FEF_D43A_11D1_90EF_0000E8CF30B3_.wvu.Cols" localSheetId="12" hidden="1">#REF!</definedName>
    <definedName name="Z_08D00FEF_D43A_11D1_90EF_0000E8CF30B3_.wvu.Cols" localSheetId="1" hidden="1">#REF!</definedName>
    <definedName name="Z_08D00FEF_D43A_11D1_90EF_0000E8CF30B3_.wvu.Cols" hidden="1">#REF!</definedName>
    <definedName name="Z_08D00FF0_D43A_11D1_90EF_0000E8CF30B3_.wvu.Cols" localSheetId="8" hidden="1">#REF!</definedName>
    <definedName name="Z_08D00FF0_D43A_11D1_90EF_0000E8CF30B3_.wvu.Cols" localSheetId="2" hidden="1">#REF!</definedName>
    <definedName name="Z_08D00FF0_D43A_11D1_90EF_0000E8CF30B3_.wvu.Cols" localSheetId="4" hidden="1">#REF!</definedName>
    <definedName name="Z_08D00FF0_D43A_11D1_90EF_0000E8CF30B3_.wvu.Cols" localSheetId="6" hidden="1">#REF!</definedName>
    <definedName name="Z_08D00FF0_D43A_11D1_90EF_0000E8CF30B3_.wvu.Cols" localSheetId="7" hidden="1">#REF!</definedName>
    <definedName name="Z_08D00FF0_D43A_11D1_90EF_0000E8CF30B3_.wvu.Cols" localSheetId="5" hidden="1">#REF!</definedName>
    <definedName name="Z_08D00FF0_D43A_11D1_90EF_0000E8CF30B3_.wvu.Cols" localSheetId="12" hidden="1">#REF!</definedName>
    <definedName name="Z_08D00FF0_D43A_11D1_90EF_0000E8CF30B3_.wvu.Cols" localSheetId="1" hidden="1">#REF!</definedName>
    <definedName name="Z_08D00FF0_D43A_11D1_90EF_0000E8CF30B3_.wvu.Cols" hidden="1">#REF!</definedName>
    <definedName name="Z_094CCD8D_DF24_11D1_90EF_0000E8CF30B3_.wvu.Cols" localSheetId="8" hidden="1">#REF!</definedName>
    <definedName name="Z_094CCD8D_DF24_11D1_90EF_0000E8CF30B3_.wvu.Cols" localSheetId="2" hidden="1">#REF!</definedName>
    <definedName name="Z_094CCD8D_DF24_11D1_90EF_0000E8CF30B3_.wvu.Cols" localSheetId="4" hidden="1">#REF!</definedName>
    <definedName name="Z_094CCD8D_DF24_11D1_90EF_0000E8CF30B3_.wvu.Cols" localSheetId="6" hidden="1">#REF!</definedName>
    <definedName name="Z_094CCD8D_DF24_11D1_90EF_0000E8CF30B3_.wvu.Cols" localSheetId="7" hidden="1">#REF!</definedName>
    <definedName name="Z_094CCD8D_DF24_11D1_90EF_0000E8CF30B3_.wvu.Cols" localSheetId="5" hidden="1">#REF!</definedName>
    <definedName name="Z_094CCD8D_DF24_11D1_90EF_0000E8CF30B3_.wvu.Cols" localSheetId="12" hidden="1">#REF!</definedName>
    <definedName name="Z_094CCD8D_DF24_11D1_90EF_0000E8CF30B3_.wvu.Cols" localSheetId="1" hidden="1">#REF!</definedName>
    <definedName name="Z_094CCD8D_DF24_11D1_90EF_0000E8CF30B3_.wvu.Cols" hidden="1">#REF!</definedName>
    <definedName name="Z_094CCD8F_DF24_11D1_90EF_0000E8CF30B3_.wvu.Cols" localSheetId="8" hidden="1">#REF!</definedName>
    <definedName name="Z_094CCD8F_DF24_11D1_90EF_0000E8CF30B3_.wvu.Cols" localSheetId="2" hidden="1">#REF!</definedName>
    <definedName name="Z_094CCD8F_DF24_11D1_90EF_0000E8CF30B3_.wvu.Cols" localSheetId="4" hidden="1">#REF!</definedName>
    <definedName name="Z_094CCD8F_DF24_11D1_90EF_0000E8CF30B3_.wvu.Cols" localSheetId="6" hidden="1">#REF!</definedName>
    <definedName name="Z_094CCD8F_DF24_11D1_90EF_0000E8CF30B3_.wvu.Cols" localSheetId="7" hidden="1">#REF!</definedName>
    <definedName name="Z_094CCD8F_DF24_11D1_90EF_0000E8CF30B3_.wvu.Cols" localSheetId="5" hidden="1">#REF!</definedName>
    <definedName name="Z_094CCD8F_DF24_11D1_90EF_0000E8CF30B3_.wvu.Cols" localSheetId="12" hidden="1">#REF!</definedName>
    <definedName name="Z_094CCD8F_DF24_11D1_90EF_0000E8CF30B3_.wvu.Cols" localSheetId="1" hidden="1">#REF!</definedName>
    <definedName name="Z_094CCD8F_DF24_11D1_90EF_0000E8CF30B3_.wvu.Cols" hidden="1">#REF!</definedName>
    <definedName name="Z_1194CCEB_BE3A_11D1_95F0_0000E8CF5EB3_.wvu.Cols" localSheetId="8" hidden="1">#REF!,#REF!,#REF!</definedName>
    <definedName name="Z_1194CCEB_BE3A_11D1_95F0_0000E8CF5EB3_.wvu.Cols" localSheetId="2" hidden="1">#REF!,#REF!,#REF!</definedName>
    <definedName name="Z_1194CCEB_BE3A_11D1_95F0_0000E8CF5EB3_.wvu.Cols" localSheetId="4" hidden="1">#REF!,#REF!,#REF!</definedName>
    <definedName name="Z_1194CCEB_BE3A_11D1_95F0_0000E8CF5EB3_.wvu.Cols" localSheetId="6" hidden="1">#REF!,#REF!,#REF!</definedName>
    <definedName name="Z_1194CCEB_BE3A_11D1_95F0_0000E8CF5EB3_.wvu.Cols" localSheetId="7" hidden="1">#REF!,#REF!,#REF!</definedName>
    <definedName name="Z_1194CCEB_BE3A_11D1_95F0_0000E8CF5EB3_.wvu.Cols" localSheetId="5" hidden="1">#REF!,#REF!,#REF!</definedName>
    <definedName name="Z_1194CCEB_BE3A_11D1_95F0_0000E8CF5EB3_.wvu.Cols" localSheetId="0" hidden="1">#REF!,#REF!,#REF!</definedName>
    <definedName name="Z_1194CCEB_BE3A_11D1_95F0_0000E8CF5EB3_.wvu.Cols" localSheetId="12" hidden="1">#REF!,#REF!,#REF!</definedName>
    <definedName name="Z_1194CCEB_BE3A_11D1_95F0_0000E8CF5EB3_.wvu.Cols" localSheetId="1" hidden="1">#REF!,#REF!,#REF!</definedName>
    <definedName name="Z_1194CCEB_BE3A_11D1_95F0_0000E8CF5EB3_.wvu.Cols" hidden="1">#REF!,#REF!,#REF!</definedName>
    <definedName name="Z_1194CCEC_BE3A_11D1_95F0_0000E8CF5EB3_.wvu.Cols" localSheetId="8" hidden="1">#REF!,#REF!,#REF!</definedName>
    <definedName name="Z_1194CCEC_BE3A_11D1_95F0_0000E8CF5EB3_.wvu.Cols" localSheetId="2" hidden="1">#REF!,#REF!,#REF!</definedName>
    <definedName name="Z_1194CCEC_BE3A_11D1_95F0_0000E8CF5EB3_.wvu.Cols" localSheetId="4" hidden="1">#REF!,#REF!,#REF!</definedName>
    <definedName name="Z_1194CCEC_BE3A_11D1_95F0_0000E8CF5EB3_.wvu.Cols" localSheetId="6" hidden="1">#REF!,#REF!,#REF!</definedName>
    <definedName name="Z_1194CCEC_BE3A_11D1_95F0_0000E8CF5EB3_.wvu.Cols" localSheetId="7" hidden="1">#REF!,#REF!,#REF!</definedName>
    <definedName name="Z_1194CCEC_BE3A_11D1_95F0_0000E8CF5EB3_.wvu.Cols" localSheetId="5" hidden="1">#REF!,#REF!,#REF!</definedName>
    <definedName name="Z_1194CCEC_BE3A_11D1_95F0_0000E8CF5EB3_.wvu.Cols" localSheetId="0" hidden="1">#REF!,#REF!,#REF!</definedName>
    <definedName name="Z_1194CCEC_BE3A_11D1_95F0_0000E8CF5EB3_.wvu.Cols" localSheetId="12" hidden="1">#REF!,#REF!,#REF!</definedName>
    <definedName name="Z_1194CCEC_BE3A_11D1_95F0_0000E8CF5EB3_.wvu.Cols" localSheetId="1" hidden="1">#REF!,#REF!,#REF!</definedName>
    <definedName name="Z_1194CCEC_BE3A_11D1_95F0_0000E8CF5EB3_.wvu.Cols" hidden="1">#REF!,#REF!,#REF!</definedName>
    <definedName name="Z_1194CD1A_BE3A_11D1_95F0_0000E8CF5EB3_.wvu.Cols" localSheetId="8" hidden="1">#REF!,#REF!,#REF!</definedName>
    <definedName name="Z_1194CD1A_BE3A_11D1_95F0_0000E8CF5EB3_.wvu.Cols" localSheetId="2" hidden="1">#REF!,#REF!,#REF!</definedName>
    <definedName name="Z_1194CD1A_BE3A_11D1_95F0_0000E8CF5EB3_.wvu.Cols" localSheetId="4" hidden="1">#REF!,#REF!,#REF!</definedName>
    <definedName name="Z_1194CD1A_BE3A_11D1_95F0_0000E8CF5EB3_.wvu.Cols" localSheetId="6" hidden="1">#REF!,#REF!,#REF!</definedName>
    <definedName name="Z_1194CD1A_BE3A_11D1_95F0_0000E8CF5EB3_.wvu.Cols" localSheetId="7" hidden="1">#REF!,#REF!,#REF!</definedName>
    <definedName name="Z_1194CD1A_BE3A_11D1_95F0_0000E8CF5EB3_.wvu.Cols" localSheetId="5" hidden="1">#REF!,#REF!,#REF!</definedName>
    <definedName name="Z_1194CD1A_BE3A_11D1_95F0_0000E8CF5EB3_.wvu.Cols" localSheetId="0" hidden="1">#REF!,#REF!,#REF!</definedName>
    <definedName name="Z_1194CD1A_BE3A_11D1_95F0_0000E8CF5EB3_.wvu.Cols" localSheetId="12" hidden="1">#REF!,#REF!,#REF!</definedName>
    <definedName name="Z_1194CD1A_BE3A_11D1_95F0_0000E8CF5EB3_.wvu.Cols" localSheetId="1" hidden="1">#REF!,#REF!,#REF!</definedName>
    <definedName name="Z_1194CD1A_BE3A_11D1_95F0_0000E8CF5EB3_.wvu.Cols" hidden="1">#REF!,#REF!,#REF!</definedName>
    <definedName name="Z_1194CD1B_BE3A_11D1_95F0_0000E8CF5EB3_.wvu.Cols" localSheetId="8" hidden="1">#REF!,#REF!,#REF!</definedName>
    <definedName name="Z_1194CD1B_BE3A_11D1_95F0_0000E8CF5EB3_.wvu.Cols" localSheetId="2" hidden="1">#REF!,#REF!,#REF!</definedName>
    <definedName name="Z_1194CD1B_BE3A_11D1_95F0_0000E8CF5EB3_.wvu.Cols" localSheetId="4" hidden="1">#REF!,#REF!,#REF!</definedName>
    <definedName name="Z_1194CD1B_BE3A_11D1_95F0_0000E8CF5EB3_.wvu.Cols" localSheetId="6" hidden="1">#REF!,#REF!,#REF!</definedName>
    <definedName name="Z_1194CD1B_BE3A_11D1_95F0_0000E8CF5EB3_.wvu.Cols" localSheetId="7" hidden="1">#REF!,#REF!,#REF!</definedName>
    <definedName name="Z_1194CD1B_BE3A_11D1_95F0_0000E8CF5EB3_.wvu.Cols" localSheetId="5" hidden="1">#REF!,#REF!,#REF!</definedName>
    <definedName name="Z_1194CD1B_BE3A_11D1_95F0_0000E8CF5EB3_.wvu.Cols" localSheetId="12" hidden="1">#REF!,#REF!,#REF!</definedName>
    <definedName name="Z_1194CD1B_BE3A_11D1_95F0_0000E8CF5EB3_.wvu.Cols" localSheetId="1" hidden="1">#REF!,#REF!,#REF!</definedName>
    <definedName name="Z_1194CD1B_BE3A_11D1_95F0_0000E8CF5EB3_.wvu.Cols" hidden="1">#REF!,#REF!,#REF!</definedName>
    <definedName name="Z_16209B87_DA8B_11D1_95F0_0000E8CF5EB3_.wvu.Cols" localSheetId="8" hidden="1">#REF!</definedName>
    <definedName name="Z_16209B87_DA8B_11D1_95F0_0000E8CF5EB3_.wvu.Cols" localSheetId="2" hidden="1">#REF!</definedName>
    <definedName name="Z_16209B87_DA8B_11D1_95F0_0000E8CF5EB3_.wvu.Cols" localSheetId="4" hidden="1">#REF!</definedName>
    <definedName name="Z_16209B87_DA8B_11D1_95F0_0000E8CF5EB3_.wvu.Cols" localSheetId="6" hidden="1">#REF!</definedName>
    <definedName name="Z_16209B87_DA8B_11D1_95F0_0000E8CF5EB3_.wvu.Cols" localSheetId="7" hidden="1">#REF!</definedName>
    <definedName name="Z_16209B87_DA8B_11D1_95F0_0000E8CF5EB3_.wvu.Cols" localSheetId="5" hidden="1">#REF!</definedName>
    <definedName name="Z_16209B87_DA8B_11D1_95F0_0000E8CF5EB3_.wvu.Cols" localSheetId="0" hidden="1">#REF!</definedName>
    <definedName name="Z_16209B87_DA8B_11D1_95F0_0000E8CF5EB3_.wvu.Cols" localSheetId="12" hidden="1">#REF!</definedName>
    <definedName name="Z_16209B87_DA8B_11D1_95F0_0000E8CF5EB3_.wvu.Cols" localSheetId="1" hidden="1">#REF!</definedName>
    <definedName name="Z_16209B87_DA8B_11D1_95F0_0000E8CF5EB3_.wvu.Cols" hidden="1">#REF!</definedName>
    <definedName name="Z_16209B88_DA8B_11D1_95F0_0000E8CF5EB3_.wvu.Cols" localSheetId="8" hidden="1">#REF!</definedName>
    <definedName name="Z_16209B88_DA8B_11D1_95F0_0000E8CF5EB3_.wvu.Cols" localSheetId="2" hidden="1">#REF!</definedName>
    <definedName name="Z_16209B88_DA8B_11D1_95F0_0000E8CF5EB3_.wvu.Cols" localSheetId="4" hidden="1">#REF!</definedName>
    <definedName name="Z_16209B88_DA8B_11D1_95F0_0000E8CF5EB3_.wvu.Cols" localSheetId="6" hidden="1">#REF!</definedName>
    <definedName name="Z_16209B88_DA8B_11D1_95F0_0000E8CF5EB3_.wvu.Cols" localSheetId="7" hidden="1">#REF!</definedName>
    <definedName name="Z_16209B88_DA8B_11D1_95F0_0000E8CF5EB3_.wvu.Cols" localSheetId="5" hidden="1">#REF!</definedName>
    <definedName name="Z_16209B88_DA8B_11D1_95F0_0000E8CF5EB3_.wvu.Cols" localSheetId="0" hidden="1">#REF!</definedName>
    <definedName name="Z_16209B88_DA8B_11D1_95F0_0000E8CF5EB3_.wvu.Cols" localSheetId="12" hidden="1">#REF!</definedName>
    <definedName name="Z_16209B88_DA8B_11D1_95F0_0000E8CF5EB3_.wvu.Cols" localSheetId="1" hidden="1">#REF!</definedName>
    <definedName name="Z_16209B88_DA8B_11D1_95F0_0000E8CF5EB3_.wvu.Cols" hidden="1">#REF!</definedName>
    <definedName name="Z_16C1858A_C3EA_11D1_95F0_0000E8CF5EB3_.wvu.Cols" localSheetId="8" hidden="1">#REF!,#REF!,#REF!</definedName>
    <definedName name="Z_16C1858A_C3EA_11D1_95F0_0000E8CF5EB3_.wvu.Cols" localSheetId="2" hidden="1">#REF!,#REF!,#REF!</definedName>
    <definedName name="Z_16C1858A_C3EA_11D1_95F0_0000E8CF5EB3_.wvu.Cols" localSheetId="4" hidden="1">#REF!,#REF!,#REF!</definedName>
    <definedName name="Z_16C1858A_C3EA_11D1_95F0_0000E8CF5EB3_.wvu.Cols" localSheetId="6" hidden="1">#REF!,#REF!,#REF!</definedName>
    <definedName name="Z_16C1858A_C3EA_11D1_95F0_0000E8CF5EB3_.wvu.Cols" localSheetId="7" hidden="1">#REF!,#REF!,#REF!</definedName>
    <definedName name="Z_16C1858A_C3EA_11D1_95F0_0000E8CF5EB3_.wvu.Cols" localSheetId="5" hidden="1">#REF!,#REF!,#REF!</definedName>
    <definedName name="Z_16C1858A_C3EA_11D1_95F0_0000E8CF5EB3_.wvu.Cols" localSheetId="0" hidden="1">#REF!,#REF!,#REF!</definedName>
    <definedName name="Z_16C1858A_C3EA_11D1_95F0_0000E8CF5EB3_.wvu.Cols" localSheetId="12" hidden="1">#REF!,#REF!,#REF!</definedName>
    <definedName name="Z_16C1858A_C3EA_11D1_95F0_0000E8CF5EB3_.wvu.Cols" localSheetId="1" hidden="1">#REF!,#REF!,#REF!</definedName>
    <definedName name="Z_16C1858A_C3EA_11D1_95F0_0000E8CF5EB3_.wvu.Cols" hidden="1">#REF!,#REF!,#REF!</definedName>
    <definedName name="Z_16C1858B_C3EA_11D1_95F0_0000E8CF5EB3_.wvu.Cols" localSheetId="8" hidden="1">#REF!,#REF!,#REF!</definedName>
    <definedName name="Z_16C1858B_C3EA_11D1_95F0_0000E8CF5EB3_.wvu.Cols" localSheetId="2" hidden="1">#REF!,#REF!,#REF!</definedName>
    <definedName name="Z_16C1858B_C3EA_11D1_95F0_0000E8CF5EB3_.wvu.Cols" localSheetId="4" hidden="1">#REF!,#REF!,#REF!</definedName>
    <definedName name="Z_16C1858B_C3EA_11D1_95F0_0000E8CF5EB3_.wvu.Cols" localSheetId="6" hidden="1">#REF!,#REF!,#REF!</definedName>
    <definedName name="Z_16C1858B_C3EA_11D1_95F0_0000E8CF5EB3_.wvu.Cols" localSheetId="7" hidden="1">#REF!,#REF!,#REF!</definedName>
    <definedName name="Z_16C1858B_C3EA_11D1_95F0_0000E8CF5EB3_.wvu.Cols" localSheetId="5" hidden="1">#REF!,#REF!,#REF!</definedName>
    <definedName name="Z_16C1858B_C3EA_11D1_95F0_0000E8CF5EB3_.wvu.Cols" localSheetId="0" hidden="1">#REF!,#REF!,#REF!</definedName>
    <definedName name="Z_16C1858B_C3EA_11D1_95F0_0000E8CF5EB3_.wvu.Cols" localSheetId="12" hidden="1">#REF!,#REF!,#REF!</definedName>
    <definedName name="Z_16C1858B_C3EA_11D1_95F0_0000E8CF5EB3_.wvu.Cols" localSheetId="1" hidden="1">#REF!,#REF!,#REF!</definedName>
    <definedName name="Z_16C1858B_C3EA_11D1_95F0_0000E8CF5EB3_.wvu.Cols" hidden="1">#REF!,#REF!,#REF!</definedName>
    <definedName name="Z_1AE43106_6FD3_11D1_95EF_0000E8CF5EB3_.wvu.Cols" localSheetId="8" hidden="1">#REF!</definedName>
    <definedName name="Z_1AE43106_6FD3_11D1_95EF_0000E8CF5EB3_.wvu.Cols" localSheetId="2" hidden="1">#REF!</definedName>
    <definedName name="Z_1AE43106_6FD3_11D1_95EF_0000E8CF5EB3_.wvu.Cols" localSheetId="4" hidden="1">#REF!</definedName>
    <definedName name="Z_1AE43106_6FD3_11D1_95EF_0000E8CF5EB3_.wvu.Cols" localSheetId="6" hidden="1">#REF!</definedName>
    <definedName name="Z_1AE43106_6FD3_11D1_95EF_0000E8CF5EB3_.wvu.Cols" localSheetId="7" hidden="1">#REF!</definedName>
    <definedName name="Z_1AE43106_6FD3_11D1_95EF_0000E8CF5EB3_.wvu.Cols" localSheetId="5" hidden="1">#REF!</definedName>
    <definedName name="Z_1AE43106_6FD3_11D1_95EF_0000E8CF5EB3_.wvu.Cols" localSheetId="0" hidden="1">#REF!</definedName>
    <definedName name="Z_1AE43106_6FD3_11D1_95EF_0000E8CF5EB3_.wvu.Cols" localSheetId="12" hidden="1">#REF!</definedName>
    <definedName name="Z_1AE43106_6FD3_11D1_95EF_0000E8CF5EB3_.wvu.Cols" localSheetId="1" hidden="1">#REF!</definedName>
    <definedName name="Z_1AE43106_6FD3_11D1_95EF_0000E8CF5EB3_.wvu.Cols" hidden="1">#REF!</definedName>
    <definedName name="Z_1AE43107_6FD3_11D1_95EF_0000E8CF5EB3_.wvu.Cols" localSheetId="8" hidden="1">#REF!</definedName>
    <definedName name="Z_1AE43107_6FD3_11D1_95EF_0000E8CF5EB3_.wvu.Cols" localSheetId="2" hidden="1">#REF!</definedName>
    <definedName name="Z_1AE43107_6FD3_11D1_95EF_0000E8CF5EB3_.wvu.Cols" localSheetId="4" hidden="1">#REF!</definedName>
    <definedName name="Z_1AE43107_6FD3_11D1_95EF_0000E8CF5EB3_.wvu.Cols" localSheetId="6" hidden="1">#REF!</definedName>
    <definedName name="Z_1AE43107_6FD3_11D1_95EF_0000E8CF5EB3_.wvu.Cols" localSheetId="7" hidden="1">#REF!</definedName>
    <definedName name="Z_1AE43107_6FD3_11D1_95EF_0000E8CF5EB3_.wvu.Cols" localSheetId="5" hidden="1">#REF!</definedName>
    <definedName name="Z_1AE43107_6FD3_11D1_95EF_0000E8CF5EB3_.wvu.Cols" localSheetId="0" hidden="1">#REF!</definedName>
    <definedName name="Z_1AE43107_6FD3_11D1_95EF_0000E8CF5EB3_.wvu.Cols" localSheetId="12" hidden="1">#REF!</definedName>
    <definedName name="Z_1AE43107_6FD3_11D1_95EF_0000E8CF5EB3_.wvu.Cols" localSheetId="1" hidden="1">#REF!</definedName>
    <definedName name="Z_1AE43107_6FD3_11D1_95EF_0000E8CF5EB3_.wvu.Cols" hidden="1">#REF!</definedName>
    <definedName name="Z_1AE43108_6FD3_11D1_95EF_0000E8CF5EB3_.wvu.Cols" localSheetId="8" hidden="1">#REF!</definedName>
    <definedName name="Z_1AE43108_6FD3_11D1_95EF_0000E8CF5EB3_.wvu.Cols" localSheetId="2" hidden="1">#REF!</definedName>
    <definedName name="Z_1AE43108_6FD3_11D1_95EF_0000E8CF5EB3_.wvu.Cols" localSheetId="4" hidden="1">#REF!</definedName>
    <definedName name="Z_1AE43108_6FD3_11D1_95EF_0000E8CF5EB3_.wvu.Cols" localSheetId="6" hidden="1">#REF!</definedName>
    <definedName name="Z_1AE43108_6FD3_11D1_95EF_0000E8CF5EB3_.wvu.Cols" localSheetId="7" hidden="1">#REF!</definedName>
    <definedName name="Z_1AE43108_6FD3_11D1_95EF_0000E8CF5EB3_.wvu.Cols" localSheetId="5" hidden="1">#REF!</definedName>
    <definedName name="Z_1AE43108_6FD3_11D1_95EF_0000E8CF5EB3_.wvu.Cols" localSheetId="0" hidden="1">#REF!</definedName>
    <definedName name="Z_1AE43108_6FD3_11D1_95EF_0000E8CF5EB3_.wvu.Cols" localSheetId="12" hidden="1">#REF!</definedName>
    <definedName name="Z_1AE43108_6FD3_11D1_95EF_0000E8CF5EB3_.wvu.Cols" localSheetId="1" hidden="1">#REF!</definedName>
    <definedName name="Z_1AE43108_6FD3_11D1_95EF_0000E8CF5EB3_.wvu.Cols" hidden="1">#REF!</definedName>
    <definedName name="Z_1AE43109_6FD3_11D1_95EF_0000E8CF5EB3_.wvu.Cols" localSheetId="8" hidden="1">#REF!</definedName>
    <definedName name="Z_1AE43109_6FD3_11D1_95EF_0000E8CF5EB3_.wvu.Cols" localSheetId="2" hidden="1">#REF!</definedName>
    <definedName name="Z_1AE43109_6FD3_11D1_95EF_0000E8CF5EB3_.wvu.Cols" localSheetId="4" hidden="1">#REF!</definedName>
    <definedName name="Z_1AE43109_6FD3_11D1_95EF_0000E8CF5EB3_.wvu.Cols" localSheetId="6" hidden="1">#REF!</definedName>
    <definedName name="Z_1AE43109_6FD3_11D1_95EF_0000E8CF5EB3_.wvu.Cols" localSheetId="7" hidden="1">#REF!</definedName>
    <definedName name="Z_1AE43109_6FD3_11D1_95EF_0000E8CF5EB3_.wvu.Cols" localSheetId="5" hidden="1">#REF!</definedName>
    <definedName name="Z_1AE43109_6FD3_11D1_95EF_0000E8CF5EB3_.wvu.Cols" localSheetId="12" hidden="1">#REF!</definedName>
    <definedName name="Z_1AE43109_6FD3_11D1_95EF_0000E8CF5EB3_.wvu.Cols" localSheetId="1" hidden="1">#REF!</definedName>
    <definedName name="Z_1AE43109_6FD3_11D1_95EF_0000E8CF5EB3_.wvu.Cols" hidden="1">#REF!</definedName>
    <definedName name="Z_1AE4310A_6FD3_11D1_95EF_0000E8CF5EB3_.wvu.Cols" localSheetId="8" hidden="1">#REF!</definedName>
    <definedName name="Z_1AE4310A_6FD3_11D1_95EF_0000E8CF5EB3_.wvu.Cols" localSheetId="2" hidden="1">#REF!</definedName>
    <definedName name="Z_1AE4310A_6FD3_11D1_95EF_0000E8CF5EB3_.wvu.Cols" localSheetId="4" hidden="1">#REF!</definedName>
    <definedName name="Z_1AE4310A_6FD3_11D1_95EF_0000E8CF5EB3_.wvu.Cols" localSheetId="6" hidden="1">#REF!</definedName>
    <definedName name="Z_1AE4310A_6FD3_11D1_95EF_0000E8CF5EB3_.wvu.Cols" localSheetId="7" hidden="1">#REF!</definedName>
    <definedName name="Z_1AE4310A_6FD3_11D1_95EF_0000E8CF5EB3_.wvu.Cols" localSheetId="5" hidden="1">#REF!</definedName>
    <definedName name="Z_1AE4310A_6FD3_11D1_95EF_0000E8CF5EB3_.wvu.Cols" localSheetId="12" hidden="1">#REF!</definedName>
    <definedName name="Z_1AE4310A_6FD3_11D1_95EF_0000E8CF5EB3_.wvu.Cols" localSheetId="1" hidden="1">#REF!</definedName>
    <definedName name="Z_1AE4310A_6FD3_11D1_95EF_0000E8CF5EB3_.wvu.Cols" hidden="1">#REF!</definedName>
    <definedName name="Z_1AE4310B_6FD3_11D1_95EF_0000E8CF5EB3_.wvu.Cols" localSheetId="8" hidden="1">#REF!</definedName>
    <definedName name="Z_1AE4310B_6FD3_11D1_95EF_0000E8CF5EB3_.wvu.Cols" localSheetId="2" hidden="1">#REF!</definedName>
    <definedName name="Z_1AE4310B_6FD3_11D1_95EF_0000E8CF5EB3_.wvu.Cols" localSheetId="4" hidden="1">#REF!</definedName>
    <definedName name="Z_1AE4310B_6FD3_11D1_95EF_0000E8CF5EB3_.wvu.Cols" localSheetId="6" hidden="1">#REF!</definedName>
    <definedName name="Z_1AE4310B_6FD3_11D1_95EF_0000E8CF5EB3_.wvu.Cols" localSheetId="7" hidden="1">#REF!</definedName>
    <definedName name="Z_1AE4310B_6FD3_11D1_95EF_0000E8CF5EB3_.wvu.Cols" localSheetId="5" hidden="1">#REF!</definedName>
    <definedName name="Z_1AE4310B_6FD3_11D1_95EF_0000E8CF5EB3_.wvu.Cols" localSheetId="12" hidden="1">#REF!</definedName>
    <definedName name="Z_1AE4310B_6FD3_11D1_95EF_0000E8CF5EB3_.wvu.Cols" localSheetId="1" hidden="1">#REF!</definedName>
    <definedName name="Z_1AE4310B_6FD3_11D1_95EF_0000E8CF5EB3_.wvu.Cols" hidden="1">#REF!</definedName>
    <definedName name="Z_28558E5F_DE84_11D1_90EF_0000E8CF30B3_.wvu.Cols" localSheetId="8" hidden="1">#REF!</definedName>
    <definedName name="Z_28558E5F_DE84_11D1_90EF_0000E8CF30B3_.wvu.Cols" localSheetId="2" hidden="1">#REF!</definedName>
    <definedName name="Z_28558E5F_DE84_11D1_90EF_0000E8CF30B3_.wvu.Cols" localSheetId="4" hidden="1">#REF!</definedName>
    <definedName name="Z_28558E5F_DE84_11D1_90EF_0000E8CF30B3_.wvu.Cols" localSheetId="6" hidden="1">#REF!</definedName>
    <definedName name="Z_28558E5F_DE84_11D1_90EF_0000E8CF30B3_.wvu.Cols" localSheetId="7" hidden="1">#REF!</definedName>
    <definedName name="Z_28558E5F_DE84_11D1_90EF_0000E8CF30B3_.wvu.Cols" localSheetId="5" hidden="1">#REF!</definedName>
    <definedName name="Z_28558E5F_DE84_11D1_90EF_0000E8CF30B3_.wvu.Cols" localSheetId="12" hidden="1">#REF!</definedName>
    <definedName name="Z_28558E5F_DE84_11D1_90EF_0000E8CF30B3_.wvu.Cols" localSheetId="1" hidden="1">#REF!</definedName>
    <definedName name="Z_28558E5F_DE84_11D1_90EF_0000E8CF30B3_.wvu.Cols" hidden="1">#REF!</definedName>
    <definedName name="Z_28558E61_DE84_11D1_90EF_0000E8CF30B3_.wvu.Cols" localSheetId="8" hidden="1">#REF!</definedName>
    <definedName name="Z_28558E61_DE84_11D1_90EF_0000E8CF30B3_.wvu.Cols" localSheetId="2" hidden="1">#REF!</definedName>
    <definedName name="Z_28558E61_DE84_11D1_90EF_0000E8CF30B3_.wvu.Cols" localSheetId="4" hidden="1">#REF!</definedName>
    <definedName name="Z_28558E61_DE84_11D1_90EF_0000E8CF30B3_.wvu.Cols" localSheetId="6" hidden="1">#REF!</definedName>
    <definedName name="Z_28558E61_DE84_11D1_90EF_0000E8CF30B3_.wvu.Cols" localSheetId="7" hidden="1">#REF!</definedName>
    <definedName name="Z_28558E61_DE84_11D1_90EF_0000E8CF30B3_.wvu.Cols" localSheetId="5" hidden="1">#REF!</definedName>
    <definedName name="Z_28558E61_DE84_11D1_90EF_0000E8CF30B3_.wvu.Cols" localSheetId="12" hidden="1">#REF!</definedName>
    <definedName name="Z_28558E61_DE84_11D1_90EF_0000E8CF30B3_.wvu.Cols" localSheetId="1" hidden="1">#REF!</definedName>
    <definedName name="Z_28558E61_DE84_11D1_90EF_0000E8CF30B3_.wvu.Cols" hidden="1">#REF!</definedName>
    <definedName name="Z_2BA5AE37_867C_11D1_95EF_0000E8CF5EB3_.wvu.Cols" localSheetId="8" hidden="1">#REF!</definedName>
    <definedName name="Z_2BA5AE37_867C_11D1_95EF_0000E8CF5EB3_.wvu.Cols" localSheetId="2" hidden="1">#REF!</definedName>
    <definedName name="Z_2BA5AE37_867C_11D1_95EF_0000E8CF5EB3_.wvu.Cols" localSheetId="4" hidden="1">#REF!</definedName>
    <definedName name="Z_2BA5AE37_867C_11D1_95EF_0000E8CF5EB3_.wvu.Cols" localSheetId="6" hidden="1">#REF!</definedName>
    <definedName name="Z_2BA5AE37_867C_11D1_95EF_0000E8CF5EB3_.wvu.Cols" localSheetId="7" hidden="1">#REF!</definedName>
    <definedName name="Z_2BA5AE37_867C_11D1_95EF_0000E8CF5EB3_.wvu.Cols" localSheetId="5" hidden="1">#REF!</definedName>
    <definedName name="Z_2BA5AE37_867C_11D1_95EF_0000E8CF5EB3_.wvu.Cols" localSheetId="12" hidden="1">#REF!</definedName>
    <definedName name="Z_2BA5AE37_867C_11D1_95EF_0000E8CF5EB3_.wvu.Cols" localSheetId="1" hidden="1">#REF!</definedName>
    <definedName name="Z_2BA5AE37_867C_11D1_95EF_0000E8CF5EB3_.wvu.Cols" hidden="1">#REF!</definedName>
    <definedName name="Z_2BA5AE38_867C_11D1_95EF_0000E8CF5EB3_.wvu.Cols" localSheetId="8" hidden="1">#REF!</definedName>
    <definedName name="Z_2BA5AE38_867C_11D1_95EF_0000E8CF5EB3_.wvu.Cols" localSheetId="2" hidden="1">#REF!</definedName>
    <definedName name="Z_2BA5AE38_867C_11D1_95EF_0000E8CF5EB3_.wvu.Cols" localSheetId="4" hidden="1">#REF!</definedName>
    <definedName name="Z_2BA5AE38_867C_11D1_95EF_0000E8CF5EB3_.wvu.Cols" localSheetId="6" hidden="1">#REF!</definedName>
    <definedName name="Z_2BA5AE38_867C_11D1_95EF_0000E8CF5EB3_.wvu.Cols" localSheetId="7" hidden="1">#REF!</definedName>
    <definedName name="Z_2BA5AE38_867C_11D1_95EF_0000E8CF5EB3_.wvu.Cols" localSheetId="5" hidden="1">#REF!</definedName>
    <definedName name="Z_2BA5AE38_867C_11D1_95EF_0000E8CF5EB3_.wvu.Cols" localSheetId="12" hidden="1">#REF!</definedName>
    <definedName name="Z_2BA5AE38_867C_11D1_95EF_0000E8CF5EB3_.wvu.Cols" localSheetId="1" hidden="1">#REF!</definedName>
    <definedName name="Z_2BA5AE38_867C_11D1_95EF_0000E8CF5EB3_.wvu.Cols" hidden="1">#REF!</definedName>
    <definedName name="Z_2BA5AE39_867C_11D1_95EF_0000E8CF5EB3_.wvu.Cols" localSheetId="8" hidden="1">#REF!</definedName>
    <definedName name="Z_2BA5AE39_867C_11D1_95EF_0000E8CF5EB3_.wvu.Cols" localSheetId="2" hidden="1">#REF!</definedName>
    <definedName name="Z_2BA5AE39_867C_11D1_95EF_0000E8CF5EB3_.wvu.Cols" localSheetId="4" hidden="1">#REF!</definedName>
    <definedName name="Z_2BA5AE39_867C_11D1_95EF_0000E8CF5EB3_.wvu.Cols" localSheetId="6" hidden="1">#REF!</definedName>
    <definedName name="Z_2BA5AE39_867C_11D1_95EF_0000E8CF5EB3_.wvu.Cols" localSheetId="7" hidden="1">#REF!</definedName>
    <definedName name="Z_2BA5AE39_867C_11D1_95EF_0000E8CF5EB3_.wvu.Cols" localSheetId="5" hidden="1">#REF!</definedName>
    <definedName name="Z_2BA5AE39_867C_11D1_95EF_0000E8CF5EB3_.wvu.Cols" localSheetId="12" hidden="1">#REF!</definedName>
    <definedName name="Z_2BA5AE39_867C_11D1_95EF_0000E8CF5EB3_.wvu.Cols" localSheetId="1" hidden="1">#REF!</definedName>
    <definedName name="Z_2BA5AE39_867C_11D1_95EF_0000E8CF5EB3_.wvu.Cols" hidden="1">#REF!</definedName>
    <definedName name="Z_2BA5AE3A_867C_11D1_95EF_0000E8CF5EB3_.wvu.Cols" localSheetId="8" hidden="1">#REF!</definedName>
    <definedName name="Z_2BA5AE3A_867C_11D1_95EF_0000E8CF5EB3_.wvu.Cols" localSheetId="2" hidden="1">#REF!</definedName>
    <definedName name="Z_2BA5AE3A_867C_11D1_95EF_0000E8CF5EB3_.wvu.Cols" localSheetId="4" hidden="1">#REF!</definedName>
    <definedName name="Z_2BA5AE3A_867C_11D1_95EF_0000E8CF5EB3_.wvu.Cols" localSheetId="6" hidden="1">#REF!</definedName>
    <definedName name="Z_2BA5AE3A_867C_11D1_95EF_0000E8CF5EB3_.wvu.Cols" localSheetId="7" hidden="1">#REF!</definedName>
    <definedName name="Z_2BA5AE3A_867C_11D1_95EF_0000E8CF5EB3_.wvu.Cols" localSheetId="5" hidden="1">#REF!</definedName>
    <definedName name="Z_2BA5AE3A_867C_11D1_95EF_0000E8CF5EB3_.wvu.Cols" localSheetId="12" hidden="1">#REF!</definedName>
    <definedName name="Z_2BA5AE3A_867C_11D1_95EF_0000E8CF5EB3_.wvu.Cols" localSheetId="1" hidden="1">#REF!</definedName>
    <definedName name="Z_2BA5AE3A_867C_11D1_95EF_0000E8CF5EB3_.wvu.Cols" hidden="1">#REF!</definedName>
    <definedName name="Z_2BA5AE3B_867C_11D1_95EF_0000E8CF5EB3_.wvu.Cols" localSheetId="8" hidden="1">#REF!</definedName>
    <definedName name="Z_2BA5AE3B_867C_11D1_95EF_0000E8CF5EB3_.wvu.Cols" localSheetId="2" hidden="1">#REF!</definedName>
    <definedName name="Z_2BA5AE3B_867C_11D1_95EF_0000E8CF5EB3_.wvu.Cols" localSheetId="4" hidden="1">#REF!</definedName>
    <definedName name="Z_2BA5AE3B_867C_11D1_95EF_0000E8CF5EB3_.wvu.Cols" localSheetId="6" hidden="1">#REF!</definedName>
    <definedName name="Z_2BA5AE3B_867C_11D1_95EF_0000E8CF5EB3_.wvu.Cols" localSheetId="7" hidden="1">#REF!</definedName>
    <definedName name="Z_2BA5AE3B_867C_11D1_95EF_0000E8CF5EB3_.wvu.Cols" localSheetId="5" hidden="1">#REF!</definedName>
    <definedName name="Z_2BA5AE3B_867C_11D1_95EF_0000E8CF5EB3_.wvu.Cols" localSheetId="12" hidden="1">#REF!</definedName>
    <definedName name="Z_2BA5AE3B_867C_11D1_95EF_0000E8CF5EB3_.wvu.Cols" localSheetId="1" hidden="1">#REF!</definedName>
    <definedName name="Z_2BA5AE3B_867C_11D1_95EF_0000E8CF5EB3_.wvu.Cols" hidden="1">#REF!</definedName>
    <definedName name="Z_2BA5AE3C_867C_11D1_95EF_0000E8CF5EB3_.wvu.Cols" localSheetId="8" hidden="1">#REF!</definedName>
    <definedName name="Z_2BA5AE3C_867C_11D1_95EF_0000E8CF5EB3_.wvu.Cols" localSheetId="2" hidden="1">#REF!</definedName>
    <definedName name="Z_2BA5AE3C_867C_11D1_95EF_0000E8CF5EB3_.wvu.Cols" localSheetId="4" hidden="1">#REF!</definedName>
    <definedName name="Z_2BA5AE3C_867C_11D1_95EF_0000E8CF5EB3_.wvu.Cols" localSheetId="6" hidden="1">#REF!</definedName>
    <definedName name="Z_2BA5AE3C_867C_11D1_95EF_0000E8CF5EB3_.wvu.Cols" localSheetId="7" hidden="1">#REF!</definedName>
    <definedName name="Z_2BA5AE3C_867C_11D1_95EF_0000E8CF5EB3_.wvu.Cols" localSheetId="5" hidden="1">#REF!</definedName>
    <definedName name="Z_2BA5AE3C_867C_11D1_95EF_0000E8CF5EB3_.wvu.Cols" localSheetId="12" hidden="1">#REF!</definedName>
    <definedName name="Z_2BA5AE3C_867C_11D1_95EF_0000E8CF5EB3_.wvu.Cols" localSheetId="1" hidden="1">#REF!</definedName>
    <definedName name="Z_2BA5AE3C_867C_11D1_95EF_0000E8CF5EB3_.wvu.Cols" hidden="1">#REF!</definedName>
    <definedName name="Z_2E234CCD_CD53_11D1_95F0_0000E8CF5EB3_.wvu.Cols" localSheetId="8" hidden="1">#REF!,#REF!</definedName>
    <definedName name="Z_2E234CCD_CD53_11D1_95F0_0000E8CF5EB3_.wvu.Cols" localSheetId="2" hidden="1">#REF!,#REF!</definedName>
    <definedName name="Z_2E234CCD_CD53_11D1_95F0_0000E8CF5EB3_.wvu.Cols" localSheetId="4" hidden="1">#REF!,#REF!</definedName>
    <definedName name="Z_2E234CCD_CD53_11D1_95F0_0000E8CF5EB3_.wvu.Cols" localSheetId="6" hidden="1">#REF!,#REF!</definedName>
    <definedName name="Z_2E234CCD_CD53_11D1_95F0_0000E8CF5EB3_.wvu.Cols" localSheetId="7" hidden="1">#REF!,#REF!</definedName>
    <definedName name="Z_2E234CCD_CD53_11D1_95F0_0000E8CF5EB3_.wvu.Cols" localSheetId="5" hidden="1">#REF!,#REF!</definedName>
    <definedName name="Z_2E234CCD_CD53_11D1_95F0_0000E8CF5EB3_.wvu.Cols" localSheetId="0" hidden="1">#REF!,#REF!</definedName>
    <definedName name="Z_2E234CCD_CD53_11D1_95F0_0000E8CF5EB3_.wvu.Cols" localSheetId="12" hidden="1">#REF!,#REF!</definedName>
    <definedName name="Z_2E234CCD_CD53_11D1_95F0_0000E8CF5EB3_.wvu.Cols" localSheetId="1" hidden="1">#REF!,#REF!</definedName>
    <definedName name="Z_2E234CCD_CD53_11D1_95F0_0000E8CF5EB3_.wvu.Cols" hidden="1">#REF!,#REF!</definedName>
    <definedName name="Z_2E234CCE_CD53_11D1_95F0_0000E8CF5EB3_.wvu.Cols" localSheetId="8" hidden="1">#REF!,#REF!</definedName>
    <definedName name="Z_2E234CCE_CD53_11D1_95F0_0000E8CF5EB3_.wvu.Cols" localSheetId="2" hidden="1">#REF!,#REF!</definedName>
    <definedName name="Z_2E234CCE_CD53_11D1_95F0_0000E8CF5EB3_.wvu.Cols" localSheetId="4" hidden="1">#REF!,#REF!</definedName>
    <definedName name="Z_2E234CCE_CD53_11D1_95F0_0000E8CF5EB3_.wvu.Cols" localSheetId="6" hidden="1">#REF!,#REF!</definedName>
    <definedName name="Z_2E234CCE_CD53_11D1_95F0_0000E8CF5EB3_.wvu.Cols" localSheetId="7" hidden="1">#REF!,#REF!</definedName>
    <definedName name="Z_2E234CCE_CD53_11D1_95F0_0000E8CF5EB3_.wvu.Cols" localSheetId="5" hidden="1">#REF!,#REF!</definedName>
    <definedName name="Z_2E234CCE_CD53_11D1_95F0_0000E8CF5EB3_.wvu.Cols" localSheetId="0" hidden="1">#REF!,#REF!</definedName>
    <definedName name="Z_2E234CCE_CD53_11D1_95F0_0000E8CF5EB3_.wvu.Cols" localSheetId="12" hidden="1">#REF!,#REF!</definedName>
    <definedName name="Z_2E234CCE_CD53_11D1_95F0_0000E8CF5EB3_.wvu.Cols" localSheetId="1" hidden="1">#REF!,#REF!</definedName>
    <definedName name="Z_2E234CCE_CD53_11D1_95F0_0000E8CF5EB3_.wvu.Cols" hidden="1">#REF!,#REF!</definedName>
    <definedName name="Z_36EB8841_7874_11D1_95EF_0000E8CF5EB3_.wvu.Cols" localSheetId="8" hidden="1">#REF!</definedName>
    <definedName name="Z_36EB8841_7874_11D1_95EF_0000E8CF5EB3_.wvu.Cols" localSheetId="2" hidden="1">#REF!</definedName>
    <definedName name="Z_36EB8841_7874_11D1_95EF_0000E8CF5EB3_.wvu.Cols" localSheetId="4" hidden="1">#REF!</definedName>
    <definedName name="Z_36EB8841_7874_11D1_95EF_0000E8CF5EB3_.wvu.Cols" localSheetId="6" hidden="1">#REF!</definedName>
    <definedName name="Z_36EB8841_7874_11D1_95EF_0000E8CF5EB3_.wvu.Cols" localSheetId="7" hidden="1">#REF!</definedName>
    <definedName name="Z_36EB8841_7874_11D1_95EF_0000E8CF5EB3_.wvu.Cols" localSheetId="5" hidden="1">#REF!</definedName>
    <definedName name="Z_36EB8841_7874_11D1_95EF_0000E8CF5EB3_.wvu.Cols" localSheetId="0" hidden="1">#REF!</definedName>
    <definedName name="Z_36EB8841_7874_11D1_95EF_0000E8CF5EB3_.wvu.Cols" localSheetId="12" hidden="1">#REF!</definedName>
    <definedName name="Z_36EB8841_7874_11D1_95EF_0000E8CF5EB3_.wvu.Cols" localSheetId="1" hidden="1">#REF!</definedName>
    <definedName name="Z_36EB8841_7874_11D1_95EF_0000E8CF5EB3_.wvu.Cols" hidden="1">#REF!</definedName>
    <definedName name="Z_36EB8842_7874_11D1_95EF_0000E8CF5EB3_.wvu.Cols" localSheetId="8" hidden="1">#REF!</definedName>
    <definedName name="Z_36EB8842_7874_11D1_95EF_0000E8CF5EB3_.wvu.Cols" localSheetId="2" hidden="1">#REF!</definedName>
    <definedName name="Z_36EB8842_7874_11D1_95EF_0000E8CF5EB3_.wvu.Cols" localSheetId="4" hidden="1">#REF!</definedName>
    <definedName name="Z_36EB8842_7874_11D1_95EF_0000E8CF5EB3_.wvu.Cols" localSheetId="6" hidden="1">#REF!</definedName>
    <definedName name="Z_36EB8842_7874_11D1_95EF_0000E8CF5EB3_.wvu.Cols" localSheetId="7" hidden="1">#REF!</definedName>
    <definedName name="Z_36EB8842_7874_11D1_95EF_0000E8CF5EB3_.wvu.Cols" localSheetId="5" hidden="1">#REF!</definedName>
    <definedName name="Z_36EB8842_7874_11D1_95EF_0000E8CF5EB3_.wvu.Cols" localSheetId="0" hidden="1">#REF!</definedName>
    <definedName name="Z_36EB8842_7874_11D1_95EF_0000E8CF5EB3_.wvu.Cols" localSheetId="12" hidden="1">#REF!</definedName>
    <definedName name="Z_36EB8842_7874_11D1_95EF_0000E8CF5EB3_.wvu.Cols" localSheetId="1" hidden="1">#REF!</definedName>
    <definedName name="Z_36EB8842_7874_11D1_95EF_0000E8CF5EB3_.wvu.Cols" hidden="1">#REF!</definedName>
    <definedName name="Z_36EB8843_7874_11D1_95EF_0000E8CF5EB3_.wvu.Cols" localSheetId="8" hidden="1">#REF!</definedName>
    <definedName name="Z_36EB8843_7874_11D1_95EF_0000E8CF5EB3_.wvu.Cols" localSheetId="2" hidden="1">#REF!</definedName>
    <definedName name="Z_36EB8843_7874_11D1_95EF_0000E8CF5EB3_.wvu.Cols" localSheetId="4" hidden="1">#REF!</definedName>
    <definedName name="Z_36EB8843_7874_11D1_95EF_0000E8CF5EB3_.wvu.Cols" localSheetId="6" hidden="1">#REF!</definedName>
    <definedName name="Z_36EB8843_7874_11D1_95EF_0000E8CF5EB3_.wvu.Cols" localSheetId="7" hidden="1">#REF!</definedName>
    <definedName name="Z_36EB8843_7874_11D1_95EF_0000E8CF5EB3_.wvu.Cols" localSheetId="5" hidden="1">#REF!</definedName>
    <definedName name="Z_36EB8843_7874_11D1_95EF_0000E8CF5EB3_.wvu.Cols" localSheetId="0" hidden="1">#REF!</definedName>
    <definedName name="Z_36EB8843_7874_11D1_95EF_0000E8CF5EB3_.wvu.Cols" localSheetId="12" hidden="1">#REF!</definedName>
    <definedName name="Z_36EB8843_7874_11D1_95EF_0000E8CF5EB3_.wvu.Cols" localSheetId="1" hidden="1">#REF!</definedName>
    <definedName name="Z_36EB8843_7874_11D1_95EF_0000E8CF5EB3_.wvu.Cols" hidden="1">#REF!</definedName>
    <definedName name="Z_36EB8844_7874_11D1_95EF_0000E8CF5EB3_.wvu.Cols" localSheetId="8" hidden="1">#REF!</definedName>
    <definedName name="Z_36EB8844_7874_11D1_95EF_0000E8CF5EB3_.wvu.Cols" localSheetId="2" hidden="1">#REF!</definedName>
    <definedName name="Z_36EB8844_7874_11D1_95EF_0000E8CF5EB3_.wvu.Cols" localSheetId="4" hidden="1">#REF!</definedName>
    <definedName name="Z_36EB8844_7874_11D1_95EF_0000E8CF5EB3_.wvu.Cols" localSheetId="6" hidden="1">#REF!</definedName>
    <definedName name="Z_36EB8844_7874_11D1_95EF_0000E8CF5EB3_.wvu.Cols" localSheetId="7" hidden="1">#REF!</definedName>
    <definedName name="Z_36EB8844_7874_11D1_95EF_0000E8CF5EB3_.wvu.Cols" localSheetId="5" hidden="1">#REF!</definedName>
    <definedName name="Z_36EB8844_7874_11D1_95EF_0000E8CF5EB3_.wvu.Cols" localSheetId="12" hidden="1">#REF!</definedName>
    <definedName name="Z_36EB8844_7874_11D1_95EF_0000E8CF5EB3_.wvu.Cols" localSheetId="1" hidden="1">#REF!</definedName>
    <definedName name="Z_36EB8844_7874_11D1_95EF_0000E8CF5EB3_.wvu.Cols" hidden="1">#REF!</definedName>
    <definedName name="Z_36EB8845_7874_11D1_95EF_0000E8CF5EB3_.wvu.Cols" localSheetId="8" hidden="1">#REF!</definedName>
    <definedName name="Z_36EB8845_7874_11D1_95EF_0000E8CF5EB3_.wvu.Cols" localSheetId="2" hidden="1">#REF!</definedName>
    <definedName name="Z_36EB8845_7874_11D1_95EF_0000E8CF5EB3_.wvu.Cols" localSheetId="4" hidden="1">#REF!</definedName>
    <definedName name="Z_36EB8845_7874_11D1_95EF_0000E8CF5EB3_.wvu.Cols" localSheetId="6" hidden="1">#REF!</definedName>
    <definedName name="Z_36EB8845_7874_11D1_95EF_0000E8CF5EB3_.wvu.Cols" localSheetId="7" hidden="1">#REF!</definedName>
    <definedName name="Z_36EB8845_7874_11D1_95EF_0000E8CF5EB3_.wvu.Cols" localSheetId="5" hidden="1">#REF!</definedName>
    <definedName name="Z_36EB8845_7874_11D1_95EF_0000E8CF5EB3_.wvu.Cols" localSheetId="12" hidden="1">#REF!</definedName>
    <definedName name="Z_36EB8845_7874_11D1_95EF_0000E8CF5EB3_.wvu.Cols" localSheetId="1" hidden="1">#REF!</definedName>
    <definedName name="Z_36EB8845_7874_11D1_95EF_0000E8CF5EB3_.wvu.Cols" hidden="1">#REF!</definedName>
    <definedName name="Z_36EB8846_7874_11D1_95EF_0000E8CF5EB3_.wvu.Cols" localSheetId="8" hidden="1">#REF!</definedName>
    <definedName name="Z_36EB8846_7874_11D1_95EF_0000E8CF5EB3_.wvu.Cols" localSheetId="2" hidden="1">#REF!</definedName>
    <definedName name="Z_36EB8846_7874_11D1_95EF_0000E8CF5EB3_.wvu.Cols" localSheetId="4" hidden="1">#REF!</definedName>
    <definedName name="Z_36EB8846_7874_11D1_95EF_0000E8CF5EB3_.wvu.Cols" localSheetId="6" hidden="1">#REF!</definedName>
    <definedName name="Z_36EB8846_7874_11D1_95EF_0000E8CF5EB3_.wvu.Cols" localSheetId="7" hidden="1">#REF!</definedName>
    <definedName name="Z_36EB8846_7874_11D1_95EF_0000E8CF5EB3_.wvu.Cols" localSheetId="5" hidden="1">#REF!</definedName>
    <definedName name="Z_36EB8846_7874_11D1_95EF_0000E8CF5EB3_.wvu.Cols" localSheetId="12" hidden="1">#REF!</definedName>
    <definedName name="Z_36EB8846_7874_11D1_95EF_0000E8CF5EB3_.wvu.Cols" localSheetId="1" hidden="1">#REF!</definedName>
    <definedName name="Z_36EB8846_7874_11D1_95EF_0000E8CF5EB3_.wvu.Cols" hidden="1">#REF!</definedName>
    <definedName name="Z_384F6556_CF6C_11D1_90EF_0000E8CF30B3_.wvu.Cols" localSheetId="8" hidden="1">#REF!,#REF!</definedName>
    <definedName name="Z_384F6556_CF6C_11D1_90EF_0000E8CF30B3_.wvu.Cols" localSheetId="2" hidden="1">#REF!,#REF!</definedName>
    <definedName name="Z_384F6556_CF6C_11D1_90EF_0000E8CF30B3_.wvu.Cols" localSheetId="4" hidden="1">#REF!,#REF!</definedName>
    <definedName name="Z_384F6556_CF6C_11D1_90EF_0000E8CF30B3_.wvu.Cols" localSheetId="6" hidden="1">#REF!,#REF!</definedName>
    <definedName name="Z_384F6556_CF6C_11D1_90EF_0000E8CF30B3_.wvu.Cols" localSheetId="7" hidden="1">#REF!,#REF!</definedName>
    <definedName name="Z_384F6556_CF6C_11D1_90EF_0000E8CF30B3_.wvu.Cols" localSheetId="5" hidden="1">#REF!,#REF!</definedName>
    <definedName name="Z_384F6556_CF6C_11D1_90EF_0000E8CF30B3_.wvu.Cols" localSheetId="0" hidden="1">#REF!,#REF!</definedName>
    <definedName name="Z_384F6556_CF6C_11D1_90EF_0000E8CF30B3_.wvu.Cols" localSheetId="12" hidden="1">#REF!,#REF!</definedName>
    <definedName name="Z_384F6556_CF6C_11D1_90EF_0000E8CF30B3_.wvu.Cols" localSheetId="1" hidden="1">#REF!,#REF!</definedName>
    <definedName name="Z_384F6556_CF6C_11D1_90EF_0000E8CF30B3_.wvu.Cols" hidden="1">#REF!,#REF!</definedName>
    <definedName name="Z_384F6557_CF6C_11D1_90EF_0000E8CF30B3_.wvu.Cols" localSheetId="8" hidden="1">#REF!,#REF!</definedName>
    <definedName name="Z_384F6557_CF6C_11D1_90EF_0000E8CF30B3_.wvu.Cols" localSheetId="2" hidden="1">#REF!,#REF!</definedName>
    <definedName name="Z_384F6557_CF6C_11D1_90EF_0000E8CF30B3_.wvu.Cols" localSheetId="4" hidden="1">#REF!,#REF!</definedName>
    <definedName name="Z_384F6557_CF6C_11D1_90EF_0000E8CF30B3_.wvu.Cols" localSheetId="6" hidden="1">#REF!,#REF!</definedName>
    <definedName name="Z_384F6557_CF6C_11D1_90EF_0000E8CF30B3_.wvu.Cols" localSheetId="7" hidden="1">#REF!,#REF!</definedName>
    <definedName name="Z_384F6557_CF6C_11D1_90EF_0000E8CF30B3_.wvu.Cols" localSheetId="5" hidden="1">#REF!,#REF!</definedName>
    <definedName name="Z_384F6557_CF6C_11D1_90EF_0000E8CF30B3_.wvu.Cols" localSheetId="0" hidden="1">#REF!,#REF!</definedName>
    <definedName name="Z_384F6557_CF6C_11D1_90EF_0000E8CF30B3_.wvu.Cols" localSheetId="12" hidden="1">#REF!,#REF!</definedName>
    <definedName name="Z_384F6557_CF6C_11D1_90EF_0000E8CF30B3_.wvu.Cols" localSheetId="1" hidden="1">#REF!,#REF!</definedName>
    <definedName name="Z_384F6557_CF6C_11D1_90EF_0000E8CF30B3_.wvu.Cols" hidden="1">#REF!,#REF!</definedName>
    <definedName name="Z_3A8BECB3_81B4_11D1_95EF_0000E8CF5EB3_.wvu.Cols" localSheetId="8" hidden="1">#REF!</definedName>
    <definedName name="Z_3A8BECB3_81B4_11D1_95EF_0000E8CF5EB3_.wvu.Cols" localSheetId="2" hidden="1">#REF!</definedName>
    <definedName name="Z_3A8BECB3_81B4_11D1_95EF_0000E8CF5EB3_.wvu.Cols" localSheetId="4" hidden="1">#REF!</definedName>
    <definedName name="Z_3A8BECB3_81B4_11D1_95EF_0000E8CF5EB3_.wvu.Cols" localSheetId="6" hidden="1">#REF!</definedName>
    <definedName name="Z_3A8BECB3_81B4_11D1_95EF_0000E8CF5EB3_.wvu.Cols" localSheetId="7" hidden="1">#REF!</definedName>
    <definedName name="Z_3A8BECB3_81B4_11D1_95EF_0000E8CF5EB3_.wvu.Cols" localSheetId="5" hidden="1">#REF!</definedName>
    <definedName name="Z_3A8BECB3_81B4_11D1_95EF_0000E8CF5EB3_.wvu.Cols" localSheetId="0" hidden="1">#REF!</definedName>
    <definedName name="Z_3A8BECB3_81B4_11D1_95EF_0000E8CF5EB3_.wvu.Cols" localSheetId="12" hidden="1">#REF!</definedName>
    <definedName name="Z_3A8BECB3_81B4_11D1_95EF_0000E8CF5EB3_.wvu.Cols" localSheetId="1" hidden="1">#REF!</definedName>
    <definedName name="Z_3A8BECB3_81B4_11D1_95EF_0000E8CF5EB3_.wvu.Cols" hidden="1">#REF!</definedName>
    <definedName name="Z_3A8BECB4_81B4_11D1_95EF_0000E8CF5EB3_.wvu.Cols" localSheetId="8" hidden="1">#REF!</definedName>
    <definedName name="Z_3A8BECB4_81B4_11D1_95EF_0000E8CF5EB3_.wvu.Cols" localSheetId="2" hidden="1">#REF!</definedName>
    <definedName name="Z_3A8BECB4_81B4_11D1_95EF_0000E8CF5EB3_.wvu.Cols" localSheetId="4" hidden="1">#REF!</definedName>
    <definedName name="Z_3A8BECB4_81B4_11D1_95EF_0000E8CF5EB3_.wvu.Cols" localSheetId="6" hidden="1">#REF!</definedName>
    <definedName name="Z_3A8BECB4_81B4_11D1_95EF_0000E8CF5EB3_.wvu.Cols" localSheetId="7" hidden="1">#REF!</definedName>
    <definedName name="Z_3A8BECB4_81B4_11D1_95EF_0000E8CF5EB3_.wvu.Cols" localSheetId="5" hidden="1">#REF!</definedName>
    <definedName name="Z_3A8BECB4_81B4_11D1_95EF_0000E8CF5EB3_.wvu.Cols" localSheetId="0" hidden="1">#REF!</definedName>
    <definedName name="Z_3A8BECB4_81B4_11D1_95EF_0000E8CF5EB3_.wvu.Cols" localSheetId="12" hidden="1">#REF!</definedName>
    <definedName name="Z_3A8BECB4_81B4_11D1_95EF_0000E8CF5EB3_.wvu.Cols" localSheetId="1" hidden="1">#REF!</definedName>
    <definedName name="Z_3A8BECB4_81B4_11D1_95EF_0000E8CF5EB3_.wvu.Cols" hidden="1">#REF!</definedName>
    <definedName name="Z_3A8BECB5_81B4_11D1_95EF_0000E8CF5EB3_.wvu.Cols" localSheetId="8" hidden="1">#REF!</definedName>
    <definedName name="Z_3A8BECB5_81B4_11D1_95EF_0000E8CF5EB3_.wvu.Cols" localSheetId="2" hidden="1">#REF!</definedName>
    <definedName name="Z_3A8BECB5_81B4_11D1_95EF_0000E8CF5EB3_.wvu.Cols" localSheetId="4" hidden="1">#REF!</definedName>
    <definedName name="Z_3A8BECB5_81B4_11D1_95EF_0000E8CF5EB3_.wvu.Cols" localSheetId="6" hidden="1">#REF!</definedName>
    <definedName name="Z_3A8BECB5_81B4_11D1_95EF_0000E8CF5EB3_.wvu.Cols" localSheetId="7" hidden="1">#REF!</definedName>
    <definedName name="Z_3A8BECB5_81B4_11D1_95EF_0000E8CF5EB3_.wvu.Cols" localSheetId="5" hidden="1">#REF!</definedName>
    <definedName name="Z_3A8BECB5_81B4_11D1_95EF_0000E8CF5EB3_.wvu.Cols" localSheetId="0" hidden="1">#REF!</definedName>
    <definedName name="Z_3A8BECB5_81B4_11D1_95EF_0000E8CF5EB3_.wvu.Cols" localSheetId="12" hidden="1">#REF!</definedName>
    <definedName name="Z_3A8BECB5_81B4_11D1_95EF_0000E8CF5EB3_.wvu.Cols" localSheetId="1" hidden="1">#REF!</definedName>
    <definedName name="Z_3A8BECB5_81B4_11D1_95EF_0000E8CF5EB3_.wvu.Cols" hidden="1">#REF!</definedName>
    <definedName name="Z_3A8BECB6_81B4_11D1_95EF_0000E8CF5EB3_.wvu.Cols" localSheetId="8" hidden="1">#REF!</definedName>
    <definedName name="Z_3A8BECB6_81B4_11D1_95EF_0000E8CF5EB3_.wvu.Cols" localSheetId="2" hidden="1">#REF!</definedName>
    <definedName name="Z_3A8BECB6_81B4_11D1_95EF_0000E8CF5EB3_.wvu.Cols" localSheetId="4" hidden="1">#REF!</definedName>
    <definedName name="Z_3A8BECB6_81B4_11D1_95EF_0000E8CF5EB3_.wvu.Cols" localSheetId="6" hidden="1">#REF!</definedName>
    <definedName name="Z_3A8BECB6_81B4_11D1_95EF_0000E8CF5EB3_.wvu.Cols" localSheetId="7" hidden="1">#REF!</definedName>
    <definedName name="Z_3A8BECB6_81B4_11D1_95EF_0000E8CF5EB3_.wvu.Cols" localSheetId="5" hidden="1">#REF!</definedName>
    <definedName name="Z_3A8BECB6_81B4_11D1_95EF_0000E8CF5EB3_.wvu.Cols" localSheetId="12" hidden="1">#REF!</definedName>
    <definedName name="Z_3A8BECB6_81B4_11D1_95EF_0000E8CF5EB3_.wvu.Cols" localSheetId="1" hidden="1">#REF!</definedName>
    <definedName name="Z_3A8BECB6_81B4_11D1_95EF_0000E8CF5EB3_.wvu.Cols" hidden="1">#REF!</definedName>
    <definedName name="Z_3A8BECB7_81B4_11D1_95EF_0000E8CF5EB3_.wvu.Cols" localSheetId="8" hidden="1">#REF!</definedName>
    <definedName name="Z_3A8BECB7_81B4_11D1_95EF_0000E8CF5EB3_.wvu.Cols" localSheetId="2" hidden="1">#REF!</definedName>
    <definedName name="Z_3A8BECB7_81B4_11D1_95EF_0000E8CF5EB3_.wvu.Cols" localSheetId="4" hidden="1">#REF!</definedName>
    <definedName name="Z_3A8BECB7_81B4_11D1_95EF_0000E8CF5EB3_.wvu.Cols" localSheetId="6" hidden="1">#REF!</definedName>
    <definedName name="Z_3A8BECB7_81B4_11D1_95EF_0000E8CF5EB3_.wvu.Cols" localSheetId="7" hidden="1">#REF!</definedName>
    <definedName name="Z_3A8BECB7_81B4_11D1_95EF_0000E8CF5EB3_.wvu.Cols" localSheetId="5" hidden="1">#REF!</definedName>
    <definedName name="Z_3A8BECB7_81B4_11D1_95EF_0000E8CF5EB3_.wvu.Cols" localSheetId="12" hidden="1">#REF!</definedName>
    <definedName name="Z_3A8BECB7_81B4_11D1_95EF_0000E8CF5EB3_.wvu.Cols" localSheetId="1" hidden="1">#REF!</definedName>
    <definedName name="Z_3A8BECB7_81B4_11D1_95EF_0000E8CF5EB3_.wvu.Cols" hidden="1">#REF!</definedName>
    <definedName name="Z_3A8BECB8_81B4_11D1_95EF_0000E8CF5EB3_.wvu.Cols" localSheetId="8" hidden="1">#REF!</definedName>
    <definedName name="Z_3A8BECB8_81B4_11D1_95EF_0000E8CF5EB3_.wvu.Cols" localSheetId="2" hidden="1">#REF!</definedName>
    <definedName name="Z_3A8BECB8_81B4_11D1_95EF_0000E8CF5EB3_.wvu.Cols" localSheetId="4" hidden="1">#REF!</definedName>
    <definedName name="Z_3A8BECB8_81B4_11D1_95EF_0000E8CF5EB3_.wvu.Cols" localSheetId="6" hidden="1">#REF!</definedName>
    <definedName name="Z_3A8BECB8_81B4_11D1_95EF_0000E8CF5EB3_.wvu.Cols" localSheetId="7" hidden="1">#REF!</definedName>
    <definedName name="Z_3A8BECB8_81B4_11D1_95EF_0000E8CF5EB3_.wvu.Cols" localSheetId="5" hidden="1">#REF!</definedName>
    <definedName name="Z_3A8BECB8_81B4_11D1_95EF_0000E8CF5EB3_.wvu.Cols" localSheetId="12" hidden="1">#REF!</definedName>
    <definedName name="Z_3A8BECB8_81B4_11D1_95EF_0000E8CF5EB3_.wvu.Cols" localSheetId="1" hidden="1">#REF!</definedName>
    <definedName name="Z_3A8BECB8_81B4_11D1_95EF_0000E8CF5EB3_.wvu.Cols" hidden="1">#REF!</definedName>
    <definedName name="Z_3BAA8BE3_6B0B_11D1_95EF_0000E8CF5EB3_.wvu.Cols" localSheetId="8" hidden="1">#REF!</definedName>
    <definedName name="Z_3BAA8BE3_6B0B_11D1_95EF_0000E8CF5EB3_.wvu.Cols" localSheetId="2" hidden="1">#REF!</definedName>
    <definedName name="Z_3BAA8BE3_6B0B_11D1_95EF_0000E8CF5EB3_.wvu.Cols" localSheetId="4" hidden="1">#REF!</definedName>
    <definedName name="Z_3BAA8BE3_6B0B_11D1_95EF_0000E8CF5EB3_.wvu.Cols" localSheetId="6" hidden="1">#REF!</definedName>
    <definedName name="Z_3BAA8BE3_6B0B_11D1_95EF_0000E8CF5EB3_.wvu.Cols" localSheetId="7" hidden="1">#REF!</definedName>
    <definedName name="Z_3BAA8BE3_6B0B_11D1_95EF_0000E8CF5EB3_.wvu.Cols" localSheetId="5" hidden="1">#REF!</definedName>
    <definedName name="Z_3BAA8BE3_6B0B_11D1_95EF_0000E8CF5EB3_.wvu.Cols" localSheetId="12" hidden="1">#REF!</definedName>
    <definedName name="Z_3BAA8BE3_6B0B_11D1_95EF_0000E8CF5EB3_.wvu.Cols" localSheetId="1" hidden="1">#REF!</definedName>
    <definedName name="Z_3BAA8BE3_6B0B_11D1_95EF_0000E8CF5EB3_.wvu.Cols" hidden="1">#REF!</definedName>
    <definedName name="Z_3BAA8BE4_6B0B_11D1_95EF_0000E8CF5EB3_.wvu.Cols" localSheetId="8" hidden="1">#REF!</definedName>
    <definedName name="Z_3BAA8BE4_6B0B_11D1_95EF_0000E8CF5EB3_.wvu.Cols" localSheetId="2" hidden="1">#REF!</definedName>
    <definedName name="Z_3BAA8BE4_6B0B_11D1_95EF_0000E8CF5EB3_.wvu.Cols" localSheetId="4" hidden="1">#REF!</definedName>
    <definedName name="Z_3BAA8BE4_6B0B_11D1_95EF_0000E8CF5EB3_.wvu.Cols" localSheetId="6" hidden="1">#REF!</definedName>
    <definedName name="Z_3BAA8BE4_6B0B_11D1_95EF_0000E8CF5EB3_.wvu.Cols" localSheetId="7" hidden="1">#REF!</definedName>
    <definedName name="Z_3BAA8BE4_6B0B_11D1_95EF_0000E8CF5EB3_.wvu.Cols" localSheetId="5" hidden="1">#REF!</definedName>
    <definedName name="Z_3BAA8BE4_6B0B_11D1_95EF_0000E8CF5EB3_.wvu.Cols" localSheetId="12" hidden="1">#REF!</definedName>
    <definedName name="Z_3BAA8BE4_6B0B_11D1_95EF_0000E8CF5EB3_.wvu.Cols" localSheetId="1" hidden="1">#REF!</definedName>
    <definedName name="Z_3BAA8BE4_6B0B_11D1_95EF_0000E8CF5EB3_.wvu.Cols" hidden="1">#REF!</definedName>
    <definedName name="Z_3BAA8BE5_6B0B_11D1_95EF_0000E8CF5EB3_.wvu.Cols" localSheetId="8" hidden="1">#REF!</definedName>
    <definedName name="Z_3BAA8BE5_6B0B_11D1_95EF_0000E8CF5EB3_.wvu.Cols" localSheetId="2" hidden="1">#REF!</definedName>
    <definedName name="Z_3BAA8BE5_6B0B_11D1_95EF_0000E8CF5EB3_.wvu.Cols" localSheetId="4" hidden="1">#REF!</definedName>
    <definedName name="Z_3BAA8BE5_6B0B_11D1_95EF_0000E8CF5EB3_.wvu.Cols" localSheetId="6" hidden="1">#REF!</definedName>
    <definedName name="Z_3BAA8BE5_6B0B_11D1_95EF_0000E8CF5EB3_.wvu.Cols" localSheetId="7" hidden="1">#REF!</definedName>
    <definedName name="Z_3BAA8BE5_6B0B_11D1_95EF_0000E8CF5EB3_.wvu.Cols" localSheetId="5" hidden="1">#REF!</definedName>
    <definedName name="Z_3BAA8BE5_6B0B_11D1_95EF_0000E8CF5EB3_.wvu.Cols" localSheetId="12" hidden="1">#REF!</definedName>
    <definedName name="Z_3BAA8BE5_6B0B_11D1_95EF_0000E8CF5EB3_.wvu.Cols" localSheetId="1" hidden="1">#REF!</definedName>
    <definedName name="Z_3BAA8BE5_6B0B_11D1_95EF_0000E8CF5EB3_.wvu.Cols" hidden="1">#REF!</definedName>
    <definedName name="Z_3BAA8BE6_6B0B_11D1_95EF_0000E8CF5EB3_.wvu.Cols" localSheetId="8" hidden="1">#REF!</definedName>
    <definedName name="Z_3BAA8BE6_6B0B_11D1_95EF_0000E8CF5EB3_.wvu.Cols" localSheetId="2" hidden="1">#REF!</definedName>
    <definedName name="Z_3BAA8BE6_6B0B_11D1_95EF_0000E8CF5EB3_.wvu.Cols" localSheetId="4" hidden="1">#REF!</definedName>
    <definedName name="Z_3BAA8BE6_6B0B_11D1_95EF_0000E8CF5EB3_.wvu.Cols" localSheetId="6" hidden="1">#REF!</definedName>
    <definedName name="Z_3BAA8BE6_6B0B_11D1_95EF_0000E8CF5EB3_.wvu.Cols" localSheetId="7" hidden="1">#REF!</definedName>
    <definedName name="Z_3BAA8BE6_6B0B_11D1_95EF_0000E8CF5EB3_.wvu.Cols" localSheetId="5" hidden="1">#REF!</definedName>
    <definedName name="Z_3BAA8BE6_6B0B_11D1_95EF_0000E8CF5EB3_.wvu.Cols" localSheetId="12" hidden="1">#REF!</definedName>
    <definedName name="Z_3BAA8BE6_6B0B_11D1_95EF_0000E8CF5EB3_.wvu.Cols" localSheetId="1" hidden="1">#REF!</definedName>
    <definedName name="Z_3BAA8BE6_6B0B_11D1_95EF_0000E8CF5EB3_.wvu.Cols" hidden="1">#REF!</definedName>
    <definedName name="Z_3BAA8BE7_6B0B_11D1_95EF_0000E8CF5EB3_.wvu.Cols" localSheetId="8" hidden="1">#REF!</definedName>
    <definedName name="Z_3BAA8BE7_6B0B_11D1_95EF_0000E8CF5EB3_.wvu.Cols" localSheetId="2" hidden="1">#REF!</definedName>
    <definedName name="Z_3BAA8BE7_6B0B_11D1_95EF_0000E8CF5EB3_.wvu.Cols" localSheetId="4" hidden="1">#REF!</definedName>
    <definedName name="Z_3BAA8BE7_6B0B_11D1_95EF_0000E8CF5EB3_.wvu.Cols" localSheetId="6" hidden="1">#REF!</definedName>
    <definedName name="Z_3BAA8BE7_6B0B_11D1_95EF_0000E8CF5EB3_.wvu.Cols" localSheetId="7" hidden="1">#REF!</definedName>
    <definedName name="Z_3BAA8BE7_6B0B_11D1_95EF_0000E8CF5EB3_.wvu.Cols" localSheetId="5" hidden="1">#REF!</definedName>
    <definedName name="Z_3BAA8BE7_6B0B_11D1_95EF_0000E8CF5EB3_.wvu.Cols" localSheetId="12" hidden="1">#REF!</definedName>
    <definedName name="Z_3BAA8BE7_6B0B_11D1_95EF_0000E8CF5EB3_.wvu.Cols" localSheetId="1" hidden="1">#REF!</definedName>
    <definedName name="Z_3BAA8BE7_6B0B_11D1_95EF_0000E8CF5EB3_.wvu.Cols" hidden="1">#REF!</definedName>
    <definedName name="Z_3BAA8BE8_6B0B_11D1_95EF_0000E8CF5EB3_.wvu.Cols" localSheetId="8" hidden="1">#REF!</definedName>
    <definedName name="Z_3BAA8BE8_6B0B_11D1_95EF_0000E8CF5EB3_.wvu.Cols" localSheetId="2" hidden="1">#REF!</definedName>
    <definedName name="Z_3BAA8BE8_6B0B_11D1_95EF_0000E8CF5EB3_.wvu.Cols" localSheetId="4" hidden="1">#REF!</definedName>
    <definedName name="Z_3BAA8BE8_6B0B_11D1_95EF_0000E8CF5EB3_.wvu.Cols" localSheetId="6" hidden="1">#REF!</definedName>
    <definedName name="Z_3BAA8BE8_6B0B_11D1_95EF_0000E8CF5EB3_.wvu.Cols" localSheetId="7" hidden="1">#REF!</definedName>
    <definedName name="Z_3BAA8BE8_6B0B_11D1_95EF_0000E8CF5EB3_.wvu.Cols" localSheetId="5" hidden="1">#REF!</definedName>
    <definedName name="Z_3BAA8BE8_6B0B_11D1_95EF_0000E8CF5EB3_.wvu.Cols" localSheetId="12" hidden="1">#REF!</definedName>
    <definedName name="Z_3BAA8BE8_6B0B_11D1_95EF_0000E8CF5EB3_.wvu.Cols" localSheetId="1" hidden="1">#REF!</definedName>
    <definedName name="Z_3BAA8BE8_6B0B_11D1_95EF_0000E8CF5EB3_.wvu.Cols" hidden="1">#REF!</definedName>
    <definedName name="Z_3BE15160_7B74_11D1_95EF_0000E8CF5EB3_.wvu.Cols" localSheetId="8" hidden="1">#REF!</definedName>
    <definedName name="Z_3BE15160_7B74_11D1_95EF_0000E8CF5EB3_.wvu.Cols" localSheetId="2" hidden="1">#REF!</definedName>
    <definedName name="Z_3BE15160_7B74_11D1_95EF_0000E8CF5EB3_.wvu.Cols" localSheetId="4" hidden="1">#REF!</definedName>
    <definedName name="Z_3BE15160_7B74_11D1_95EF_0000E8CF5EB3_.wvu.Cols" localSheetId="6" hidden="1">#REF!</definedName>
    <definedName name="Z_3BE15160_7B74_11D1_95EF_0000E8CF5EB3_.wvu.Cols" localSheetId="7" hidden="1">#REF!</definedName>
    <definedName name="Z_3BE15160_7B74_11D1_95EF_0000E8CF5EB3_.wvu.Cols" localSheetId="5" hidden="1">#REF!</definedName>
    <definedName name="Z_3BE15160_7B74_11D1_95EF_0000E8CF5EB3_.wvu.Cols" localSheetId="12" hidden="1">#REF!</definedName>
    <definedName name="Z_3BE15160_7B74_11D1_95EF_0000E8CF5EB3_.wvu.Cols" localSheetId="1" hidden="1">#REF!</definedName>
    <definedName name="Z_3BE15160_7B74_11D1_95EF_0000E8CF5EB3_.wvu.Cols" hidden="1">#REF!</definedName>
    <definedName name="Z_3BE15161_7B74_11D1_95EF_0000E8CF5EB3_.wvu.Cols" localSheetId="8" hidden="1">#REF!</definedName>
    <definedName name="Z_3BE15161_7B74_11D1_95EF_0000E8CF5EB3_.wvu.Cols" localSheetId="2" hidden="1">#REF!</definedName>
    <definedName name="Z_3BE15161_7B74_11D1_95EF_0000E8CF5EB3_.wvu.Cols" localSheetId="4" hidden="1">#REF!</definedName>
    <definedName name="Z_3BE15161_7B74_11D1_95EF_0000E8CF5EB3_.wvu.Cols" localSheetId="6" hidden="1">#REF!</definedName>
    <definedName name="Z_3BE15161_7B74_11D1_95EF_0000E8CF5EB3_.wvu.Cols" localSheetId="7" hidden="1">#REF!</definedName>
    <definedName name="Z_3BE15161_7B74_11D1_95EF_0000E8CF5EB3_.wvu.Cols" localSheetId="5" hidden="1">#REF!</definedName>
    <definedName name="Z_3BE15161_7B74_11D1_95EF_0000E8CF5EB3_.wvu.Cols" localSheetId="12" hidden="1">#REF!</definedName>
    <definedName name="Z_3BE15161_7B74_11D1_95EF_0000E8CF5EB3_.wvu.Cols" localSheetId="1" hidden="1">#REF!</definedName>
    <definedName name="Z_3BE15161_7B74_11D1_95EF_0000E8CF5EB3_.wvu.Cols" hidden="1">#REF!</definedName>
    <definedName name="Z_3BE15162_7B74_11D1_95EF_0000E8CF5EB3_.wvu.Cols" localSheetId="8" hidden="1">#REF!</definedName>
    <definedName name="Z_3BE15162_7B74_11D1_95EF_0000E8CF5EB3_.wvu.Cols" localSheetId="2" hidden="1">#REF!</definedName>
    <definedName name="Z_3BE15162_7B74_11D1_95EF_0000E8CF5EB3_.wvu.Cols" localSheetId="4" hidden="1">#REF!</definedName>
    <definedName name="Z_3BE15162_7B74_11D1_95EF_0000E8CF5EB3_.wvu.Cols" localSheetId="6" hidden="1">#REF!</definedName>
    <definedName name="Z_3BE15162_7B74_11D1_95EF_0000E8CF5EB3_.wvu.Cols" localSheetId="7" hidden="1">#REF!</definedName>
    <definedName name="Z_3BE15162_7B74_11D1_95EF_0000E8CF5EB3_.wvu.Cols" localSheetId="5" hidden="1">#REF!</definedName>
    <definedName name="Z_3BE15162_7B74_11D1_95EF_0000E8CF5EB3_.wvu.Cols" localSheetId="12" hidden="1">#REF!</definedName>
    <definedName name="Z_3BE15162_7B74_11D1_95EF_0000E8CF5EB3_.wvu.Cols" localSheetId="1" hidden="1">#REF!</definedName>
    <definedName name="Z_3BE15162_7B74_11D1_95EF_0000E8CF5EB3_.wvu.Cols" hidden="1">#REF!</definedName>
    <definedName name="Z_3BE15163_7B74_11D1_95EF_0000E8CF5EB3_.wvu.Cols" localSheetId="8" hidden="1">#REF!</definedName>
    <definedName name="Z_3BE15163_7B74_11D1_95EF_0000E8CF5EB3_.wvu.Cols" localSheetId="2" hidden="1">#REF!</definedName>
    <definedName name="Z_3BE15163_7B74_11D1_95EF_0000E8CF5EB3_.wvu.Cols" localSheetId="4" hidden="1">#REF!</definedName>
    <definedName name="Z_3BE15163_7B74_11D1_95EF_0000E8CF5EB3_.wvu.Cols" localSheetId="6" hidden="1">#REF!</definedName>
    <definedName name="Z_3BE15163_7B74_11D1_95EF_0000E8CF5EB3_.wvu.Cols" localSheetId="7" hidden="1">#REF!</definedName>
    <definedName name="Z_3BE15163_7B74_11D1_95EF_0000E8CF5EB3_.wvu.Cols" localSheetId="5" hidden="1">#REF!</definedName>
    <definedName name="Z_3BE15163_7B74_11D1_95EF_0000E8CF5EB3_.wvu.Cols" localSheetId="12" hidden="1">#REF!</definedName>
    <definedName name="Z_3BE15163_7B74_11D1_95EF_0000E8CF5EB3_.wvu.Cols" localSheetId="1" hidden="1">#REF!</definedName>
    <definedName name="Z_3BE15163_7B74_11D1_95EF_0000E8CF5EB3_.wvu.Cols" hidden="1">#REF!</definedName>
    <definedName name="Z_3BE15164_7B74_11D1_95EF_0000E8CF5EB3_.wvu.Cols" localSheetId="8" hidden="1">#REF!</definedName>
    <definedName name="Z_3BE15164_7B74_11D1_95EF_0000E8CF5EB3_.wvu.Cols" localSheetId="2" hidden="1">#REF!</definedName>
    <definedName name="Z_3BE15164_7B74_11D1_95EF_0000E8CF5EB3_.wvu.Cols" localSheetId="4" hidden="1">#REF!</definedName>
    <definedName name="Z_3BE15164_7B74_11D1_95EF_0000E8CF5EB3_.wvu.Cols" localSheetId="6" hidden="1">#REF!</definedName>
    <definedName name="Z_3BE15164_7B74_11D1_95EF_0000E8CF5EB3_.wvu.Cols" localSheetId="7" hidden="1">#REF!</definedName>
    <definedName name="Z_3BE15164_7B74_11D1_95EF_0000E8CF5EB3_.wvu.Cols" localSheetId="5" hidden="1">#REF!</definedName>
    <definedName name="Z_3BE15164_7B74_11D1_95EF_0000E8CF5EB3_.wvu.Cols" localSheetId="12" hidden="1">#REF!</definedName>
    <definedName name="Z_3BE15164_7B74_11D1_95EF_0000E8CF5EB3_.wvu.Cols" localSheetId="1" hidden="1">#REF!</definedName>
    <definedName name="Z_3BE15164_7B74_11D1_95EF_0000E8CF5EB3_.wvu.Cols" hidden="1">#REF!</definedName>
    <definedName name="Z_3BE15165_7B74_11D1_95EF_0000E8CF5EB3_.wvu.Cols" localSheetId="8" hidden="1">#REF!</definedName>
    <definedName name="Z_3BE15165_7B74_11D1_95EF_0000E8CF5EB3_.wvu.Cols" localSheetId="2" hidden="1">#REF!</definedName>
    <definedName name="Z_3BE15165_7B74_11D1_95EF_0000E8CF5EB3_.wvu.Cols" localSheetId="4" hidden="1">#REF!</definedName>
    <definedName name="Z_3BE15165_7B74_11D1_95EF_0000E8CF5EB3_.wvu.Cols" localSheetId="6" hidden="1">#REF!</definedName>
    <definedName name="Z_3BE15165_7B74_11D1_95EF_0000E8CF5EB3_.wvu.Cols" localSheetId="7" hidden="1">#REF!</definedName>
    <definedName name="Z_3BE15165_7B74_11D1_95EF_0000E8CF5EB3_.wvu.Cols" localSheetId="5" hidden="1">#REF!</definedName>
    <definedName name="Z_3BE15165_7B74_11D1_95EF_0000E8CF5EB3_.wvu.Cols" localSheetId="12" hidden="1">#REF!</definedName>
    <definedName name="Z_3BE15165_7B74_11D1_95EF_0000E8CF5EB3_.wvu.Cols" localSheetId="1" hidden="1">#REF!</definedName>
    <definedName name="Z_3BE15165_7B74_11D1_95EF_0000E8CF5EB3_.wvu.Cols" hidden="1">#REF!</definedName>
    <definedName name="Z_3BF18F2D_D50E_11D1_95F0_0000E8CF5EB3_.wvu.Cols" localSheetId="8" hidden="1">#REF!</definedName>
    <definedName name="Z_3BF18F2D_D50E_11D1_95F0_0000E8CF5EB3_.wvu.Cols" localSheetId="2" hidden="1">#REF!</definedName>
    <definedName name="Z_3BF18F2D_D50E_11D1_95F0_0000E8CF5EB3_.wvu.Cols" localSheetId="4" hidden="1">#REF!</definedName>
    <definedName name="Z_3BF18F2D_D50E_11D1_95F0_0000E8CF5EB3_.wvu.Cols" localSheetId="6" hidden="1">#REF!</definedName>
    <definedName name="Z_3BF18F2D_D50E_11D1_95F0_0000E8CF5EB3_.wvu.Cols" localSheetId="7" hidden="1">#REF!</definedName>
    <definedName name="Z_3BF18F2D_D50E_11D1_95F0_0000E8CF5EB3_.wvu.Cols" localSheetId="5" hidden="1">#REF!</definedName>
    <definedName name="Z_3BF18F2D_D50E_11D1_95F0_0000E8CF5EB3_.wvu.Cols" localSheetId="12" hidden="1">#REF!</definedName>
    <definedName name="Z_3BF18F2D_D50E_11D1_95F0_0000E8CF5EB3_.wvu.Cols" localSheetId="1" hidden="1">#REF!</definedName>
    <definedName name="Z_3BF18F2D_D50E_11D1_95F0_0000E8CF5EB3_.wvu.Cols" hidden="1">#REF!</definedName>
    <definedName name="Z_3BF18F2E_D50E_11D1_95F0_0000E8CF5EB3_.wvu.Cols" localSheetId="8" hidden="1">#REF!</definedName>
    <definedName name="Z_3BF18F2E_D50E_11D1_95F0_0000E8CF5EB3_.wvu.Cols" localSheetId="2" hidden="1">#REF!</definedName>
    <definedName name="Z_3BF18F2E_D50E_11D1_95F0_0000E8CF5EB3_.wvu.Cols" localSheetId="4" hidden="1">#REF!</definedName>
    <definedName name="Z_3BF18F2E_D50E_11D1_95F0_0000E8CF5EB3_.wvu.Cols" localSheetId="6" hidden="1">#REF!</definedName>
    <definedName name="Z_3BF18F2E_D50E_11D1_95F0_0000E8CF5EB3_.wvu.Cols" localSheetId="7" hidden="1">#REF!</definedName>
    <definedName name="Z_3BF18F2E_D50E_11D1_95F0_0000E8CF5EB3_.wvu.Cols" localSheetId="5" hidden="1">#REF!</definedName>
    <definedName name="Z_3BF18F2E_D50E_11D1_95F0_0000E8CF5EB3_.wvu.Cols" localSheetId="12" hidden="1">#REF!</definedName>
    <definedName name="Z_3BF18F2E_D50E_11D1_95F0_0000E8CF5EB3_.wvu.Cols" localSheetId="1" hidden="1">#REF!</definedName>
    <definedName name="Z_3BF18F2E_D50E_11D1_95F0_0000E8CF5EB3_.wvu.Cols" hidden="1">#REF!</definedName>
    <definedName name="Z_3DC7E54C_6637_11D1_95EE_0000E8CF5EB3_.wvu.Cols" localSheetId="8" hidden="1">#REF!</definedName>
    <definedName name="Z_3DC7E54C_6637_11D1_95EE_0000E8CF5EB3_.wvu.Cols" localSheetId="2" hidden="1">#REF!</definedName>
    <definedName name="Z_3DC7E54C_6637_11D1_95EE_0000E8CF5EB3_.wvu.Cols" localSheetId="4" hidden="1">#REF!</definedName>
    <definedName name="Z_3DC7E54C_6637_11D1_95EE_0000E8CF5EB3_.wvu.Cols" localSheetId="6" hidden="1">#REF!</definedName>
    <definedName name="Z_3DC7E54C_6637_11D1_95EE_0000E8CF5EB3_.wvu.Cols" localSheetId="7" hidden="1">#REF!</definedName>
    <definedName name="Z_3DC7E54C_6637_11D1_95EE_0000E8CF5EB3_.wvu.Cols" localSheetId="5" hidden="1">#REF!</definedName>
    <definedName name="Z_3DC7E54C_6637_11D1_95EE_0000E8CF5EB3_.wvu.Cols" localSheetId="12" hidden="1">#REF!</definedName>
    <definedName name="Z_3DC7E54C_6637_11D1_95EE_0000E8CF5EB3_.wvu.Cols" localSheetId="1" hidden="1">#REF!</definedName>
    <definedName name="Z_3DC7E54C_6637_11D1_95EE_0000E8CF5EB3_.wvu.Cols" hidden="1">#REF!</definedName>
    <definedName name="Z_3DC7E54D_6637_11D1_95EE_0000E8CF5EB3_.wvu.Cols" localSheetId="8" hidden="1">#REF!</definedName>
    <definedName name="Z_3DC7E54D_6637_11D1_95EE_0000E8CF5EB3_.wvu.Cols" localSheetId="2" hidden="1">#REF!</definedName>
    <definedName name="Z_3DC7E54D_6637_11D1_95EE_0000E8CF5EB3_.wvu.Cols" localSheetId="4" hidden="1">#REF!</definedName>
    <definedName name="Z_3DC7E54D_6637_11D1_95EE_0000E8CF5EB3_.wvu.Cols" localSheetId="6" hidden="1">#REF!</definedName>
    <definedName name="Z_3DC7E54D_6637_11D1_95EE_0000E8CF5EB3_.wvu.Cols" localSheetId="7" hidden="1">#REF!</definedName>
    <definedName name="Z_3DC7E54D_6637_11D1_95EE_0000E8CF5EB3_.wvu.Cols" localSheetId="5" hidden="1">#REF!</definedName>
    <definedName name="Z_3DC7E54D_6637_11D1_95EE_0000E8CF5EB3_.wvu.Cols" localSheetId="12" hidden="1">#REF!</definedName>
    <definedName name="Z_3DC7E54D_6637_11D1_95EE_0000E8CF5EB3_.wvu.Cols" localSheetId="1" hidden="1">#REF!</definedName>
    <definedName name="Z_3DC7E54D_6637_11D1_95EE_0000E8CF5EB3_.wvu.Cols" hidden="1">#REF!</definedName>
    <definedName name="Z_3DC7E54E_6637_11D1_95EE_0000E8CF5EB3_.wvu.Cols" localSheetId="8" hidden="1">#REF!</definedName>
    <definedName name="Z_3DC7E54E_6637_11D1_95EE_0000E8CF5EB3_.wvu.Cols" localSheetId="2" hidden="1">#REF!</definedName>
    <definedName name="Z_3DC7E54E_6637_11D1_95EE_0000E8CF5EB3_.wvu.Cols" localSheetId="4" hidden="1">#REF!</definedName>
    <definedName name="Z_3DC7E54E_6637_11D1_95EE_0000E8CF5EB3_.wvu.Cols" localSheetId="6" hidden="1">#REF!</definedName>
    <definedName name="Z_3DC7E54E_6637_11D1_95EE_0000E8CF5EB3_.wvu.Cols" localSheetId="7" hidden="1">#REF!</definedName>
    <definedName name="Z_3DC7E54E_6637_11D1_95EE_0000E8CF5EB3_.wvu.Cols" localSheetId="5" hidden="1">#REF!</definedName>
    <definedName name="Z_3DC7E54E_6637_11D1_95EE_0000E8CF5EB3_.wvu.Cols" localSheetId="12" hidden="1">#REF!</definedName>
    <definedName name="Z_3DC7E54E_6637_11D1_95EE_0000E8CF5EB3_.wvu.Cols" localSheetId="1" hidden="1">#REF!</definedName>
    <definedName name="Z_3DC7E54E_6637_11D1_95EE_0000E8CF5EB3_.wvu.Cols" hidden="1">#REF!</definedName>
    <definedName name="Z_3DC7E54F_6637_11D1_95EE_0000E8CF5EB3_.wvu.Cols" localSheetId="8" hidden="1">#REF!</definedName>
    <definedName name="Z_3DC7E54F_6637_11D1_95EE_0000E8CF5EB3_.wvu.Cols" localSheetId="2" hidden="1">#REF!</definedName>
    <definedName name="Z_3DC7E54F_6637_11D1_95EE_0000E8CF5EB3_.wvu.Cols" localSheetId="4" hidden="1">#REF!</definedName>
    <definedName name="Z_3DC7E54F_6637_11D1_95EE_0000E8CF5EB3_.wvu.Cols" localSheetId="6" hidden="1">#REF!</definedName>
    <definedName name="Z_3DC7E54F_6637_11D1_95EE_0000E8CF5EB3_.wvu.Cols" localSheetId="7" hidden="1">#REF!</definedName>
    <definedName name="Z_3DC7E54F_6637_11D1_95EE_0000E8CF5EB3_.wvu.Cols" localSheetId="5" hidden="1">#REF!</definedName>
    <definedName name="Z_3DC7E54F_6637_11D1_95EE_0000E8CF5EB3_.wvu.Cols" localSheetId="12" hidden="1">#REF!</definedName>
    <definedName name="Z_3DC7E54F_6637_11D1_95EE_0000E8CF5EB3_.wvu.Cols" localSheetId="1" hidden="1">#REF!</definedName>
    <definedName name="Z_3DC7E54F_6637_11D1_95EE_0000E8CF5EB3_.wvu.Cols" hidden="1">#REF!</definedName>
    <definedName name="Z_3DC7E550_6637_11D1_95EE_0000E8CF5EB3_.wvu.Cols" localSheetId="8" hidden="1">#REF!</definedName>
    <definedName name="Z_3DC7E550_6637_11D1_95EE_0000E8CF5EB3_.wvu.Cols" localSheetId="2" hidden="1">#REF!</definedName>
    <definedName name="Z_3DC7E550_6637_11D1_95EE_0000E8CF5EB3_.wvu.Cols" localSheetId="4" hidden="1">#REF!</definedName>
    <definedName name="Z_3DC7E550_6637_11D1_95EE_0000E8CF5EB3_.wvu.Cols" localSheetId="6" hidden="1">#REF!</definedName>
    <definedName name="Z_3DC7E550_6637_11D1_95EE_0000E8CF5EB3_.wvu.Cols" localSheetId="7" hidden="1">#REF!</definedName>
    <definedName name="Z_3DC7E550_6637_11D1_95EE_0000E8CF5EB3_.wvu.Cols" localSheetId="5" hidden="1">#REF!</definedName>
    <definedName name="Z_3DC7E550_6637_11D1_95EE_0000E8CF5EB3_.wvu.Cols" localSheetId="12" hidden="1">#REF!</definedName>
    <definedName name="Z_3DC7E550_6637_11D1_95EE_0000E8CF5EB3_.wvu.Cols" localSheetId="1" hidden="1">#REF!</definedName>
    <definedName name="Z_3DC7E550_6637_11D1_95EE_0000E8CF5EB3_.wvu.Cols" hidden="1">#REF!</definedName>
    <definedName name="Z_3DC7E551_6637_11D1_95EE_0000E8CF5EB3_.wvu.Cols" localSheetId="8" hidden="1">#REF!</definedName>
    <definedName name="Z_3DC7E551_6637_11D1_95EE_0000E8CF5EB3_.wvu.Cols" localSheetId="2" hidden="1">#REF!</definedName>
    <definedName name="Z_3DC7E551_6637_11D1_95EE_0000E8CF5EB3_.wvu.Cols" localSheetId="4" hidden="1">#REF!</definedName>
    <definedName name="Z_3DC7E551_6637_11D1_95EE_0000E8CF5EB3_.wvu.Cols" localSheetId="6" hidden="1">#REF!</definedName>
    <definedName name="Z_3DC7E551_6637_11D1_95EE_0000E8CF5EB3_.wvu.Cols" localSheetId="7" hidden="1">#REF!</definedName>
    <definedName name="Z_3DC7E551_6637_11D1_95EE_0000E8CF5EB3_.wvu.Cols" localSheetId="5" hidden="1">#REF!</definedName>
    <definedName name="Z_3DC7E551_6637_11D1_95EE_0000E8CF5EB3_.wvu.Cols" localSheetId="12" hidden="1">#REF!</definedName>
    <definedName name="Z_3DC7E551_6637_11D1_95EE_0000E8CF5EB3_.wvu.Cols" localSheetId="1" hidden="1">#REF!</definedName>
    <definedName name="Z_3DC7E551_6637_11D1_95EE_0000E8CF5EB3_.wvu.Cols" hidden="1">#REF!</definedName>
    <definedName name="Z_3DC7E556_6637_11D1_95EE_0000E8CF5EB3_.wvu.Cols" localSheetId="8" hidden="1">#REF!</definedName>
    <definedName name="Z_3DC7E556_6637_11D1_95EE_0000E8CF5EB3_.wvu.Cols" localSheetId="2" hidden="1">#REF!</definedName>
    <definedName name="Z_3DC7E556_6637_11D1_95EE_0000E8CF5EB3_.wvu.Cols" localSheetId="4" hidden="1">#REF!</definedName>
    <definedName name="Z_3DC7E556_6637_11D1_95EE_0000E8CF5EB3_.wvu.Cols" localSheetId="6" hidden="1">#REF!</definedName>
    <definedName name="Z_3DC7E556_6637_11D1_95EE_0000E8CF5EB3_.wvu.Cols" localSheetId="7" hidden="1">#REF!</definedName>
    <definedName name="Z_3DC7E556_6637_11D1_95EE_0000E8CF5EB3_.wvu.Cols" localSheetId="5" hidden="1">#REF!</definedName>
    <definedName name="Z_3DC7E556_6637_11D1_95EE_0000E8CF5EB3_.wvu.Cols" localSheetId="12" hidden="1">#REF!</definedName>
    <definedName name="Z_3DC7E556_6637_11D1_95EE_0000E8CF5EB3_.wvu.Cols" localSheetId="1" hidden="1">#REF!</definedName>
    <definedName name="Z_3DC7E556_6637_11D1_95EE_0000E8CF5EB3_.wvu.Cols" hidden="1">#REF!</definedName>
    <definedName name="Z_3DC7E557_6637_11D1_95EE_0000E8CF5EB3_.wvu.Cols" localSheetId="8" hidden="1">#REF!</definedName>
    <definedName name="Z_3DC7E557_6637_11D1_95EE_0000E8CF5EB3_.wvu.Cols" localSheetId="2" hidden="1">#REF!</definedName>
    <definedName name="Z_3DC7E557_6637_11D1_95EE_0000E8CF5EB3_.wvu.Cols" localSheetId="4" hidden="1">#REF!</definedName>
    <definedName name="Z_3DC7E557_6637_11D1_95EE_0000E8CF5EB3_.wvu.Cols" localSheetId="6" hidden="1">#REF!</definedName>
    <definedName name="Z_3DC7E557_6637_11D1_95EE_0000E8CF5EB3_.wvu.Cols" localSheetId="7" hidden="1">#REF!</definedName>
    <definedName name="Z_3DC7E557_6637_11D1_95EE_0000E8CF5EB3_.wvu.Cols" localSheetId="5" hidden="1">#REF!</definedName>
    <definedName name="Z_3DC7E557_6637_11D1_95EE_0000E8CF5EB3_.wvu.Cols" localSheetId="12" hidden="1">#REF!</definedName>
    <definedName name="Z_3DC7E557_6637_11D1_95EE_0000E8CF5EB3_.wvu.Cols" localSheetId="1" hidden="1">#REF!</definedName>
    <definedName name="Z_3DC7E557_6637_11D1_95EE_0000E8CF5EB3_.wvu.Cols" hidden="1">#REF!</definedName>
    <definedName name="Z_3DC7E558_6637_11D1_95EE_0000E8CF5EB3_.wvu.Cols" localSheetId="8" hidden="1">#REF!</definedName>
    <definedName name="Z_3DC7E558_6637_11D1_95EE_0000E8CF5EB3_.wvu.Cols" localSheetId="2" hidden="1">#REF!</definedName>
    <definedName name="Z_3DC7E558_6637_11D1_95EE_0000E8CF5EB3_.wvu.Cols" localSheetId="4" hidden="1">#REF!</definedName>
    <definedName name="Z_3DC7E558_6637_11D1_95EE_0000E8CF5EB3_.wvu.Cols" localSheetId="6" hidden="1">#REF!</definedName>
    <definedName name="Z_3DC7E558_6637_11D1_95EE_0000E8CF5EB3_.wvu.Cols" localSheetId="7" hidden="1">#REF!</definedName>
    <definedName name="Z_3DC7E558_6637_11D1_95EE_0000E8CF5EB3_.wvu.Cols" localSheetId="5" hidden="1">#REF!</definedName>
    <definedName name="Z_3DC7E558_6637_11D1_95EE_0000E8CF5EB3_.wvu.Cols" localSheetId="12" hidden="1">#REF!</definedName>
    <definedName name="Z_3DC7E558_6637_11D1_95EE_0000E8CF5EB3_.wvu.Cols" localSheetId="1" hidden="1">#REF!</definedName>
    <definedName name="Z_3DC7E558_6637_11D1_95EE_0000E8CF5EB3_.wvu.Cols" hidden="1">#REF!</definedName>
    <definedName name="Z_3DC7E559_6637_11D1_95EE_0000E8CF5EB3_.wvu.Cols" localSheetId="8" hidden="1">#REF!</definedName>
    <definedName name="Z_3DC7E559_6637_11D1_95EE_0000E8CF5EB3_.wvu.Cols" localSheetId="2" hidden="1">#REF!</definedName>
    <definedName name="Z_3DC7E559_6637_11D1_95EE_0000E8CF5EB3_.wvu.Cols" localSheetId="4" hidden="1">#REF!</definedName>
    <definedName name="Z_3DC7E559_6637_11D1_95EE_0000E8CF5EB3_.wvu.Cols" localSheetId="6" hidden="1">#REF!</definedName>
    <definedName name="Z_3DC7E559_6637_11D1_95EE_0000E8CF5EB3_.wvu.Cols" localSheetId="7" hidden="1">#REF!</definedName>
    <definedName name="Z_3DC7E559_6637_11D1_95EE_0000E8CF5EB3_.wvu.Cols" localSheetId="5" hidden="1">#REF!</definedName>
    <definedName name="Z_3DC7E559_6637_11D1_95EE_0000E8CF5EB3_.wvu.Cols" localSheetId="12" hidden="1">#REF!</definedName>
    <definedName name="Z_3DC7E559_6637_11D1_95EE_0000E8CF5EB3_.wvu.Cols" localSheetId="1" hidden="1">#REF!</definedName>
    <definedName name="Z_3DC7E559_6637_11D1_95EE_0000E8CF5EB3_.wvu.Cols" hidden="1">#REF!</definedName>
    <definedName name="Z_3DC7E55A_6637_11D1_95EE_0000E8CF5EB3_.wvu.Cols" localSheetId="8" hidden="1">#REF!</definedName>
    <definedName name="Z_3DC7E55A_6637_11D1_95EE_0000E8CF5EB3_.wvu.Cols" localSheetId="2" hidden="1">#REF!</definedName>
    <definedName name="Z_3DC7E55A_6637_11D1_95EE_0000E8CF5EB3_.wvu.Cols" localSheetId="4" hidden="1">#REF!</definedName>
    <definedName name="Z_3DC7E55A_6637_11D1_95EE_0000E8CF5EB3_.wvu.Cols" localSheetId="6" hidden="1">#REF!</definedName>
    <definedName name="Z_3DC7E55A_6637_11D1_95EE_0000E8CF5EB3_.wvu.Cols" localSheetId="7" hidden="1">#REF!</definedName>
    <definedName name="Z_3DC7E55A_6637_11D1_95EE_0000E8CF5EB3_.wvu.Cols" localSheetId="5" hidden="1">#REF!</definedName>
    <definedName name="Z_3DC7E55A_6637_11D1_95EE_0000E8CF5EB3_.wvu.Cols" localSheetId="12" hidden="1">#REF!</definedName>
    <definedName name="Z_3DC7E55A_6637_11D1_95EE_0000E8CF5EB3_.wvu.Cols" localSheetId="1" hidden="1">#REF!</definedName>
    <definedName name="Z_3DC7E55A_6637_11D1_95EE_0000E8CF5EB3_.wvu.Cols" hidden="1">#REF!</definedName>
    <definedName name="Z_3DC7E55B_6637_11D1_95EE_0000E8CF5EB3_.wvu.Cols" localSheetId="8" hidden="1">#REF!</definedName>
    <definedName name="Z_3DC7E55B_6637_11D1_95EE_0000E8CF5EB3_.wvu.Cols" localSheetId="2" hidden="1">#REF!</definedName>
    <definedName name="Z_3DC7E55B_6637_11D1_95EE_0000E8CF5EB3_.wvu.Cols" localSheetId="4" hidden="1">#REF!</definedName>
    <definedName name="Z_3DC7E55B_6637_11D1_95EE_0000E8CF5EB3_.wvu.Cols" localSheetId="6" hidden="1">#REF!</definedName>
    <definedName name="Z_3DC7E55B_6637_11D1_95EE_0000E8CF5EB3_.wvu.Cols" localSheetId="7" hidden="1">#REF!</definedName>
    <definedName name="Z_3DC7E55B_6637_11D1_95EE_0000E8CF5EB3_.wvu.Cols" localSheetId="5" hidden="1">#REF!</definedName>
    <definedName name="Z_3DC7E55B_6637_11D1_95EE_0000E8CF5EB3_.wvu.Cols" localSheetId="12" hidden="1">#REF!</definedName>
    <definedName name="Z_3DC7E55B_6637_11D1_95EE_0000E8CF5EB3_.wvu.Cols" localSheetId="1" hidden="1">#REF!</definedName>
    <definedName name="Z_3DC7E55B_6637_11D1_95EE_0000E8CF5EB3_.wvu.Cols" hidden="1">#REF!</definedName>
    <definedName name="Z_4071A92C_6FA6_11D1_95EF_0000E8CF5EB3_.wvu.Cols" localSheetId="8" hidden="1">#REF!</definedName>
    <definedName name="Z_4071A92C_6FA6_11D1_95EF_0000E8CF5EB3_.wvu.Cols" localSheetId="2" hidden="1">#REF!</definedName>
    <definedName name="Z_4071A92C_6FA6_11D1_95EF_0000E8CF5EB3_.wvu.Cols" localSheetId="4" hidden="1">#REF!</definedName>
    <definedName name="Z_4071A92C_6FA6_11D1_95EF_0000E8CF5EB3_.wvu.Cols" localSheetId="6" hidden="1">#REF!</definedName>
    <definedName name="Z_4071A92C_6FA6_11D1_95EF_0000E8CF5EB3_.wvu.Cols" localSheetId="7" hidden="1">#REF!</definedName>
    <definedName name="Z_4071A92C_6FA6_11D1_95EF_0000E8CF5EB3_.wvu.Cols" localSheetId="5" hidden="1">#REF!</definedName>
    <definedName name="Z_4071A92C_6FA6_11D1_95EF_0000E8CF5EB3_.wvu.Cols" localSheetId="12" hidden="1">#REF!</definedName>
    <definedName name="Z_4071A92C_6FA6_11D1_95EF_0000E8CF5EB3_.wvu.Cols" localSheetId="1" hidden="1">#REF!</definedName>
    <definedName name="Z_4071A92C_6FA6_11D1_95EF_0000E8CF5EB3_.wvu.Cols" hidden="1">#REF!</definedName>
    <definedName name="Z_4071A92D_6FA6_11D1_95EF_0000E8CF5EB3_.wvu.Cols" localSheetId="8" hidden="1">#REF!</definedName>
    <definedName name="Z_4071A92D_6FA6_11D1_95EF_0000E8CF5EB3_.wvu.Cols" localSheetId="2" hidden="1">#REF!</definedName>
    <definedName name="Z_4071A92D_6FA6_11D1_95EF_0000E8CF5EB3_.wvu.Cols" localSheetId="4" hidden="1">#REF!</definedName>
    <definedName name="Z_4071A92D_6FA6_11D1_95EF_0000E8CF5EB3_.wvu.Cols" localSheetId="6" hidden="1">#REF!</definedName>
    <definedName name="Z_4071A92D_6FA6_11D1_95EF_0000E8CF5EB3_.wvu.Cols" localSheetId="7" hidden="1">#REF!</definedName>
    <definedName name="Z_4071A92D_6FA6_11D1_95EF_0000E8CF5EB3_.wvu.Cols" localSheetId="5" hidden="1">#REF!</definedName>
    <definedName name="Z_4071A92D_6FA6_11D1_95EF_0000E8CF5EB3_.wvu.Cols" localSheetId="12" hidden="1">#REF!</definedName>
    <definedName name="Z_4071A92D_6FA6_11D1_95EF_0000E8CF5EB3_.wvu.Cols" localSheetId="1" hidden="1">#REF!</definedName>
    <definedName name="Z_4071A92D_6FA6_11D1_95EF_0000E8CF5EB3_.wvu.Cols" hidden="1">#REF!</definedName>
    <definedName name="Z_4071A92E_6FA6_11D1_95EF_0000E8CF5EB3_.wvu.Cols" localSheetId="8" hidden="1">#REF!</definedName>
    <definedName name="Z_4071A92E_6FA6_11D1_95EF_0000E8CF5EB3_.wvu.Cols" localSheetId="2" hidden="1">#REF!</definedName>
    <definedName name="Z_4071A92E_6FA6_11D1_95EF_0000E8CF5EB3_.wvu.Cols" localSheetId="4" hidden="1">#REF!</definedName>
    <definedName name="Z_4071A92E_6FA6_11D1_95EF_0000E8CF5EB3_.wvu.Cols" localSheetId="6" hidden="1">#REF!</definedName>
    <definedName name="Z_4071A92E_6FA6_11D1_95EF_0000E8CF5EB3_.wvu.Cols" localSheetId="7" hidden="1">#REF!</definedName>
    <definedName name="Z_4071A92E_6FA6_11D1_95EF_0000E8CF5EB3_.wvu.Cols" localSheetId="5" hidden="1">#REF!</definedName>
    <definedName name="Z_4071A92E_6FA6_11D1_95EF_0000E8CF5EB3_.wvu.Cols" localSheetId="12" hidden="1">#REF!</definedName>
    <definedName name="Z_4071A92E_6FA6_11D1_95EF_0000E8CF5EB3_.wvu.Cols" localSheetId="1" hidden="1">#REF!</definedName>
    <definedName name="Z_4071A92E_6FA6_11D1_95EF_0000E8CF5EB3_.wvu.Cols" hidden="1">#REF!</definedName>
    <definedName name="Z_4071A92F_6FA6_11D1_95EF_0000E8CF5EB3_.wvu.Cols" localSheetId="8" hidden="1">#REF!</definedName>
    <definedName name="Z_4071A92F_6FA6_11D1_95EF_0000E8CF5EB3_.wvu.Cols" localSheetId="2" hidden="1">#REF!</definedName>
    <definedName name="Z_4071A92F_6FA6_11D1_95EF_0000E8CF5EB3_.wvu.Cols" localSheetId="4" hidden="1">#REF!</definedName>
    <definedName name="Z_4071A92F_6FA6_11D1_95EF_0000E8CF5EB3_.wvu.Cols" localSheetId="6" hidden="1">#REF!</definedName>
    <definedName name="Z_4071A92F_6FA6_11D1_95EF_0000E8CF5EB3_.wvu.Cols" localSheetId="7" hidden="1">#REF!</definedName>
    <definedName name="Z_4071A92F_6FA6_11D1_95EF_0000E8CF5EB3_.wvu.Cols" localSheetId="5" hidden="1">#REF!</definedName>
    <definedName name="Z_4071A92F_6FA6_11D1_95EF_0000E8CF5EB3_.wvu.Cols" localSheetId="12" hidden="1">#REF!</definedName>
    <definedName name="Z_4071A92F_6FA6_11D1_95EF_0000E8CF5EB3_.wvu.Cols" localSheetId="1" hidden="1">#REF!</definedName>
    <definedName name="Z_4071A92F_6FA6_11D1_95EF_0000E8CF5EB3_.wvu.Cols" hidden="1">#REF!</definedName>
    <definedName name="Z_4071A930_6FA6_11D1_95EF_0000E8CF5EB3_.wvu.Cols" localSheetId="8" hidden="1">#REF!</definedName>
    <definedName name="Z_4071A930_6FA6_11D1_95EF_0000E8CF5EB3_.wvu.Cols" localSheetId="2" hidden="1">#REF!</definedName>
    <definedName name="Z_4071A930_6FA6_11D1_95EF_0000E8CF5EB3_.wvu.Cols" localSheetId="4" hidden="1">#REF!</definedName>
    <definedName name="Z_4071A930_6FA6_11D1_95EF_0000E8CF5EB3_.wvu.Cols" localSheetId="6" hidden="1">#REF!</definedName>
    <definedName name="Z_4071A930_6FA6_11D1_95EF_0000E8CF5EB3_.wvu.Cols" localSheetId="7" hidden="1">#REF!</definedName>
    <definedName name="Z_4071A930_6FA6_11D1_95EF_0000E8CF5EB3_.wvu.Cols" localSheetId="5" hidden="1">#REF!</definedName>
    <definedName name="Z_4071A930_6FA6_11D1_95EF_0000E8CF5EB3_.wvu.Cols" localSheetId="12" hidden="1">#REF!</definedName>
    <definedName name="Z_4071A930_6FA6_11D1_95EF_0000E8CF5EB3_.wvu.Cols" localSheetId="1" hidden="1">#REF!</definedName>
    <definedName name="Z_4071A930_6FA6_11D1_95EF_0000E8CF5EB3_.wvu.Cols" hidden="1">#REF!</definedName>
    <definedName name="Z_4071A931_6FA6_11D1_95EF_0000E8CF5EB3_.wvu.Cols" localSheetId="8" hidden="1">#REF!</definedName>
    <definedName name="Z_4071A931_6FA6_11D1_95EF_0000E8CF5EB3_.wvu.Cols" localSheetId="2" hidden="1">#REF!</definedName>
    <definedName name="Z_4071A931_6FA6_11D1_95EF_0000E8CF5EB3_.wvu.Cols" localSheetId="4" hidden="1">#REF!</definedName>
    <definedName name="Z_4071A931_6FA6_11D1_95EF_0000E8CF5EB3_.wvu.Cols" localSheetId="6" hidden="1">#REF!</definedName>
    <definedName name="Z_4071A931_6FA6_11D1_95EF_0000E8CF5EB3_.wvu.Cols" localSheetId="7" hidden="1">#REF!</definedName>
    <definedName name="Z_4071A931_6FA6_11D1_95EF_0000E8CF5EB3_.wvu.Cols" localSheetId="5" hidden="1">#REF!</definedName>
    <definedName name="Z_4071A931_6FA6_11D1_95EF_0000E8CF5EB3_.wvu.Cols" localSheetId="12" hidden="1">#REF!</definedName>
    <definedName name="Z_4071A931_6FA6_11D1_95EF_0000E8CF5EB3_.wvu.Cols" localSheetId="1" hidden="1">#REF!</definedName>
    <definedName name="Z_4071A931_6FA6_11D1_95EF_0000E8CF5EB3_.wvu.Cols" hidden="1">#REF!</definedName>
    <definedName name="Z_43431AB6_BF38_11D1_95F0_0000E8CF5EB3_.wvu.Cols" localSheetId="8" hidden="1">#REF!,#REF!,#REF!</definedName>
    <definedName name="Z_43431AB6_BF38_11D1_95F0_0000E8CF5EB3_.wvu.Cols" localSheetId="2" hidden="1">#REF!,#REF!,#REF!</definedName>
    <definedName name="Z_43431AB6_BF38_11D1_95F0_0000E8CF5EB3_.wvu.Cols" localSheetId="4" hidden="1">#REF!,#REF!,#REF!</definedName>
    <definedName name="Z_43431AB6_BF38_11D1_95F0_0000E8CF5EB3_.wvu.Cols" localSheetId="6" hidden="1">#REF!,#REF!,#REF!</definedName>
    <definedName name="Z_43431AB6_BF38_11D1_95F0_0000E8CF5EB3_.wvu.Cols" localSheetId="7" hidden="1">#REF!,#REF!,#REF!</definedName>
    <definedName name="Z_43431AB6_BF38_11D1_95F0_0000E8CF5EB3_.wvu.Cols" localSheetId="5" hidden="1">#REF!,#REF!,#REF!</definedName>
    <definedName name="Z_43431AB6_BF38_11D1_95F0_0000E8CF5EB3_.wvu.Cols" localSheetId="0" hidden="1">#REF!,#REF!,#REF!</definedName>
    <definedName name="Z_43431AB6_BF38_11D1_95F0_0000E8CF5EB3_.wvu.Cols" localSheetId="12" hidden="1">#REF!,#REF!,#REF!</definedName>
    <definedName name="Z_43431AB6_BF38_11D1_95F0_0000E8CF5EB3_.wvu.Cols" localSheetId="1" hidden="1">#REF!,#REF!,#REF!</definedName>
    <definedName name="Z_43431AB6_BF38_11D1_95F0_0000E8CF5EB3_.wvu.Cols" hidden="1">#REF!,#REF!,#REF!</definedName>
    <definedName name="Z_43431AB7_BF38_11D1_95F0_0000E8CF5EB3_.wvu.Cols" localSheetId="8" hidden="1">#REF!,#REF!,#REF!</definedName>
    <definedName name="Z_43431AB7_BF38_11D1_95F0_0000E8CF5EB3_.wvu.Cols" localSheetId="2" hidden="1">#REF!,#REF!,#REF!</definedName>
    <definedName name="Z_43431AB7_BF38_11D1_95F0_0000E8CF5EB3_.wvu.Cols" localSheetId="4" hidden="1">#REF!,#REF!,#REF!</definedName>
    <definedName name="Z_43431AB7_BF38_11D1_95F0_0000E8CF5EB3_.wvu.Cols" localSheetId="6" hidden="1">#REF!,#REF!,#REF!</definedName>
    <definedName name="Z_43431AB7_BF38_11D1_95F0_0000E8CF5EB3_.wvu.Cols" localSheetId="7" hidden="1">#REF!,#REF!,#REF!</definedName>
    <definedName name="Z_43431AB7_BF38_11D1_95F0_0000E8CF5EB3_.wvu.Cols" localSheetId="5" hidden="1">#REF!,#REF!,#REF!</definedName>
    <definedName name="Z_43431AB7_BF38_11D1_95F0_0000E8CF5EB3_.wvu.Cols" localSheetId="0" hidden="1">#REF!,#REF!,#REF!</definedName>
    <definedName name="Z_43431AB7_BF38_11D1_95F0_0000E8CF5EB3_.wvu.Cols" localSheetId="12" hidden="1">#REF!,#REF!,#REF!</definedName>
    <definedName name="Z_43431AB7_BF38_11D1_95F0_0000E8CF5EB3_.wvu.Cols" localSheetId="1" hidden="1">#REF!,#REF!,#REF!</definedName>
    <definedName name="Z_43431AB7_BF38_11D1_95F0_0000E8CF5EB3_.wvu.Cols" hidden="1">#REF!,#REF!,#REF!</definedName>
    <definedName name="Z_448A1304_7B98_11D1_95EF_0000E8CF5EB3_.wvu.Cols" localSheetId="8" hidden="1">#REF!</definedName>
    <definedName name="Z_448A1304_7B98_11D1_95EF_0000E8CF5EB3_.wvu.Cols" localSheetId="2" hidden="1">#REF!</definedName>
    <definedName name="Z_448A1304_7B98_11D1_95EF_0000E8CF5EB3_.wvu.Cols" localSheetId="4" hidden="1">#REF!</definedName>
    <definedName name="Z_448A1304_7B98_11D1_95EF_0000E8CF5EB3_.wvu.Cols" localSheetId="6" hidden="1">#REF!</definedName>
    <definedName name="Z_448A1304_7B98_11D1_95EF_0000E8CF5EB3_.wvu.Cols" localSheetId="7" hidden="1">#REF!</definedName>
    <definedName name="Z_448A1304_7B98_11D1_95EF_0000E8CF5EB3_.wvu.Cols" localSheetId="5" hidden="1">#REF!</definedName>
    <definedName name="Z_448A1304_7B98_11D1_95EF_0000E8CF5EB3_.wvu.Cols" localSheetId="0" hidden="1">#REF!</definedName>
    <definedName name="Z_448A1304_7B98_11D1_95EF_0000E8CF5EB3_.wvu.Cols" localSheetId="12" hidden="1">#REF!</definedName>
    <definedName name="Z_448A1304_7B98_11D1_95EF_0000E8CF5EB3_.wvu.Cols" localSheetId="1" hidden="1">#REF!</definedName>
    <definedName name="Z_448A1304_7B98_11D1_95EF_0000E8CF5EB3_.wvu.Cols" hidden="1">#REF!</definedName>
    <definedName name="Z_448A1305_7B98_11D1_95EF_0000E8CF5EB3_.wvu.Cols" localSheetId="8" hidden="1">#REF!</definedName>
    <definedName name="Z_448A1305_7B98_11D1_95EF_0000E8CF5EB3_.wvu.Cols" localSheetId="2" hidden="1">#REF!</definedName>
    <definedName name="Z_448A1305_7B98_11D1_95EF_0000E8CF5EB3_.wvu.Cols" localSheetId="4" hidden="1">#REF!</definedName>
    <definedName name="Z_448A1305_7B98_11D1_95EF_0000E8CF5EB3_.wvu.Cols" localSheetId="6" hidden="1">#REF!</definedName>
    <definedName name="Z_448A1305_7B98_11D1_95EF_0000E8CF5EB3_.wvu.Cols" localSheetId="7" hidden="1">#REF!</definedName>
    <definedName name="Z_448A1305_7B98_11D1_95EF_0000E8CF5EB3_.wvu.Cols" localSheetId="5" hidden="1">#REF!</definedName>
    <definedName name="Z_448A1305_7B98_11D1_95EF_0000E8CF5EB3_.wvu.Cols" localSheetId="0" hidden="1">#REF!</definedName>
    <definedName name="Z_448A1305_7B98_11D1_95EF_0000E8CF5EB3_.wvu.Cols" localSheetId="12" hidden="1">#REF!</definedName>
    <definedName name="Z_448A1305_7B98_11D1_95EF_0000E8CF5EB3_.wvu.Cols" localSheetId="1" hidden="1">#REF!</definedName>
    <definedName name="Z_448A1305_7B98_11D1_95EF_0000E8CF5EB3_.wvu.Cols" hidden="1">#REF!</definedName>
    <definedName name="Z_448A1306_7B98_11D1_95EF_0000E8CF5EB3_.wvu.Cols" localSheetId="8" hidden="1">#REF!</definedName>
    <definedName name="Z_448A1306_7B98_11D1_95EF_0000E8CF5EB3_.wvu.Cols" localSheetId="2" hidden="1">#REF!</definedName>
    <definedName name="Z_448A1306_7B98_11D1_95EF_0000E8CF5EB3_.wvu.Cols" localSheetId="4" hidden="1">#REF!</definedName>
    <definedName name="Z_448A1306_7B98_11D1_95EF_0000E8CF5EB3_.wvu.Cols" localSheetId="6" hidden="1">#REF!</definedName>
    <definedName name="Z_448A1306_7B98_11D1_95EF_0000E8CF5EB3_.wvu.Cols" localSheetId="7" hidden="1">#REF!</definedName>
    <definedName name="Z_448A1306_7B98_11D1_95EF_0000E8CF5EB3_.wvu.Cols" localSheetId="5" hidden="1">#REF!</definedName>
    <definedName name="Z_448A1306_7B98_11D1_95EF_0000E8CF5EB3_.wvu.Cols" localSheetId="0" hidden="1">#REF!</definedName>
    <definedName name="Z_448A1306_7B98_11D1_95EF_0000E8CF5EB3_.wvu.Cols" localSheetId="12" hidden="1">#REF!</definedName>
    <definedName name="Z_448A1306_7B98_11D1_95EF_0000E8CF5EB3_.wvu.Cols" localSheetId="1" hidden="1">#REF!</definedName>
    <definedName name="Z_448A1306_7B98_11D1_95EF_0000E8CF5EB3_.wvu.Cols" hidden="1">#REF!</definedName>
    <definedName name="Z_448A1307_7B98_11D1_95EF_0000E8CF5EB3_.wvu.Cols" localSheetId="8" hidden="1">#REF!</definedName>
    <definedName name="Z_448A1307_7B98_11D1_95EF_0000E8CF5EB3_.wvu.Cols" localSheetId="2" hidden="1">#REF!</definedName>
    <definedName name="Z_448A1307_7B98_11D1_95EF_0000E8CF5EB3_.wvu.Cols" localSheetId="4" hidden="1">#REF!</definedName>
    <definedName name="Z_448A1307_7B98_11D1_95EF_0000E8CF5EB3_.wvu.Cols" localSheetId="6" hidden="1">#REF!</definedName>
    <definedName name="Z_448A1307_7B98_11D1_95EF_0000E8CF5EB3_.wvu.Cols" localSheetId="7" hidden="1">#REF!</definedName>
    <definedName name="Z_448A1307_7B98_11D1_95EF_0000E8CF5EB3_.wvu.Cols" localSheetId="5" hidden="1">#REF!</definedName>
    <definedName name="Z_448A1307_7B98_11D1_95EF_0000E8CF5EB3_.wvu.Cols" localSheetId="12" hidden="1">#REF!</definedName>
    <definedName name="Z_448A1307_7B98_11D1_95EF_0000E8CF5EB3_.wvu.Cols" localSheetId="1" hidden="1">#REF!</definedName>
    <definedName name="Z_448A1307_7B98_11D1_95EF_0000E8CF5EB3_.wvu.Cols" hidden="1">#REF!</definedName>
    <definedName name="Z_448A1308_7B98_11D1_95EF_0000E8CF5EB3_.wvu.Cols" localSheetId="8" hidden="1">#REF!</definedName>
    <definedName name="Z_448A1308_7B98_11D1_95EF_0000E8CF5EB3_.wvu.Cols" localSheetId="2" hidden="1">#REF!</definedName>
    <definedName name="Z_448A1308_7B98_11D1_95EF_0000E8CF5EB3_.wvu.Cols" localSheetId="4" hidden="1">#REF!</definedName>
    <definedName name="Z_448A1308_7B98_11D1_95EF_0000E8CF5EB3_.wvu.Cols" localSheetId="6" hidden="1">#REF!</definedName>
    <definedName name="Z_448A1308_7B98_11D1_95EF_0000E8CF5EB3_.wvu.Cols" localSheetId="7" hidden="1">#REF!</definedName>
    <definedName name="Z_448A1308_7B98_11D1_95EF_0000E8CF5EB3_.wvu.Cols" localSheetId="5" hidden="1">#REF!</definedName>
    <definedName name="Z_448A1308_7B98_11D1_95EF_0000E8CF5EB3_.wvu.Cols" localSheetId="12" hidden="1">#REF!</definedName>
    <definedName name="Z_448A1308_7B98_11D1_95EF_0000E8CF5EB3_.wvu.Cols" localSheetId="1" hidden="1">#REF!</definedName>
    <definedName name="Z_448A1308_7B98_11D1_95EF_0000E8CF5EB3_.wvu.Cols" hidden="1">#REF!</definedName>
    <definedName name="Z_448A1309_7B98_11D1_95EF_0000E8CF5EB3_.wvu.Cols" localSheetId="8" hidden="1">#REF!</definedName>
    <definedName name="Z_448A1309_7B98_11D1_95EF_0000E8CF5EB3_.wvu.Cols" localSheetId="2" hidden="1">#REF!</definedName>
    <definedName name="Z_448A1309_7B98_11D1_95EF_0000E8CF5EB3_.wvu.Cols" localSheetId="4" hidden="1">#REF!</definedName>
    <definedName name="Z_448A1309_7B98_11D1_95EF_0000E8CF5EB3_.wvu.Cols" localSheetId="6" hidden="1">#REF!</definedName>
    <definedName name="Z_448A1309_7B98_11D1_95EF_0000E8CF5EB3_.wvu.Cols" localSheetId="7" hidden="1">#REF!</definedName>
    <definedName name="Z_448A1309_7B98_11D1_95EF_0000E8CF5EB3_.wvu.Cols" localSheetId="5" hidden="1">#REF!</definedName>
    <definedName name="Z_448A1309_7B98_11D1_95EF_0000E8CF5EB3_.wvu.Cols" localSheetId="12" hidden="1">#REF!</definedName>
    <definedName name="Z_448A1309_7B98_11D1_95EF_0000E8CF5EB3_.wvu.Cols" localSheetId="1" hidden="1">#REF!</definedName>
    <definedName name="Z_448A1309_7B98_11D1_95EF_0000E8CF5EB3_.wvu.Cols" hidden="1">#REF!</definedName>
    <definedName name="Z_459BA523_7147_11D1_95EF_0000E8CF5EB3_.wvu.Cols" localSheetId="8" hidden="1">#REF!</definedName>
    <definedName name="Z_459BA523_7147_11D1_95EF_0000E8CF5EB3_.wvu.Cols" localSheetId="2" hidden="1">#REF!</definedName>
    <definedName name="Z_459BA523_7147_11D1_95EF_0000E8CF5EB3_.wvu.Cols" localSheetId="4" hidden="1">#REF!</definedName>
    <definedName name="Z_459BA523_7147_11D1_95EF_0000E8CF5EB3_.wvu.Cols" localSheetId="6" hidden="1">#REF!</definedName>
    <definedName name="Z_459BA523_7147_11D1_95EF_0000E8CF5EB3_.wvu.Cols" localSheetId="7" hidden="1">#REF!</definedName>
    <definedName name="Z_459BA523_7147_11D1_95EF_0000E8CF5EB3_.wvu.Cols" localSheetId="5" hidden="1">#REF!</definedName>
    <definedName name="Z_459BA523_7147_11D1_95EF_0000E8CF5EB3_.wvu.Cols" localSheetId="12" hidden="1">#REF!</definedName>
    <definedName name="Z_459BA523_7147_11D1_95EF_0000E8CF5EB3_.wvu.Cols" localSheetId="1" hidden="1">#REF!</definedName>
    <definedName name="Z_459BA523_7147_11D1_95EF_0000E8CF5EB3_.wvu.Cols" hidden="1">#REF!</definedName>
    <definedName name="Z_459BA524_7147_11D1_95EF_0000E8CF5EB3_.wvu.Cols" localSheetId="8" hidden="1">#REF!</definedName>
    <definedName name="Z_459BA524_7147_11D1_95EF_0000E8CF5EB3_.wvu.Cols" localSheetId="2" hidden="1">#REF!</definedName>
    <definedName name="Z_459BA524_7147_11D1_95EF_0000E8CF5EB3_.wvu.Cols" localSheetId="4" hidden="1">#REF!</definedName>
    <definedName name="Z_459BA524_7147_11D1_95EF_0000E8CF5EB3_.wvu.Cols" localSheetId="6" hidden="1">#REF!</definedName>
    <definedName name="Z_459BA524_7147_11D1_95EF_0000E8CF5EB3_.wvu.Cols" localSheetId="7" hidden="1">#REF!</definedName>
    <definedName name="Z_459BA524_7147_11D1_95EF_0000E8CF5EB3_.wvu.Cols" localSheetId="5" hidden="1">#REF!</definedName>
    <definedName name="Z_459BA524_7147_11D1_95EF_0000E8CF5EB3_.wvu.Cols" localSheetId="12" hidden="1">#REF!</definedName>
    <definedName name="Z_459BA524_7147_11D1_95EF_0000E8CF5EB3_.wvu.Cols" localSheetId="1" hidden="1">#REF!</definedName>
    <definedName name="Z_459BA524_7147_11D1_95EF_0000E8CF5EB3_.wvu.Cols" hidden="1">#REF!</definedName>
    <definedName name="Z_459BA525_7147_11D1_95EF_0000E8CF5EB3_.wvu.Cols" localSheetId="8" hidden="1">#REF!</definedName>
    <definedName name="Z_459BA525_7147_11D1_95EF_0000E8CF5EB3_.wvu.Cols" localSheetId="2" hidden="1">#REF!</definedName>
    <definedName name="Z_459BA525_7147_11D1_95EF_0000E8CF5EB3_.wvu.Cols" localSheetId="4" hidden="1">#REF!</definedName>
    <definedName name="Z_459BA525_7147_11D1_95EF_0000E8CF5EB3_.wvu.Cols" localSheetId="6" hidden="1">#REF!</definedName>
    <definedName name="Z_459BA525_7147_11D1_95EF_0000E8CF5EB3_.wvu.Cols" localSheetId="7" hidden="1">#REF!</definedName>
    <definedName name="Z_459BA525_7147_11D1_95EF_0000E8CF5EB3_.wvu.Cols" localSheetId="5" hidden="1">#REF!</definedName>
    <definedName name="Z_459BA525_7147_11D1_95EF_0000E8CF5EB3_.wvu.Cols" localSheetId="12" hidden="1">#REF!</definedName>
    <definedName name="Z_459BA525_7147_11D1_95EF_0000E8CF5EB3_.wvu.Cols" localSheetId="1" hidden="1">#REF!</definedName>
    <definedName name="Z_459BA525_7147_11D1_95EF_0000E8CF5EB3_.wvu.Cols" hidden="1">#REF!</definedName>
    <definedName name="Z_459BA526_7147_11D1_95EF_0000E8CF5EB3_.wvu.Cols" localSheetId="8" hidden="1">#REF!</definedName>
    <definedName name="Z_459BA526_7147_11D1_95EF_0000E8CF5EB3_.wvu.Cols" localSheetId="2" hidden="1">#REF!</definedName>
    <definedName name="Z_459BA526_7147_11D1_95EF_0000E8CF5EB3_.wvu.Cols" localSheetId="4" hidden="1">#REF!</definedName>
    <definedName name="Z_459BA526_7147_11D1_95EF_0000E8CF5EB3_.wvu.Cols" localSheetId="6" hidden="1">#REF!</definedName>
    <definedName name="Z_459BA526_7147_11D1_95EF_0000E8CF5EB3_.wvu.Cols" localSheetId="7" hidden="1">#REF!</definedName>
    <definedName name="Z_459BA526_7147_11D1_95EF_0000E8CF5EB3_.wvu.Cols" localSheetId="5" hidden="1">#REF!</definedName>
    <definedName name="Z_459BA526_7147_11D1_95EF_0000E8CF5EB3_.wvu.Cols" localSheetId="12" hidden="1">#REF!</definedName>
    <definedName name="Z_459BA526_7147_11D1_95EF_0000E8CF5EB3_.wvu.Cols" localSheetId="1" hidden="1">#REF!</definedName>
    <definedName name="Z_459BA526_7147_11D1_95EF_0000E8CF5EB3_.wvu.Cols" hidden="1">#REF!</definedName>
    <definedName name="Z_459BA527_7147_11D1_95EF_0000E8CF5EB3_.wvu.Cols" localSheetId="8" hidden="1">#REF!</definedName>
    <definedName name="Z_459BA527_7147_11D1_95EF_0000E8CF5EB3_.wvu.Cols" localSheetId="2" hidden="1">#REF!</definedName>
    <definedName name="Z_459BA527_7147_11D1_95EF_0000E8CF5EB3_.wvu.Cols" localSheetId="4" hidden="1">#REF!</definedName>
    <definedName name="Z_459BA527_7147_11D1_95EF_0000E8CF5EB3_.wvu.Cols" localSheetId="6" hidden="1">#REF!</definedName>
    <definedName name="Z_459BA527_7147_11D1_95EF_0000E8CF5EB3_.wvu.Cols" localSheetId="7" hidden="1">#REF!</definedName>
    <definedName name="Z_459BA527_7147_11D1_95EF_0000E8CF5EB3_.wvu.Cols" localSheetId="5" hidden="1">#REF!</definedName>
    <definedName name="Z_459BA527_7147_11D1_95EF_0000E8CF5EB3_.wvu.Cols" localSheetId="12" hidden="1">#REF!</definedName>
    <definedName name="Z_459BA527_7147_11D1_95EF_0000E8CF5EB3_.wvu.Cols" localSheetId="1" hidden="1">#REF!</definedName>
    <definedName name="Z_459BA527_7147_11D1_95EF_0000E8CF5EB3_.wvu.Cols" hidden="1">#REF!</definedName>
    <definedName name="Z_459BA528_7147_11D1_95EF_0000E8CF5EB3_.wvu.Cols" localSheetId="8" hidden="1">#REF!</definedName>
    <definedName name="Z_459BA528_7147_11D1_95EF_0000E8CF5EB3_.wvu.Cols" localSheetId="2" hidden="1">#REF!</definedName>
    <definedName name="Z_459BA528_7147_11D1_95EF_0000E8CF5EB3_.wvu.Cols" localSheetId="4" hidden="1">#REF!</definedName>
    <definedName name="Z_459BA528_7147_11D1_95EF_0000E8CF5EB3_.wvu.Cols" localSheetId="6" hidden="1">#REF!</definedName>
    <definedName name="Z_459BA528_7147_11D1_95EF_0000E8CF5EB3_.wvu.Cols" localSheetId="7" hidden="1">#REF!</definedName>
    <definedName name="Z_459BA528_7147_11D1_95EF_0000E8CF5EB3_.wvu.Cols" localSheetId="5" hidden="1">#REF!</definedName>
    <definedName name="Z_459BA528_7147_11D1_95EF_0000E8CF5EB3_.wvu.Cols" localSheetId="12" hidden="1">#REF!</definedName>
    <definedName name="Z_459BA528_7147_11D1_95EF_0000E8CF5EB3_.wvu.Cols" localSheetId="1" hidden="1">#REF!</definedName>
    <definedName name="Z_459BA528_7147_11D1_95EF_0000E8CF5EB3_.wvu.Cols" hidden="1">#REF!</definedName>
    <definedName name="Z_49865222_8335_11D1_95EF_0000E8CF5EB3_.wvu.Cols" localSheetId="8" hidden="1">#REF!</definedName>
    <definedName name="Z_49865222_8335_11D1_95EF_0000E8CF5EB3_.wvu.Cols" localSheetId="2" hidden="1">#REF!</definedName>
    <definedName name="Z_49865222_8335_11D1_95EF_0000E8CF5EB3_.wvu.Cols" localSheetId="4" hidden="1">#REF!</definedName>
    <definedName name="Z_49865222_8335_11D1_95EF_0000E8CF5EB3_.wvu.Cols" localSheetId="6" hidden="1">#REF!</definedName>
    <definedName name="Z_49865222_8335_11D1_95EF_0000E8CF5EB3_.wvu.Cols" localSheetId="7" hidden="1">#REF!</definedName>
    <definedName name="Z_49865222_8335_11D1_95EF_0000E8CF5EB3_.wvu.Cols" localSheetId="5" hidden="1">#REF!</definedName>
    <definedName name="Z_49865222_8335_11D1_95EF_0000E8CF5EB3_.wvu.Cols" localSheetId="12" hidden="1">#REF!</definedName>
    <definedName name="Z_49865222_8335_11D1_95EF_0000E8CF5EB3_.wvu.Cols" localSheetId="1" hidden="1">#REF!</definedName>
    <definedName name="Z_49865222_8335_11D1_95EF_0000E8CF5EB3_.wvu.Cols" hidden="1">#REF!</definedName>
    <definedName name="Z_49865223_8335_11D1_95EF_0000E8CF5EB3_.wvu.Cols" localSheetId="8" hidden="1">#REF!</definedName>
    <definedName name="Z_49865223_8335_11D1_95EF_0000E8CF5EB3_.wvu.Cols" localSheetId="2" hidden="1">#REF!</definedName>
    <definedName name="Z_49865223_8335_11D1_95EF_0000E8CF5EB3_.wvu.Cols" localSheetId="4" hidden="1">#REF!</definedName>
    <definedName name="Z_49865223_8335_11D1_95EF_0000E8CF5EB3_.wvu.Cols" localSheetId="6" hidden="1">#REF!</definedName>
    <definedName name="Z_49865223_8335_11D1_95EF_0000E8CF5EB3_.wvu.Cols" localSheetId="7" hidden="1">#REF!</definedName>
    <definedName name="Z_49865223_8335_11D1_95EF_0000E8CF5EB3_.wvu.Cols" localSheetId="5" hidden="1">#REF!</definedName>
    <definedName name="Z_49865223_8335_11D1_95EF_0000E8CF5EB3_.wvu.Cols" localSheetId="12" hidden="1">#REF!</definedName>
    <definedName name="Z_49865223_8335_11D1_95EF_0000E8CF5EB3_.wvu.Cols" localSheetId="1" hidden="1">#REF!</definedName>
    <definedName name="Z_49865223_8335_11D1_95EF_0000E8CF5EB3_.wvu.Cols" hidden="1">#REF!</definedName>
    <definedName name="Z_49865224_8335_11D1_95EF_0000E8CF5EB3_.wvu.Cols" localSheetId="8" hidden="1">#REF!</definedName>
    <definedName name="Z_49865224_8335_11D1_95EF_0000E8CF5EB3_.wvu.Cols" localSheetId="2" hidden="1">#REF!</definedName>
    <definedName name="Z_49865224_8335_11D1_95EF_0000E8CF5EB3_.wvu.Cols" localSheetId="4" hidden="1">#REF!</definedName>
    <definedName name="Z_49865224_8335_11D1_95EF_0000E8CF5EB3_.wvu.Cols" localSheetId="6" hidden="1">#REF!</definedName>
    <definedName name="Z_49865224_8335_11D1_95EF_0000E8CF5EB3_.wvu.Cols" localSheetId="7" hidden="1">#REF!</definedName>
    <definedName name="Z_49865224_8335_11D1_95EF_0000E8CF5EB3_.wvu.Cols" localSheetId="5" hidden="1">#REF!</definedName>
    <definedName name="Z_49865224_8335_11D1_95EF_0000E8CF5EB3_.wvu.Cols" localSheetId="12" hidden="1">#REF!</definedName>
    <definedName name="Z_49865224_8335_11D1_95EF_0000E8CF5EB3_.wvu.Cols" localSheetId="1" hidden="1">#REF!</definedName>
    <definedName name="Z_49865224_8335_11D1_95EF_0000E8CF5EB3_.wvu.Cols" hidden="1">#REF!</definedName>
    <definedName name="Z_49865225_8335_11D1_95EF_0000E8CF5EB3_.wvu.Cols" localSheetId="8" hidden="1">#REF!</definedName>
    <definedName name="Z_49865225_8335_11D1_95EF_0000E8CF5EB3_.wvu.Cols" localSheetId="2" hidden="1">#REF!</definedName>
    <definedName name="Z_49865225_8335_11D1_95EF_0000E8CF5EB3_.wvu.Cols" localSheetId="4" hidden="1">#REF!</definedName>
    <definedName name="Z_49865225_8335_11D1_95EF_0000E8CF5EB3_.wvu.Cols" localSheetId="6" hidden="1">#REF!</definedName>
    <definedName name="Z_49865225_8335_11D1_95EF_0000E8CF5EB3_.wvu.Cols" localSheetId="7" hidden="1">#REF!</definedName>
    <definedName name="Z_49865225_8335_11D1_95EF_0000E8CF5EB3_.wvu.Cols" localSheetId="5" hidden="1">#REF!</definedName>
    <definedName name="Z_49865225_8335_11D1_95EF_0000E8CF5EB3_.wvu.Cols" localSheetId="12" hidden="1">#REF!</definedName>
    <definedName name="Z_49865225_8335_11D1_95EF_0000E8CF5EB3_.wvu.Cols" localSheetId="1" hidden="1">#REF!</definedName>
    <definedName name="Z_49865225_8335_11D1_95EF_0000E8CF5EB3_.wvu.Cols" hidden="1">#REF!</definedName>
    <definedName name="Z_49865226_8335_11D1_95EF_0000E8CF5EB3_.wvu.Cols" localSheetId="8" hidden="1">#REF!</definedName>
    <definedName name="Z_49865226_8335_11D1_95EF_0000E8CF5EB3_.wvu.Cols" localSheetId="2" hidden="1">#REF!</definedName>
    <definedName name="Z_49865226_8335_11D1_95EF_0000E8CF5EB3_.wvu.Cols" localSheetId="4" hidden="1">#REF!</definedName>
    <definedName name="Z_49865226_8335_11D1_95EF_0000E8CF5EB3_.wvu.Cols" localSheetId="6" hidden="1">#REF!</definedName>
    <definedName name="Z_49865226_8335_11D1_95EF_0000E8CF5EB3_.wvu.Cols" localSheetId="7" hidden="1">#REF!</definedName>
    <definedName name="Z_49865226_8335_11D1_95EF_0000E8CF5EB3_.wvu.Cols" localSheetId="5" hidden="1">#REF!</definedName>
    <definedName name="Z_49865226_8335_11D1_95EF_0000E8CF5EB3_.wvu.Cols" localSheetId="12" hidden="1">#REF!</definedName>
    <definedName name="Z_49865226_8335_11D1_95EF_0000E8CF5EB3_.wvu.Cols" localSheetId="1" hidden="1">#REF!</definedName>
    <definedName name="Z_49865226_8335_11D1_95EF_0000E8CF5EB3_.wvu.Cols" hidden="1">#REF!</definedName>
    <definedName name="Z_49865227_8335_11D1_95EF_0000E8CF5EB3_.wvu.Cols" localSheetId="8" hidden="1">#REF!</definedName>
    <definedName name="Z_49865227_8335_11D1_95EF_0000E8CF5EB3_.wvu.Cols" localSheetId="2" hidden="1">#REF!</definedName>
    <definedName name="Z_49865227_8335_11D1_95EF_0000E8CF5EB3_.wvu.Cols" localSheetId="4" hidden="1">#REF!</definedName>
    <definedName name="Z_49865227_8335_11D1_95EF_0000E8CF5EB3_.wvu.Cols" localSheetId="6" hidden="1">#REF!</definedName>
    <definedName name="Z_49865227_8335_11D1_95EF_0000E8CF5EB3_.wvu.Cols" localSheetId="7" hidden="1">#REF!</definedName>
    <definedName name="Z_49865227_8335_11D1_95EF_0000E8CF5EB3_.wvu.Cols" localSheetId="5" hidden="1">#REF!</definedName>
    <definedName name="Z_49865227_8335_11D1_95EF_0000E8CF5EB3_.wvu.Cols" localSheetId="12" hidden="1">#REF!</definedName>
    <definedName name="Z_49865227_8335_11D1_95EF_0000E8CF5EB3_.wvu.Cols" localSheetId="1" hidden="1">#REF!</definedName>
    <definedName name="Z_49865227_8335_11D1_95EF_0000E8CF5EB3_.wvu.Cols" hidden="1">#REF!</definedName>
    <definedName name="Z_4986522A_8335_11D1_95EF_0000E8CF5EB3_.wvu.Cols" localSheetId="8" hidden="1">#REF!</definedName>
    <definedName name="Z_4986522A_8335_11D1_95EF_0000E8CF5EB3_.wvu.Cols" localSheetId="2" hidden="1">#REF!</definedName>
    <definedName name="Z_4986522A_8335_11D1_95EF_0000E8CF5EB3_.wvu.Cols" localSheetId="4" hidden="1">#REF!</definedName>
    <definedName name="Z_4986522A_8335_11D1_95EF_0000E8CF5EB3_.wvu.Cols" localSheetId="6" hidden="1">#REF!</definedName>
    <definedName name="Z_4986522A_8335_11D1_95EF_0000E8CF5EB3_.wvu.Cols" localSheetId="7" hidden="1">#REF!</definedName>
    <definedName name="Z_4986522A_8335_11D1_95EF_0000E8CF5EB3_.wvu.Cols" localSheetId="5" hidden="1">#REF!</definedName>
    <definedName name="Z_4986522A_8335_11D1_95EF_0000E8CF5EB3_.wvu.Cols" localSheetId="12" hidden="1">#REF!</definedName>
    <definedName name="Z_4986522A_8335_11D1_95EF_0000E8CF5EB3_.wvu.Cols" localSheetId="1" hidden="1">#REF!</definedName>
    <definedName name="Z_4986522A_8335_11D1_95EF_0000E8CF5EB3_.wvu.Cols" hidden="1">#REF!</definedName>
    <definedName name="Z_4986522B_8335_11D1_95EF_0000E8CF5EB3_.wvu.Cols" localSheetId="8" hidden="1">#REF!</definedName>
    <definedName name="Z_4986522B_8335_11D1_95EF_0000E8CF5EB3_.wvu.Cols" localSheetId="2" hidden="1">#REF!</definedName>
    <definedName name="Z_4986522B_8335_11D1_95EF_0000E8CF5EB3_.wvu.Cols" localSheetId="4" hidden="1">#REF!</definedName>
    <definedName name="Z_4986522B_8335_11D1_95EF_0000E8CF5EB3_.wvu.Cols" localSheetId="6" hidden="1">#REF!</definedName>
    <definedName name="Z_4986522B_8335_11D1_95EF_0000E8CF5EB3_.wvu.Cols" localSheetId="7" hidden="1">#REF!</definedName>
    <definedName name="Z_4986522B_8335_11D1_95EF_0000E8CF5EB3_.wvu.Cols" localSheetId="5" hidden="1">#REF!</definedName>
    <definedName name="Z_4986522B_8335_11D1_95EF_0000E8CF5EB3_.wvu.Cols" localSheetId="12" hidden="1">#REF!</definedName>
    <definedName name="Z_4986522B_8335_11D1_95EF_0000E8CF5EB3_.wvu.Cols" localSheetId="1" hidden="1">#REF!</definedName>
    <definedName name="Z_4986522B_8335_11D1_95EF_0000E8CF5EB3_.wvu.Cols" hidden="1">#REF!</definedName>
    <definedName name="Z_4986522C_8335_11D1_95EF_0000E8CF5EB3_.wvu.Cols" localSheetId="8" hidden="1">#REF!</definedName>
    <definedName name="Z_4986522C_8335_11D1_95EF_0000E8CF5EB3_.wvu.Cols" localSheetId="2" hidden="1">#REF!</definedName>
    <definedName name="Z_4986522C_8335_11D1_95EF_0000E8CF5EB3_.wvu.Cols" localSheetId="4" hidden="1">#REF!</definedName>
    <definedName name="Z_4986522C_8335_11D1_95EF_0000E8CF5EB3_.wvu.Cols" localSheetId="6" hidden="1">#REF!</definedName>
    <definedName name="Z_4986522C_8335_11D1_95EF_0000E8CF5EB3_.wvu.Cols" localSheetId="7" hidden="1">#REF!</definedName>
    <definedName name="Z_4986522C_8335_11D1_95EF_0000E8CF5EB3_.wvu.Cols" localSheetId="5" hidden="1">#REF!</definedName>
    <definedName name="Z_4986522C_8335_11D1_95EF_0000E8CF5EB3_.wvu.Cols" localSheetId="12" hidden="1">#REF!</definedName>
    <definedName name="Z_4986522C_8335_11D1_95EF_0000E8CF5EB3_.wvu.Cols" localSheetId="1" hidden="1">#REF!</definedName>
    <definedName name="Z_4986522C_8335_11D1_95EF_0000E8CF5EB3_.wvu.Cols" hidden="1">#REF!</definedName>
    <definedName name="Z_4986522D_8335_11D1_95EF_0000E8CF5EB3_.wvu.Cols" localSheetId="8" hidden="1">#REF!</definedName>
    <definedName name="Z_4986522D_8335_11D1_95EF_0000E8CF5EB3_.wvu.Cols" localSheetId="2" hidden="1">#REF!</definedName>
    <definedName name="Z_4986522D_8335_11D1_95EF_0000E8CF5EB3_.wvu.Cols" localSheetId="4" hidden="1">#REF!</definedName>
    <definedName name="Z_4986522D_8335_11D1_95EF_0000E8CF5EB3_.wvu.Cols" localSheetId="6" hidden="1">#REF!</definedName>
    <definedName name="Z_4986522D_8335_11D1_95EF_0000E8CF5EB3_.wvu.Cols" localSheetId="7" hidden="1">#REF!</definedName>
    <definedName name="Z_4986522D_8335_11D1_95EF_0000E8CF5EB3_.wvu.Cols" localSheetId="5" hidden="1">#REF!</definedName>
    <definedName name="Z_4986522D_8335_11D1_95EF_0000E8CF5EB3_.wvu.Cols" localSheetId="12" hidden="1">#REF!</definedName>
    <definedName name="Z_4986522D_8335_11D1_95EF_0000E8CF5EB3_.wvu.Cols" localSheetId="1" hidden="1">#REF!</definedName>
    <definedName name="Z_4986522D_8335_11D1_95EF_0000E8CF5EB3_.wvu.Cols" hidden="1">#REF!</definedName>
    <definedName name="Z_4986522E_8335_11D1_95EF_0000E8CF5EB3_.wvu.Cols" localSheetId="8" hidden="1">#REF!</definedName>
    <definedName name="Z_4986522E_8335_11D1_95EF_0000E8CF5EB3_.wvu.Cols" localSheetId="2" hidden="1">#REF!</definedName>
    <definedName name="Z_4986522E_8335_11D1_95EF_0000E8CF5EB3_.wvu.Cols" localSheetId="4" hidden="1">#REF!</definedName>
    <definedName name="Z_4986522E_8335_11D1_95EF_0000E8CF5EB3_.wvu.Cols" localSheetId="6" hidden="1">#REF!</definedName>
    <definedName name="Z_4986522E_8335_11D1_95EF_0000E8CF5EB3_.wvu.Cols" localSheetId="7" hidden="1">#REF!</definedName>
    <definedName name="Z_4986522E_8335_11D1_95EF_0000E8CF5EB3_.wvu.Cols" localSheetId="5" hidden="1">#REF!</definedName>
    <definedName name="Z_4986522E_8335_11D1_95EF_0000E8CF5EB3_.wvu.Cols" localSheetId="12" hidden="1">#REF!</definedName>
    <definedName name="Z_4986522E_8335_11D1_95EF_0000E8CF5EB3_.wvu.Cols" localSheetId="1" hidden="1">#REF!</definedName>
    <definedName name="Z_4986522E_8335_11D1_95EF_0000E8CF5EB3_.wvu.Cols" hidden="1">#REF!</definedName>
    <definedName name="Z_4986522F_8335_11D1_95EF_0000E8CF5EB3_.wvu.Cols" localSheetId="8" hidden="1">#REF!</definedName>
    <definedName name="Z_4986522F_8335_11D1_95EF_0000E8CF5EB3_.wvu.Cols" localSheetId="2" hidden="1">#REF!</definedName>
    <definedName name="Z_4986522F_8335_11D1_95EF_0000E8CF5EB3_.wvu.Cols" localSheetId="4" hidden="1">#REF!</definedName>
    <definedName name="Z_4986522F_8335_11D1_95EF_0000E8CF5EB3_.wvu.Cols" localSheetId="6" hidden="1">#REF!</definedName>
    <definedName name="Z_4986522F_8335_11D1_95EF_0000E8CF5EB3_.wvu.Cols" localSheetId="7" hidden="1">#REF!</definedName>
    <definedName name="Z_4986522F_8335_11D1_95EF_0000E8CF5EB3_.wvu.Cols" localSheetId="5" hidden="1">#REF!</definedName>
    <definedName name="Z_4986522F_8335_11D1_95EF_0000E8CF5EB3_.wvu.Cols" localSheetId="12" hidden="1">#REF!</definedName>
    <definedName name="Z_4986522F_8335_11D1_95EF_0000E8CF5EB3_.wvu.Cols" localSheetId="1" hidden="1">#REF!</definedName>
    <definedName name="Z_4986522F_8335_11D1_95EF_0000E8CF5EB3_.wvu.Cols" hidden="1">#REF!</definedName>
    <definedName name="Z_4B96B585_DDA7_11D1_90EF_0000E8CF30B3_.wvu.Cols" localSheetId="8" hidden="1">#REF!</definedName>
    <definedName name="Z_4B96B585_DDA7_11D1_90EF_0000E8CF30B3_.wvu.Cols" localSheetId="2" hidden="1">#REF!</definedName>
    <definedName name="Z_4B96B585_DDA7_11D1_90EF_0000E8CF30B3_.wvu.Cols" localSheetId="4" hidden="1">#REF!</definedName>
    <definedName name="Z_4B96B585_DDA7_11D1_90EF_0000E8CF30B3_.wvu.Cols" localSheetId="6" hidden="1">#REF!</definedName>
    <definedName name="Z_4B96B585_DDA7_11D1_90EF_0000E8CF30B3_.wvu.Cols" localSheetId="7" hidden="1">#REF!</definedName>
    <definedName name="Z_4B96B585_DDA7_11D1_90EF_0000E8CF30B3_.wvu.Cols" localSheetId="5" hidden="1">#REF!</definedName>
    <definedName name="Z_4B96B585_DDA7_11D1_90EF_0000E8CF30B3_.wvu.Cols" localSheetId="12" hidden="1">#REF!</definedName>
    <definedName name="Z_4B96B585_DDA7_11D1_90EF_0000E8CF30B3_.wvu.Cols" localSheetId="1" hidden="1">#REF!</definedName>
    <definedName name="Z_4B96B585_DDA7_11D1_90EF_0000E8CF30B3_.wvu.Cols" hidden="1">#REF!</definedName>
    <definedName name="Z_4B96B586_DDA7_11D1_90EF_0000E8CF30B3_.wvu.Cols" localSheetId="8" hidden="1">#REF!</definedName>
    <definedName name="Z_4B96B586_DDA7_11D1_90EF_0000E8CF30B3_.wvu.Cols" localSheetId="2" hidden="1">#REF!</definedName>
    <definedName name="Z_4B96B586_DDA7_11D1_90EF_0000E8CF30B3_.wvu.Cols" localSheetId="4" hidden="1">#REF!</definedName>
    <definedName name="Z_4B96B586_DDA7_11D1_90EF_0000E8CF30B3_.wvu.Cols" localSheetId="6" hidden="1">#REF!</definedName>
    <definedName name="Z_4B96B586_DDA7_11D1_90EF_0000E8CF30B3_.wvu.Cols" localSheetId="7" hidden="1">#REF!</definedName>
    <definedName name="Z_4B96B586_DDA7_11D1_90EF_0000E8CF30B3_.wvu.Cols" localSheetId="5" hidden="1">#REF!</definedName>
    <definedName name="Z_4B96B586_DDA7_11D1_90EF_0000E8CF30B3_.wvu.Cols" localSheetId="12" hidden="1">#REF!</definedName>
    <definedName name="Z_4B96B586_DDA7_11D1_90EF_0000E8CF30B3_.wvu.Cols" localSheetId="1" hidden="1">#REF!</definedName>
    <definedName name="Z_4B96B586_DDA7_11D1_90EF_0000E8CF30B3_.wvu.Cols" hidden="1">#REF!</definedName>
    <definedName name="Z_4C49C3C0_DDA5_11D1_9882_0080ADB6C79E_.wvu.Cols" localSheetId="8" hidden="1">#REF!</definedName>
    <definedName name="Z_4C49C3C0_DDA5_11D1_9882_0080ADB6C79E_.wvu.Cols" localSheetId="2" hidden="1">#REF!</definedName>
    <definedName name="Z_4C49C3C0_DDA5_11D1_9882_0080ADB6C79E_.wvu.Cols" localSheetId="4" hidden="1">#REF!</definedName>
    <definedName name="Z_4C49C3C0_DDA5_11D1_9882_0080ADB6C79E_.wvu.Cols" localSheetId="6" hidden="1">#REF!</definedName>
    <definedName name="Z_4C49C3C0_DDA5_11D1_9882_0080ADB6C79E_.wvu.Cols" localSheetId="7" hidden="1">#REF!</definedName>
    <definedName name="Z_4C49C3C0_DDA5_11D1_9882_0080ADB6C79E_.wvu.Cols" localSheetId="5" hidden="1">#REF!</definedName>
    <definedName name="Z_4C49C3C0_DDA5_11D1_9882_0080ADB6C79E_.wvu.Cols" localSheetId="12" hidden="1">#REF!</definedName>
    <definedName name="Z_4C49C3C0_DDA5_11D1_9882_0080ADB6C79E_.wvu.Cols" localSheetId="1" hidden="1">#REF!</definedName>
    <definedName name="Z_4C49C3C0_DDA5_11D1_9882_0080ADB6C79E_.wvu.Cols" hidden="1">#REF!</definedName>
    <definedName name="Z_4C49C3C1_DDA5_11D1_9882_0080ADB6C79E_.wvu.Cols" localSheetId="8" hidden="1">#REF!</definedName>
    <definedName name="Z_4C49C3C1_DDA5_11D1_9882_0080ADB6C79E_.wvu.Cols" localSheetId="2" hidden="1">#REF!</definedName>
    <definedName name="Z_4C49C3C1_DDA5_11D1_9882_0080ADB6C79E_.wvu.Cols" localSheetId="4" hidden="1">#REF!</definedName>
    <definedName name="Z_4C49C3C1_DDA5_11D1_9882_0080ADB6C79E_.wvu.Cols" localSheetId="6" hidden="1">#REF!</definedName>
    <definedName name="Z_4C49C3C1_DDA5_11D1_9882_0080ADB6C79E_.wvu.Cols" localSheetId="7" hidden="1">#REF!</definedName>
    <definedName name="Z_4C49C3C1_DDA5_11D1_9882_0080ADB6C79E_.wvu.Cols" localSheetId="5" hidden="1">#REF!</definedName>
    <definedName name="Z_4C49C3C1_DDA5_11D1_9882_0080ADB6C79E_.wvu.Cols" localSheetId="12" hidden="1">#REF!</definedName>
    <definedName name="Z_4C49C3C1_DDA5_11D1_9882_0080ADB6C79E_.wvu.Cols" localSheetId="1" hidden="1">#REF!</definedName>
    <definedName name="Z_4C49C3C1_DDA5_11D1_9882_0080ADB6C79E_.wvu.Cols" hidden="1">#REF!</definedName>
    <definedName name="Z_4D922D4E_7A9B_11D1_95EF_0000E8CF5EB3_.wvu.Cols" localSheetId="8" hidden="1">#REF!</definedName>
    <definedName name="Z_4D922D4E_7A9B_11D1_95EF_0000E8CF5EB3_.wvu.Cols" localSheetId="2" hidden="1">#REF!</definedName>
    <definedName name="Z_4D922D4E_7A9B_11D1_95EF_0000E8CF5EB3_.wvu.Cols" localSheetId="4" hidden="1">#REF!</definedName>
    <definedName name="Z_4D922D4E_7A9B_11D1_95EF_0000E8CF5EB3_.wvu.Cols" localSheetId="6" hidden="1">#REF!</definedName>
    <definedName name="Z_4D922D4E_7A9B_11D1_95EF_0000E8CF5EB3_.wvu.Cols" localSheetId="7" hidden="1">#REF!</definedName>
    <definedName name="Z_4D922D4E_7A9B_11D1_95EF_0000E8CF5EB3_.wvu.Cols" localSheetId="5" hidden="1">#REF!</definedName>
    <definedName name="Z_4D922D4E_7A9B_11D1_95EF_0000E8CF5EB3_.wvu.Cols" localSheetId="12" hidden="1">#REF!</definedName>
    <definedName name="Z_4D922D4E_7A9B_11D1_95EF_0000E8CF5EB3_.wvu.Cols" localSheetId="1" hidden="1">#REF!</definedName>
    <definedName name="Z_4D922D4E_7A9B_11D1_95EF_0000E8CF5EB3_.wvu.Cols" hidden="1">#REF!</definedName>
    <definedName name="Z_4D922D4F_7A9B_11D1_95EF_0000E8CF5EB3_.wvu.Cols" localSheetId="8" hidden="1">#REF!</definedName>
    <definedName name="Z_4D922D4F_7A9B_11D1_95EF_0000E8CF5EB3_.wvu.Cols" localSheetId="2" hidden="1">#REF!</definedName>
    <definedName name="Z_4D922D4F_7A9B_11D1_95EF_0000E8CF5EB3_.wvu.Cols" localSheetId="4" hidden="1">#REF!</definedName>
    <definedName name="Z_4D922D4F_7A9B_11D1_95EF_0000E8CF5EB3_.wvu.Cols" localSheetId="6" hidden="1">#REF!</definedName>
    <definedName name="Z_4D922D4F_7A9B_11D1_95EF_0000E8CF5EB3_.wvu.Cols" localSheetId="7" hidden="1">#REF!</definedName>
    <definedName name="Z_4D922D4F_7A9B_11D1_95EF_0000E8CF5EB3_.wvu.Cols" localSheetId="5" hidden="1">#REF!</definedName>
    <definedName name="Z_4D922D4F_7A9B_11D1_95EF_0000E8CF5EB3_.wvu.Cols" localSheetId="12" hidden="1">#REF!</definedName>
    <definedName name="Z_4D922D4F_7A9B_11D1_95EF_0000E8CF5EB3_.wvu.Cols" localSheetId="1" hidden="1">#REF!</definedName>
    <definedName name="Z_4D922D4F_7A9B_11D1_95EF_0000E8CF5EB3_.wvu.Cols" hidden="1">#REF!</definedName>
    <definedName name="Z_4D922D50_7A9B_11D1_95EF_0000E8CF5EB3_.wvu.Cols" localSheetId="8" hidden="1">#REF!</definedName>
    <definedName name="Z_4D922D50_7A9B_11D1_95EF_0000E8CF5EB3_.wvu.Cols" localSheetId="2" hidden="1">#REF!</definedName>
    <definedName name="Z_4D922D50_7A9B_11D1_95EF_0000E8CF5EB3_.wvu.Cols" localSheetId="4" hidden="1">#REF!</definedName>
    <definedName name="Z_4D922D50_7A9B_11D1_95EF_0000E8CF5EB3_.wvu.Cols" localSheetId="6" hidden="1">#REF!</definedName>
    <definedName name="Z_4D922D50_7A9B_11D1_95EF_0000E8CF5EB3_.wvu.Cols" localSheetId="7" hidden="1">#REF!</definedName>
    <definedName name="Z_4D922D50_7A9B_11D1_95EF_0000E8CF5EB3_.wvu.Cols" localSheetId="5" hidden="1">#REF!</definedName>
    <definedName name="Z_4D922D50_7A9B_11D1_95EF_0000E8CF5EB3_.wvu.Cols" localSheetId="12" hidden="1">#REF!</definedName>
    <definedName name="Z_4D922D50_7A9B_11D1_95EF_0000E8CF5EB3_.wvu.Cols" localSheetId="1" hidden="1">#REF!</definedName>
    <definedName name="Z_4D922D50_7A9B_11D1_95EF_0000E8CF5EB3_.wvu.Cols" hidden="1">#REF!</definedName>
    <definedName name="Z_4D922D51_7A9B_11D1_95EF_0000E8CF5EB3_.wvu.Cols" localSheetId="8" hidden="1">#REF!</definedName>
    <definedName name="Z_4D922D51_7A9B_11D1_95EF_0000E8CF5EB3_.wvu.Cols" localSheetId="2" hidden="1">#REF!</definedName>
    <definedName name="Z_4D922D51_7A9B_11D1_95EF_0000E8CF5EB3_.wvu.Cols" localSheetId="4" hidden="1">#REF!</definedName>
    <definedName name="Z_4D922D51_7A9B_11D1_95EF_0000E8CF5EB3_.wvu.Cols" localSheetId="6" hidden="1">#REF!</definedName>
    <definedName name="Z_4D922D51_7A9B_11D1_95EF_0000E8CF5EB3_.wvu.Cols" localSheetId="7" hidden="1">#REF!</definedName>
    <definedName name="Z_4D922D51_7A9B_11D1_95EF_0000E8CF5EB3_.wvu.Cols" localSheetId="5" hidden="1">#REF!</definedName>
    <definedName name="Z_4D922D51_7A9B_11D1_95EF_0000E8CF5EB3_.wvu.Cols" localSheetId="12" hidden="1">#REF!</definedName>
    <definedName name="Z_4D922D51_7A9B_11D1_95EF_0000E8CF5EB3_.wvu.Cols" localSheetId="1" hidden="1">#REF!</definedName>
    <definedName name="Z_4D922D51_7A9B_11D1_95EF_0000E8CF5EB3_.wvu.Cols" hidden="1">#REF!</definedName>
    <definedName name="Z_4D922D52_7A9B_11D1_95EF_0000E8CF5EB3_.wvu.Cols" localSheetId="8" hidden="1">#REF!</definedName>
    <definedName name="Z_4D922D52_7A9B_11D1_95EF_0000E8CF5EB3_.wvu.Cols" localSheetId="2" hidden="1">#REF!</definedName>
    <definedName name="Z_4D922D52_7A9B_11D1_95EF_0000E8CF5EB3_.wvu.Cols" localSheetId="4" hidden="1">#REF!</definedName>
    <definedName name="Z_4D922D52_7A9B_11D1_95EF_0000E8CF5EB3_.wvu.Cols" localSheetId="6" hidden="1">#REF!</definedName>
    <definedName name="Z_4D922D52_7A9B_11D1_95EF_0000E8CF5EB3_.wvu.Cols" localSheetId="7" hidden="1">#REF!</definedName>
    <definedName name="Z_4D922D52_7A9B_11D1_95EF_0000E8CF5EB3_.wvu.Cols" localSheetId="5" hidden="1">#REF!</definedName>
    <definedName name="Z_4D922D52_7A9B_11D1_95EF_0000E8CF5EB3_.wvu.Cols" localSheetId="12" hidden="1">#REF!</definedName>
    <definedName name="Z_4D922D52_7A9B_11D1_95EF_0000E8CF5EB3_.wvu.Cols" localSheetId="1" hidden="1">#REF!</definedName>
    <definedName name="Z_4D922D52_7A9B_11D1_95EF_0000E8CF5EB3_.wvu.Cols" hidden="1">#REF!</definedName>
    <definedName name="Z_4D922D53_7A9B_11D1_95EF_0000E8CF5EB3_.wvu.Cols" localSheetId="8" hidden="1">#REF!</definedName>
    <definedName name="Z_4D922D53_7A9B_11D1_95EF_0000E8CF5EB3_.wvu.Cols" localSheetId="2" hidden="1">#REF!</definedName>
    <definedName name="Z_4D922D53_7A9B_11D1_95EF_0000E8CF5EB3_.wvu.Cols" localSheetId="4" hidden="1">#REF!</definedName>
    <definedName name="Z_4D922D53_7A9B_11D1_95EF_0000E8CF5EB3_.wvu.Cols" localSheetId="6" hidden="1">#REF!</definedName>
    <definedName name="Z_4D922D53_7A9B_11D1_95EF_0000E8CF5EB3_.wvu.Cols" localSheetId="7" hidden="1">#REF!</definedName>
    <definedName name="Z_4D922D53_7A9B_11D1_95EF_0000E8CF5EB3_.wvu.Cols" localSheetId="5" hidden="1">#REF!</definedName>
    <definedName name="Z_4D922D53_7A9B_11D1_95EF_0000E8CF5EB3_.wvu.Cols" localSheetId="12" hidden="1">#REF!</definedName>
    <definedName name="Z_4D922D53_7A9B_11D1_95EF_0000E8CF5EB3_.wvu.Cols" localSheetId="1" hidden="1">#REF!</definedName>
    <definedName name="Z_4D922D53_7A9B_11D1_95EF_0000E8CF5EB3_.wvu.Cols" hidden="1">#REF!</definedName>
    <definedName name="Z_4D922D5A_7A9B_11D1_95EF_0000E8CF5EB3_.wvu.Cols" localSheetId="8" hidden="1">#REF!</definedName>
    <definedName name="Z_4D922D5A_7A9B_11D1_95EF_0000E8CF5EB3_.wvu.Cols" localSheetId="2" hidden="1">#REF!</definedName>
    <definedName name="Z_4D922D5A_7A9B_11D1_95EF_0000E8CF5EB3_.wvu.Cols" localSheetId="4" hidden="1">#REF!</definedName>
    <definedName name="Z_4D922D5A_7A9B_11D1_95EF_0000E8CF5EB3_.wvu.Cols" localSheetId="6" hidden="1">#REF!</definedName>
    <definedName name="Z_4D922D5A_7A9B_11D1_95EF_0000E8CF5EB3_.wvu.Cols" localSheetId="7" hidden="1">#REF!</definedName>
    <definedName name="Z_4D922D5A_7A9B_11D1_95EF_0000E8CF5EB3_.wvu.Cols" localSheetId="5" hidden="1">#REF!</definedName>
    <definedName name="Z_4D922D5A_7A9B_11D1_95EF_0000E8CF5EB3_.wvu.Cols" localSheetId="12" hidden="1">#REF!</definedName>
    <definedName name="Z_4D922D5A_7A9B_11D1_95EF_0000E8CF5EB3_.wvu.Cols" localSheetId="1" hidden="1">#REF!</definedName>
    <definedName name="Z_4D922D5A_7A9B_11D1_95EF_0000E8CF5EB3_.wvu.Cols" hidden="1">#REF!</definedName>
    <definedName name="Z_4D922D5B_7A9B_11D1_95EF_0000E8CF5EB3_.wvu.Cols" localSheetId="8" hidden="1">#REF!</definedName>
    <definedName name="Z_4D922D5B_7A9B_11D1_95EF_0000E8CF5EB3_.wvu.Cols" localSheetId="2" hidden="1">#REF!</definedName>
    <definedName name="Z_4D922D5B_7A9B_11D1_95EF_0000E8CF5EB3_.wvu.Cols" localSheetId="4" hidden="1">#REF!</definedName>
    <definedName name="Z_4D922D5B_7A9B_11D1_95EF_0000E8CF5EB3_.wvu.Cols" localSheetId="6" hidden="1">#REF!</definedName>
    <definedName name="Z_4D922D5B_7A9B_11D1_95EF_0000E8CF5EB3_.wvu.Cols" localSheetId="7" hidden="1">#REF!</definedName>
    <definedName name="Z_4D922D5B_7A9B_11D1_95EF_0000E8CF5EB3_.wvu.Cols" localSheetId="5" hidden="1">#REF!</definedName>
    <definedName name="Z_4D922D5B_7A9B_11D1_95EF_0000E8CF5EB3_.wvu.Cols" localSheetId="12" hidden="1">#REF!</definedName>
    <definedName name="Z_4D922D5B_7A9B_11D1_95EF_0000E8CF5EB3_.wvu.Cols" localSheetId="1" hidden="1">#REF!</definedName>
    <definedName name="Z_4D922D5B_7A9B_11D1_95EF_0000E8CF5EB3_.wvu.Cols" hidden="1">#REF!</definedName>
    <definedName name="Z_4D922D5C_7A9B_11D1_95EF_0000E8CF5EB3_.wvu.Cols" localSheetId="8" hidden="1">#REF!</definedName>
    <definedName name="Z_4D922D5C_7A9B_11D1_95EF_0000E8CF5EB3_.wvu.Cols" localSheetId="2" hidden="1">#REF!</definedName>
    <definedName name="Z_4D922D5C_7A9B_11D1_95EF_0000E8CF5EB3_.wvu.Cols" localSheetId="4" hidden="1">#REF!</definedName>
    <definedName name="Z_4D922D5C_7A9B_11D1_95EF_0000E8CF5EB3_.wvu.Cols" localSheetId="6" hidden="1">#REF!</definedName>
    <definedName name="Z_4D922D5C_7A9B_11D1_95EF_0000E8CF5EB3_.wvu.Cols" localSheetId="7" hidden="1">#REF!</definedName>
    <definedName name="Z_4D922D5C_7A9B_11D1_95EF_0000E8CF5EB3_.wvu.Cols" localSheetId="5" hidden="1">#REF!</definedName>
    <definedName name="Z_4D922D5C_7A9B_11D1_95EF_0000E8CF5EB3_.wvu.Cols" localSheetId="12" hidden="1">#REF!</definedName>
    <definedName name="Z_4D922D5C_7A9B_11D1_95EF_0000E8CF5EB3_.wvu.Cols" localSheetId="1" hidden="1">#REF!</definedName>
    <definedName name="Z_4D922D5C_7A9B_11D1_95EF_0000E8CF5EB3_.wvu.Cols" hidden="1">#REF!</definedName>
    <definedName name="Z_4D922D5D_7A9B_11D1_95EF_0000E8CF5EB3_.wvu.Cols" localSheetId="8" hidden="1">#REF!</definedName>
    <definedName name="Z_4D922D5D_7A9B_11D1_95EF_0000E8CF5EB3_.wvu.Cols" localSheetId="2" hidden="1">#REF!</definedName>
    <definedName name="Z_4D922D5D_7A9B_11D1_95EF_0000E8CF5EB3_.wvu.Cols" localSheetId="4" hidden="1">#REF!</definedName>
    <definedName name="Z_4D922D5D_7A9B_11D1_95EF_0000E8CF5EB3_.wvu.Cols" localSheetId="6" hidden="1">#REF!</definedName>
    <definedName name="Z_4D922D5D_7A9B_11D1_95EF_0000E8CF5EB3_.wvu.Cols" localSheetId="7" hidden="1">#REF!</definedName>
    <definedName name="Z_4D922D5D_7A9B_11D1_95EF_0000E8CF5EB3_.wvu.Cols" localSheetId="5" hidden="1">#REF!</definedName>
    <definedName name="Z_4D922D5D_7A9B_11D1_95EF_0000E8CF5EB3_.wvu.Cols" localSheetId="12" hidden="1">#REF!</definedName>
    <definedName name="Z_4D922D5D_7A9B_11D1_95EF_0000E8CF5EB3_.wvu.Cols" localSheetId="1" hidden="1">#REF!</definedName>
    <definedName name="Z_4D922D5D_7A9B_11D1_95EF_0000E8CF5EB3_.wvu.Cols" hidden="1">#REF!</definedName>
    <definedName name="Z_4D922D5E_7A9B_11D1_95EF_0000E8CF5EB3_.wvu.Cols" localSheetId="8" hidden="1">#REF!</definedName>
    <definedName name="Z_4D922D5E_7A9B_11D1_95EF_0000E8CF5EB3_.wvu.Cols" localSheetId="2" hidden="1">#REF!</definedName>
    <definedName name="Z_4D922D5E_7A9B_11D1_95EF_0000E8CF5EB3_.wvu.Cols" localSheetId="4" hidden="1">#REF!</definedName>
    <definedName name="Z_4D922D5E_7A9B_11D1_95EF_0000E8CF5EB3_.wvu.Cols" localSheetId="6" hidden="1">#REF!</definedName>
    <definedName name="Z_4D922D5E_7A9B_11D1_95EF_0000E8CF5EB3_.wvu.Cols" localSheetId="7" hidden="1">#REF!</definedName>
    <definedName name="Z_4D922D5E_7A9B_11D1_95EF_0000E8CF5EB3_.wvu.Cols" localSheetId="5" hidden="1">#REF!</definedName>
    <definedName name="Z_4D922D5E_7A9B_11D1_95EF_0000E8CF5EB3_.wvu.Cols" localSheetId="12" hidden="1">#REF!</definedName>
    <definedName name="Z_4D922D5E_7A9B_11D1_95EF_0000E8CF5EB3_.wvu.Cols" localSheetId="1" hidden="1">#REF!</definedName>
    <definedName name="Z_4D922D5E_7A9B_11D1_95EF_0000E8CF5EB3_.wvu.Cols" hidden="1">#REF!</definedName>
    <definedName name="Z_4D922D5F_7A9B_11D1_95EF_0000E8CF5EB3_.wvu.Cols" localSheetId="8" hidden="1">#REF!</definedName>
    <definedName name="Z_4D922D5F_7A9B_11D1_95EF_0000E8CF5EB3_.wvu.Cols" localSheetId="2" hidden="1">#REF!</definedName>
    <definedName name="Z_4D922D5F_7A9B_11D1_95EF_0000E8CF5EB3_.wvu.Cols" localSheetId="4" hidden="1">#REF!</definedName>
    <definedName name="Z_4D922D5F_7A9B_11D1_95EF_0000E8CF5EB3_.wvu.Cols" localSheetId="6" hidden="1">#REF!</definedName>
    <definedName name="Z_4D922D5F_7A9B_11D1_95EF_0000E8CF5EB3_.wvu.Cols" localSheetId="7" hidden="1">#REF!</definedName>
    <definedName name="Z_4D922D5F_7A9B_11D1_95EF_0000E8CF5EB3_.wvu.Cols" localSheetId="5" hidden="1">#REF!</definedName>
    <definedName name="Z_4D922D5F_7A9B_11D1_95EF_0000E8CF5EB3_.wvu.Cols" localSheetId="12" hidden="1">#REF!</definedName>
    <definedName name="Z_4D922D5F_7A9B_11D1_95EF_0000E8CF5EB3_.wvu.Cols" localSheetId="1" hidden="1">#REF!</definedName>
    <definedName name="Z_4D922D5F_7A9B_11D1_95EF_0000E8CF5EB3_.wvu.Cols" hidden="1">#REF!</definedName>
    <definedName name="Z_523334C1_81E0_11D1_95EF_0000E8CF5EB3_.wvu.Cols" localSheetId="8" hidden="1">#REF!</definedName>
    <definedName name="Z_523334C1_81E0_11D1_95EF_0000E8CF5EB3_.wvu.Cols" localSheetId="2" hidden="1">#REF!</definedName>
    <definedName name="Z_523334C1_81E0_11D1_95EF_0000E8CF5EB3_.wvu.Cols" localSheetId="4" hidden="1">#REF!</definedName>
    <definedName name="Z_523334C1_81E0_11D1_95EF_0000E8CF5EB3_.wvu.Cols" localSheetId="6" hidden="1">#REF!</definedName>
    <definedName name="Z_523334C1_81E0_11D1_95EF_0000E8CF5EB3_.wvu.Cols" localSheetId="7" hidden="1">#REF!</definedName>
    <definedName name="Z_523334C1_81E0_11D1_95EF_0000E8CF5EB3_.wvu.Cols" localSheetId="5" hidden="1">#REF!</definedName>
    <definedName name="Z_523334C1_81E0_11D1_95EF_0000E8CF5EB3_.wvu.Cols" localSheetId="12" hidden="1">#REF!</definedName>
    <definedName name="Z_523334C1_81E0_11D1_95EF_0000E8CF5EB3_.wvu.Cols" localSheetId="1" hidden="1">#REF!</definedName>
    <definedName name="Z_523334C1_81E0_11D1_95EF_0000E8CF5EB3_.wvu.Cols" hidden="1">#REF!</definedName>
    <definedName name="Z_523334C2_81E0_11D1_95EF_0000E8CF5EB3_.wvu.Cols" localSheetId="8" hidden="1">#REF!</definedName>
    <definedName name="Z_523334C2_81E0_11D1_95EF_0000E8CF5EB3_.wvu.Cols" localSheetId="2" hidden="1">#REF!</definedName>
    <definedName name="Z_523334C2_81E0_11D1_95EF_0000E8CF5EB3_.wvu.Cols" localSheetId="4" hidden="1">#REF!</definedName>
    <definedName name="Z_523334C2_81E0_11D1_95EF_0000E8CF5EB3_.wvu.Cols" localSheetId="6" hidden="1">#REF!</definedName>
    <definedName name="Z_523334C2_81E0_11D1_95EF_0000E8CF5EB3_.wvu.Cols" localSheetId="7" hidden="1">#REF!</definedName>
    <definedName name="Z_523334C2_81E0_11D1_95EF_0000E8CF5EB3_.wvu.Cols" localSheetId="5" hidden="1">#REF!</definedName>
    <definedName name="Z_523334C2_81E0_11D1_95EF_0000E8CF5EB3_.wvu.Cols" localSheetId="12" hidden="1">#REF!</definedName>
    <definedName name="Z_523334C2_81E0_11D1_95EF_0000E8CF5EB3_.wvu.Cols" localSheetId="1" hidden="1">#REF!</definedName>
    <definedName name="Z_523334C2_81E0_11D1_95EF_0000E8CF5EB3_.wvu.Cols" hidden="1">#REF!</definedName>
    <definedName name="Z_523334C3_81E0_11D1_95EF_0000E8CF5EB3_.wvu.Cols" localSheetId="8" hidden="1">#REF!</definedName>
    <definedName name="Z_523334C3_81E0_11D1_95EF_0000E8CF5EB3_.wvu.Cols" localSheetId="2" hidden="1">#REF!</definedName>
    <definedName name="Z_523334C3_81E0_11D1_95EF_0000E8CF5EB3_.wvu.Cols" localSheetId="4" hidden="1">#REF!</definedName>
    <definedName name="Z_523334C3_81E0_11D1_95EF_0000E8CF5EB3_.wvu.Cols" localSheetId="6" hidden="1">#REF!</definedName>
    <definedName name="Z_523334C3_81E0_11D1_95EF_0000E8CF5EB3_.wvu.Cols" localSheetId="7" hidden="1">#REF!</definedName>
    <definedName name="Z_523334C3_81E0_11D1_95EF_0000E8CF5EB3_.wvu.Cols" localSheetId="5" hidden="1">#REF!</definedName>
    <definedName name="Z_523334C3_81E0_11D1_95EF_0000E8CF5EB3_.wvu.Cols" localSheetId="12" hidden="1">#REF!</definedName>
    <definedName name="Z_523334C3_81E0_11D1_95EF_0000E8CF5EB3_.wvu.Cols" localSheetId="1" hidden="1">#REF!</definedName>
    <definedName name="Z_523334C3_81E0_11D1_95EF_0000E8CF5EB3_.wvu.Cols" hidden="1">#REF!</definedName>
    <definedName name="Z_523334C4_81E0_11D1_95EF_0000E8CF5EB3_.wvu.Cols" localSheetId="8" hidden="1">#REF!</definedName>
    <definedName name="Z_523334C4_81E0_11D1_95EF_0000E8CF5EB3_.wvu.Cols" localSheetId="2" hidden="1">#REF!</definedName>
    <definedName name="Z_523334C4_81E0_11D1_95EF_0000E8CF5EB3_.wvu.Cols" localSheetId="4" hidden="1">#REF!</definedName>
    <definedName name="Z_523334C4_81E0_11D1_95EF_0000E8CF5EB3_.wvu.Cols" localSheetId="6" hidden="1">#REF!</definedName>
    <definedName name="Z_523334C4_81E0_11D1_95EF_0000E8CF5EB3_.wvu.Cols" localSheetId="7" hidden="1">#REF!</definedName>
    <definedName name="Z_523334C4_81E0_11D1_95EF_0000E8CF5EB3_.wvu.Cols" localSheetId="5" hidden="1">#REF!</definedName>
    <definedName name="Z_523334C4_81E0_11D1_95EF_0000E8CF5EB3_.wvu.Cols" localSheetId="12" hidden="1">#REF!</definedName>
    <definedName name="Z_523334C4_81E0_11D1_95EF_0000E8CF5EB3_.wvu.Cols" localSheetId="1" hidden="1">#REF!</definedName>
    <definedName name="Z_523334C4_81E0_11D1_95EF_0000E8CF5EB3_.wvu.Cols" hidden="1">#REF!</definedName>
    <definedName name="Z_523334C5_81E0_11D1_95EF_0000E8CF5EB3_.wvu.Cols" localSheetId="8" hidden="1">#REF!</definedName>
    <definedName name="Z_523334C5_81E0_11D1_95EF_0000E8CF5EB3_.wvu.Cols" localSheetId="2" hidden="1">#REF!</definedName>
    <definedName name="Z_523334C5_81E0_11D1_95EF_0000E8CF5EB3_.wvu.Cols" localSheetId="4" hidden="1">#REF!</definedName>
    <definedName name="Z_523334C5_81E0_11D1_95EF_0000E8CF5EB3_.wvu.Cols" localSheetId="6" hidden="1">#REF!</definedName>
    <definedName name="Z_523334C5_81E0_11D1_95EF_0000E8CF5EB3_.wvu.Cols" localSheetId="7" hidden="1">#REF!</definedName>
    <definedName name="Z_523334C5_81E0_11D1_95EF_0000E8CF5EB3_.wvu.Cols" localSheetId="5" hidden="1">#REF!</definedName>
    <definedName name="Z_523334C5_81E0_11D1_95EF_0000E8CF5EB3_.wvu.Cols" localSheetId="12" hidden="1">#REF!</definedName>
    <definedName name="Z_523334C5_81E0_11D1_95EF_0000E8CF5EB3_.wvu.Cols" localSheetId="1" hidden="1">#REF!</definedName>
    <definedName name="Z_523334C5_81E0_11D1_95EF_0000E8CF5EB3_.wvu.Cols" hidden="1">#REF!</definedName>
    <definedName name="Z_523334C6_81E0_11D1_95EF_0000E8CF5EB3_.wvu.Cols" localSheetId="8" hidden="1">#REF!</definedName>
    <definedName name="Z_523334C6_81E0_11D1_95EF_0000E8CF5EB3_.wvu.Cols" localSheetId="2" hidden="1">#REF!</definedName>
    <definedName name="Z_523334C6_81E0_11D1_95EF_0000E8CF5EB3_.wvu.Cols" localSheetId="4" hidden="1">#REF!</definedName>
    <definedName name="Z_523334C6_81E0_11D1_95EF_0000E8CF5EB3_.wvu.Cols" localSheetId="6" hidden="1">#REF!</definedName>
    <definedName name="Z_523334C6_81E0_11D1_95EF_0000E8CF5EB3_.wvu.Cols" localSheetId="7" hidden="1">#REF!</definedName>
    <definedName name="Z_523334C6_81E0_11D1_95EF_0000E8CF5EB3_.wvu.Cols" localSheetId="5" hidden="1">#REF!</definedName>
    <definedName name="Z_523334C6_81E0_11D1_95EF_0000E8CF5EB3_.wvu.Cols" localSheetId="12" hidden="1">#REF!</definedName>
    <definedName name="Z_523334C6_81E0_11D1_95EF_0000E8CF5EB3_.wvu.Cols" localSheetId="1" hidden="1">#REF!</definedName>
    <definedName name="Z_523334C6_81E0_11D1_95EF_0000E8CF5EB3_.wvu.Cols" hidden="1">#REF!</definedName>
    <definedName name="Z_529A4463_5C17_11D1_95EE_0000E8CF5EB3_.wvu.Cols" localSheetId="8" hidden="1">#REF!</definedName>
    <definedName name="Z_529A4463_5C17_11D1_95EE_0000E8CF5EB3_.wvu.Cols" localSheetId="2" hidden="1">#REF!</definedName>
    <definedName name="Z_529A4463_5C17_11D1_95EE_0000E8CF5EB3_.wvu.Cols" localSheetId="4" hidden="1">#REF!</definedName>
    <definedName name="Z_529A4463_5C17_11D1_95EE_0000E8CF5EB3_.wvu.Cols" localSheetId="6" hidden="1">#REF!</definedName>
    <definedName name="Z_529A4463_5C17_11D1_95EE_0000E8CF5EB3_.wvu.Cols" localSheetId="7" hidden="1">#REF!</definedName>
    <definedName name="Z_529A4463_5C17_11D1_95EE_0000E8CF5EB3_.wvu.Cols" localSheetId="5" hidden="1">#REF!</definedName>
    <definedName name="Z_529A4463_5C17_11D1_95EE_0000E8CF5EB3_.wvu.Cols" localSheetId="12" hidden="1">#REF!</definedName>
    <definedName name="Z_529A4463_5C17_11D1_95EE_0000E8CF5EB3_.wvu.Cols" localSheetId="1" hidden="1">#REF!</definedName>
    <definedName name="Z_529A4463_5C17_11D1_95EE_0000E8CF5EB3_.wvu.Cols" hidden="1">#REF!</definedName>
    <definedName name="Z_529A4464_5C17_11D1_95EE_0000E8CF5EB3_.wvu.Cols" localSheetId="8" hidden="1">#REF!</definedName>
    <definedName name="Z_529A4464_5C17_11D1_95EE_0000E8CF5EB3_.wvu.Cols" localSheetId="2" hidden="1">#REF!</definedName>
    <definedName name="Z_529A4464_5C17_11D1_95EE_0000E8CF5EB3_.wvu.Cols" localSheetId="4" hidden="1">#REF!</definedName>
    <definedName name="Z_529A4464_5C17_11D1_95EE_0000E8CF5EB3_.wvu.Cols" localSheetId="6" hidden="1">#REF!</definedName>
    <definedName name="Z_529A4464_5C17_11D1_95EE_0000E8CF5EB3_.wvu.Cols" localSheetId="7" hidden="1">#REF!</definedName>
    <definedName name="Z_529A4464_5C17_11D1_95EE_0000E8CF5EB3_.wvu.Cols" localSheetId="5" hidden="1">#REF!</definedName>
    <definedName name="Z_529A4464_5C17_11D1_95EE_0000E8CF5EB3_.wvu.Cols" localSheetId="12" hidden="1">#REF!</definedName>
    <definedName name="Z_529A4464_5C17_11D1_95EE_0000E8CF5EB3_.wvu.Cols" localSheetId="1" hidden="1">#REF!</definedName>
    <definedName name="Z_529A4464_5C17_11D1_95EE_0000E8CF5EB3_.wvu.Cols" hidden="1">#REF!</definedName>
    <definedName name="Z_529A4465_5C17_11D1_95EE_0000E8CF5EB3_.wvu.Cols" localSheetId="8" hidden="1">#REF!</definedName>
    <definedName name="Z_529A4465_5C17_11D1_95EE_0000E8CF5EB3_.wvu.Cols" localSheetId="2" hidden="1">#REF!</definedName>
    <definedName name="Z_529A4465_5C17_11D1_95EE_0000E8CF5EB3_.wvu.Cols" localSheetId="4" hidden="1">#REF!</definedName>
    <definedName name="Z_529A4465_5C17_11D1_95EE_0000E8CF5EB3_.wvu.Cols" localSheetId="6" hidden="1">#REF!</definedName>
    <definedName name="Z_529A4465_5C17_11D1_95EE_0000E8CF5EB3_.wvu.Cols" localSheetId="7" hidden="1">#REF!</definedName>
    <definedName name="Z_529A4465_5C17_11D1_95EE_0000E8CF5EB3_.wvu.Cols" localSheetId="5" hidden="1">#REF!</definedName>
    <definedName name="Z_529A4465_5C17_11D1_95EE_0000E8CF5EB3_.wvu.Cols" localSheetId="12" hidden="1">#REF!</definedName>
    <definedName name="Z_529A4465_5C17_11D1_95EE_0000E8CF5EB3_.wvu.Cols" localSheetId="1" hidden="1">#REF!</definedName>
    <definedName name="Z_529A4465_5C17_11D1_95EE_0000E8CF5EB3_.wvu.Cols" hidden="1">#REF!</definedName>
    <definedName name="Z_529A4466_5C17_11D1_95EE_0000E8CF5EB3_.wvu.Cols" localSheetId="8" hidden="1">#REF!</definedName>
    <definedName name="Z_529A4466_5C17_11D1_95EE_0000E8CF5EB3_.wvu.Cols" localSheetId="2" hidden="1">#REF!</definedName>
    <definedName name="Z_529A4466_5C17_11D1_95EE_0000E8CF5EB3_.wvu.Cols" localSheetId="4" hidden="1">#REF!</definedName>
    <definedName name="Z_529A4466_5C17_11D1_95EE_0000E8CF5EB3_.wvu.Cols" localSheetId="6" hidden="1">#REF!</definedName>
    <definedName name="Z_529A4466_5C17_11D1_95EE_0000E8CF5EB3_.wvu.Cols" localSheetId="7" hidden="1">#REF!</definedName>
    <definedName name="Z_529A4466_5C17_11D1_95EE_0000E8CF5EB3_.wvu.Cols" localSheetId="5" hidden="1">#REF!</definedName>
    <definedName name="Z_529A4466_5C17_11D1_95EE_0000E8CF5EB3_.wvu.Cols" localSheetId="12" hidden="1">#REF!</definedName>
    <definedName name="Z_529A4466_5C17_11D1_95EE_0000E8CF5EB3_.wvu.Cols" localSheetId="1" hidden="1">#REF!</definedName>
    <definedName name="Z_529A4466_5C17_11D1_95EE_0000E8CF5EB3_.wvu.Cols" hidden="1">#REF!</definedName>
    <definedName name="Z_529A4467_5C17_11D1_95EE_0000E8CF5EB3_.wvu.Cols" localSheetId="8" hidden="1">#REF!</definedName>
    <definedName name="Z_529A4467_5C17_11D1_95EE_0000E8CF5EB3_.wvu.Cols" localSheetId="2" hidden="1">#REF!</definedName>
    <definedName name="Z_529A4467_5C17_11D1_95EE_0000E8CF5EB3_.wvu.Cols" localSheetId="4" hidden="1">#REF!</definedName>
    <definedName name="Z_529A4467_5C17_11D1_95EE_0000E8CF5EB3_.wvu.Cols" localSheetId="6" hidden="1">#REF!</definedName>
    <definedName name="Z_529A4467_5C17_11D1_95EE_0000E8CF5EB3_.wvu.Cols" localSheetId="7" hidden="1">#REF!</definedName>
    <definedName name="Z_529A4467_5C17_11D1_95EE_0000E8CF5EB3_.wvu.Cols" localSheetId="5" hidden="1">#REF!</definedName>
    <definedName name="Z_529A4467_5C17_11D1_95EE_0000E8CF5EB3_.wvu.Cols" localSheetId="12" hidden="1">#REF!</definedName>
    <definedName name="Z_529A4467_5C17_11D1_95EE_0000E8CF5EB3_.wvu.Cols" localSheetId="1" hidden="1">#REF!</definedName>
    <definedName name="Z_529A4467_5C17_11D1_95EE_0000E8CF5EB3_.wvu.Cols" hidden="1">#REF!</definedName>
    <definedName name="Z_529A4468_5C17_11D1_95EE_0000E8CF5EB3_.wvu.Cols" localSheetId="8" hidden="1">#REF!</definedName>
    <definedName name="Z_529A4468_5C17_11D1_95EE_0000E8CF5EB3_.wvu.Cols" localSheetId="2" hidden="1">#REF!</definedName>
    <definedName name="Z_529A4468_5C17_11D1_95EE_0000E8CF5EB3_.wvu.Cols" localSheetId="4" hidden="1">#REF!</definedName>
    <definedName name="Z_529A4468_5C17_11D1_95EE_0000E8CF5EB3_.wvu.Cols" localSheetId="6" hidden="1">#REF!</definedName>
    <definedName name="Z_529A4468_5C17_11D1_95EE_0000E8CF5EB3_.wvu.Cols" localSheetId="7" hidden="1">#REF!</definedName>
    <definedName name="Z_529A4468_5C17_11D1_95EE_0000E8CF5EB3_.wvu.Cols" localSheetId="5" hidden="1">#REF!</definedName>
    <definedName name="Z_529A4468_5C17_11D1_95EE_0000E8CF5EB3_.wvu.Cols" localSheetId="12" hidden="1">#REF!</definedName>
    <definedName name="Z_529A4468_5C17_11D1_95EE_0000E8CF5EB3_.wvu.Cols" localSheetId="1" hidden="1">#REF!</definedName>
    <definedName name="Z_529A4468_5C17_11D1_95EE_0000E8CF5EB3_.wvu.Cols" hidden="1">#REF!</definedName>
    <definedName name="Z_55697985_624B_11D1_95EE_0000E8CF5EB3_.wvu.Cols" localSheetId="8" hidden="1">#REF!</definedName>
    <definedName name="Z_55697985_624B_11D1_95EE_0000E8CF5EB3_.wvu.Cols" localSheetId="2" hidden="1">#REF!</definedName>
    <definedName name="Z_55697985_624B_11D1_95EE_0000E8CF5EB3_.wvu.Cols" localSheetId="4" hidden="1">#REF!</definedName>
    <definedName name="Z_55697985_624B_11D1_95EE_0000E8CF5EB3_.wvu.Cols" localSheetId="6" hidden="1">#REF!</definedName>
    <definedName name="Z_55697985_624B_11D1_95EE_0000E8CF5EB3_.wvu.Cols" localSheetId="7" hidden="1">#REF!</definedName>
    <definedName name="Z_55697985_624B_11D1_95EE_0000E8CF5EB3_.wvu.Cols" localSheetId="5" hidden="1">#REF!</definedName>
    <definedName name="Z_55697985_624B_11D1_95EE_0000E8CF5EB3_.wvu.Cols" localSheetId="12" hidden="1">#REF!</definedName>
    <definedName name="Z_55697985_624B_11D1_95EE_0000E8CF5EB3_.wvu.Cols" localSheetId="1" hidden="1">#REF!</definedName>
    <definedName name="Z_55697985_624B_11D1_95EE_0000E8CF5EB3_.wvu.Cols" hidden="1">#REF!</definedName>
    <definedName name="Z_55697986_624B_11D1_95EE_0000E8CF5EB3_.wvu.Cols" localSheetId="8" hidden="1">#REF!</definedName>
    <definedName name="Z_55697986_624B_11D1_95EE_0000E8CF5EB3_.wvu.Cols" localSheetId="2" hidden="1">#REF!</definedName>
    <definedName name="Z_55697986_624B_11D1_95EE_0000E8CF5EB3_.wvu.Cols" localSheetId="4" hidden="1">#REF!</definedName>
    <definedName name="Z_55697986_624B_11D1_95EE_0000E8CF5EB3_.wvu.Cols" localSheetId="6" hidden="1">#REF!</definedName>
    <definedName name="Z_55697986_624B_11D1_95EE_0000E8CF5EB3_.wvu.Cols" localSheetId="7" hidden="1">#REF!</definedName>
    <definedName name="Z_55697986_624B_11D1_95EE_0000E8CF5EB3_.wvu.Cols" localSheetId="5" hidden="1">#REF!</definedName>
    <definedName name="Z_55697986_624B_11D1_95EE_0000E8CF5EB3_.wvu.Cols" localSheetId="12" hidden="1">#REF!</definedName>
    <definedName name="Z_55697986_624B_11D1_95EE_0000E8CF5EB3_.wvu.Cols" localSheetId="1" hidden="1">#REF!</definedName>
    <definedName name="Z_55697986_624B_11D1_95EE_0000E8CF5EB3_.wvu.Cols" hidden="1">#REF!</definedName>
    <definedName name="Z_55697987_624B_11D1_95EE_0000E8CF5EB3_.wvu.Cols" localSheetId="8" hidden="1">#REF!</definedName>
    <definedName name="Z_55697987_624B_11D1_95EE_0000E8CF5EB3_.wvu.Cols" localSheetId="2" hidden="1">#REF!</definedName>
    <definedName name="Z_55697987_624B_11D1_95EE_0000E8CF5EB3_.wvu.Cols" localSheetId="4" hidden="1">#REF!</definedName>
    <definedName name="Z_55697987_624B_11D1_95EE_0000E8CF5EB3_.wvu.Cols" localSheetId="6" hidden="1">#REF!</definedName>
    <definedName name="Z_55697987_624B_11D1_95EE_0000E8CF5EB3_.wvu.Cols" localSheetId="7" hidden="1">#REF!</definedName>
    <definedName name="Z_55697987_624B_11D1_95EE_0000E8CF5EB3_.wvu.Cols" localSheetId="5" hidden="1">#REF!</definedName>
    <definedName name="Z_55697987_624B_11D1_95EE_0000E8CF5EB3_.wvu.Cols" localSheetId="12" hidden="1">#REF!</definedName>
    <definedName name="Z_55697987_624B_11D1_95EE_0000E8CF5EB3_.wvu.Cols" localSheetId="1" hidden="1">#REF!</definedName>
    <definedName name="Z_55697987_624B_11D1_95EE_0000E8CF5EB3_.wvu.Cols" hidden="1">#REF!</definedName>
    <definedName name="Z_55697988_624B_11D1_95EE_0000E8CF5EB3_.wvu.Cols" localSheetId="8" hidden="1">#REF!</definedName>
    <definedName name="Z_55697988_624B_11D1_95EE_0000E8CF5EB3_.wvu.Cols" localSheetId="2" hidden="1">#REF!</definedName>
    <definedName name="Z_55697988_624B_11D1_95EE_0000E8CF5EB3_.wvu.Cols" localSheetId="4" hidden="1">#REF!</definedName>
    <definedName name="Z_55697988_624B_11D1_95EE_0000E8CF5EB3_.wvu.Cols" localSheetId="6" hidden="1">#REF!</definedName>
    <definedName name="Z_55697988_624B_11D1_95EE_0000E8CF5EB3_.wvu.Cols" localSheetId="7" hidden="1">#REF!</definedName>
    <definedName name="Z_55697988_624B_11D1_95EE_0000E8CF5EB3_.wvu.Cols" localSheetId="5" hidden="1">#REF!</definedName>
    <definedName name="Z_55697988_624B_11D1_95EE_0000E8CF5EB3_.wvu.Cols" localSheetId="12" hidden="1">#REF!</definedName>
    <definedName name="Z_55697988_624B_11D1_95EE_0000E8CF5EB3_.wvu.Cols" localSheetId="1" hidden="1">#REF!</definedName>
    <definedName name="Z_55697988_624B_11D1_95EE_0000E8CF5EB3_.wvu.Cols" hidden="1">#REF!</definedName>
    <definedName name="Z_55697989_624B_11D1_95EE_0000E8CF5EB3_.wvu.Cols" localSheetId="8" hidden="1">#REF!</definedName>
    <definedName name="Z_55697989_624B_11D1_95EE_0000E8CF5EB3_.wvu.Cols" localSheetId="2" hidden="1">#REF!</definedName>
    <definedName name="Z_55697989_624B_11D1_95EE_0000E8CF5EB3_.wvu.Cols" localSheetId="4" hidden="1">#REF!</definedName>
    <definedName name="Z_55697989_624B_11D1_95EE_0000E8CF5EB3_.wvu.Cols" localSheetId="6" hidden="1">#REF!</definedName>
    <definedName name="Z_55697989_624B_11D1_95EE_0000E8CF5EB3_.wvu.Cols" localSheetId="7" hidden="1">#REF!</definedName>
    <definedName name="Z_55697989_624B_11D1_95EE_0000E8CF5EB3_.wvu.Cols" localSheetId="5" hidden="1">#REF!</definedName>
    <definedName name="Z_55697989_624B_11D1_95EE_0000E8CF5EB3_.wvu.Cols" localSheetId="12" hidden="1">#REF!</definedName>
    <definedName name="Z_55697989_624B_11D1_95EE_0000E8CF5EB3_.wvu.Cols" localSheetId="1" hidden="1">#REF!</definedName>
    <definedName name="Z_55697989_624B_11D1_95EE_0000E8CF5EB3_.wvu.Cols" hidden="1">#REF!</definedName>
    <definedName name="Z_5569798A_624B_11D1_95EE_0000E8CF5EB3_.wvu.Cols" localSheetId="8" hidden="1">#REF!</definedName>
    <definedName name="Z_5569798A_624B_11D1_95EE_0000E8CF5EB3_.wvu.Cols" localSheetId="2" hidden="1">#REF!</definedName>
    <definedName name="Z_5569798A_624B_11D1_95EE_0000E8CF5EB3_.wvu.Cols" localSheetId="4" hidden="1">#REF!</definedName>
    <definedName name="Z_5569798A_624B_11D1_95EE_0000E8CF5EB3_.wvu.Cols" localSheetId="6" hidden="1">#REF!</definedName>
    <definedName name="Z_5569798A_624B_11D1_95EE_0000E8CF5EB3_.wvu.Cols" localSheetId="7" hidden="1">#REF!</definedName>
    <definedName name="Z_5569798A_624B_11D1_95EE_0000E8CF5EB3_.wvu.Cols" localSheetId="5" hidden="1">#REF!</definedName>
    <definedName name="Z_5569798A_624B_11D1_95EE_0000E8CF5EB3_.wvu.Cols" localSheetId="12" hidden="1">#REF!</definedName>
    <definedName name="Z_5569798A_624B_11D1_95EE_0000E8CF5EB3_.wvu.Cols" localSheetId="1" hidden="1">#REF!</definedName>
    <definedName name="Z_5569798A_624B_11D1_95EE_0000E8CF5EB3_.wvu.Cols" hidden="1">#REF!</definedName>
    <definedName name="Z_55697993_624B_11D1_95EE_0000E8CF5EB3_.wvu.Cols" localSheetId="8" hidden="1">#REF!</definedName>
    <definedName name="Z_55697993_624B_11D1_95EE_0000E8CF5EB3_.wvu.Cols" localSheetId="2" hidden="1">#REF!</definedName>
    <definedName name="Z_55697993_624B_11D1_95EE_0000E8CF5EB3_.wvu.Cols" localSheetId="4" hidden="1">#REF!</definedName>
    <definedName name="Z_55697993_624B_11D1_95EE_0000E8CF5EB3_.wvu.Cols" localSheetId="6" hidden="1">#REF!</definedName>
    <definedName name="Z_55697993_624B_11D1_95EE_0000E8CF5EB3_.wvu.Cols" localSheetId="7" hidden="1">#REF!</definedName>
    <definedName name="Z_55697993_624B_11D1_95EE_0000E8CF5EB3_.wvu.Cols" localSheetId="5" hidden="1">#REF!</definedName>
    <definedName name="Z_55697993_624B_11D1_95EE_0000E8CF5EB3_.wvu.Cols" localSheetId="12" hidden="1">#REF!</definedName>
    <definedName name="Z_55697993_624B_11D1_95EE_0000E8CF5EB3_.wvu.Cols" localSheetId="1" hidden="1">#REF!</definedName>
    <definedName name="Z_55697993_624B_11D1_95EE_0000E8CF5EB3_.wvu.Cols" hidden="1">#REF!</definedName>
    <definedName name="Z_55697994_624B_11D1_95EE_0000E8CF5EB3_.wvu.Cols" localSheetId="8" hidden="1">#REF!</definedName>
    <definedName name="Z_55697994_624B_11D1_95EE_0000E8CF5EB3_.wvu.Cols" localSheetId="2" hidden="1">#REF!</definedName>
    <definedName name="Z_55697994_624B_11D1_95EE_0000E8CF5EB3_.wvu.Cols" localSheetId="4" hidden="1">#REF!</definedName>
    <definedName name="Z_55697994_624B_11D1_95EE_0000E8CF5EB3_.wvu.Cols" localSheetId="6" hidden="1">#REF!</definedName>
    <definedName name="Z_55697994_624B_11D1_95EE_0000E8CF5EB3_.wvu.Cols" localSheetId="7" hidden="1">#REF!</definedName>
    <definedName name="Z_55697994_624B_11D1_95EE_0000E8CF5EB3_.wvu.Cols" localSheetId="5" hidden="1">#REF!</definedName>
    <definedName name="Z_55697994_624B_11D1_95EE_0000E8CF5EB3_.wvu.Cols" localSheetId="12" hidden="1">#REF!</definedName>
    <definedName name="Z_55697994_624B_11D1_95EE_0000E8CF5EB3_.wvu.Cols" localSheetId="1" hidden="1">#REF!</definedName>
    <definedName name="Z_55697994_624B_11D1_95EE_0000E8CF5EB3_.wvu.Cols" hidden="1">#REF!</definedName>
    <definedName name="Z_55697995_624B_11D1_95EE_0000E8CF5EB3_.wvu.Cols" localSheetId="8" hidden="1">#REF!</definedName>
    <definedName name="Z_55697995_624B_11D1_95EE_0000E8CF5EB3_.wvu.Cols" localSheetId="2" hidden="1">#REF!</definedName>
    <definedName name="Z_55697995_624B_11D1_95EE_0000E8CF5EB3_.wvu.Cols" localSheetId="4" hidden="1">#REF!</definedName>
    <definedName name="Z_55697995_624B_11D1_95EE_0000E8CF5EB3_.wvu.Cols" localSheetId="6" hidden="1">#REF!</definedName>
    <definedName name="Z_55697995_624B_11D1_95EE_0000E8CF5EB3_.wvu.Cols" localSheetId="7" hidden="1">#REF!</definedName>
    <definedName name="Z_55697995_624B_11D1_95EE_0000E8CF5EB3_.wvu.Cols" localSheetId="5" hidden="1">#REF!</definedName>
    <definedName name="Z_55697995_624B_11D1_95EE_0000E8CF5EB3_.wvu.Cols" localSheetId="12" hidden="1">#REF!</definedName>
    <definedName name="Z_55697995_624B_11D1_95EE_0000E8CF5EB3_.wvu.Cols" localSheetId="1" hidden="1">#REF!</definedName>
    <definedName name="Z_55697995_624B_11D1_95EE_0000E8CF5EB3_.wvu.Cols" hidden="1">#REF!</definedName>
    <definedName name="Z_55697996_624B_11D1_95EE_0000E8CF5EB3_.wvu.Cols" localSheetId="8" hidden="1">#REF!</definedName>
    <definedName name="Z_55697996_624B_11D1_95EE_0000E8CF5EB3_.wvu.Cols" localSheetId="2" hidden="1">#REF!</definedName>
    <definedName name="Z_55697996_624B_11D1_95EE_0000E8CF5EB3_.wvu.Cols" localSheetId="4" hidden="1">#REF!</definedName>
    <definedName name="Z_55697996_624B_11D1_95EE_0000E8CF5EB3_.wvu.Cols" localSheetId="6" hidden="1">#REF!</definedName>
    <definedName name="Z_55697996_624B_11D1_95EE_0000E8CF5EB3_.wvu.Cols" localSheetId="7" hidden="1">#REF!</definedName>
    <definedName name="Z_55697996_624B_11D1_95EE_0000E8CF5EB3_.wvu.Cols" localSheetId="5" hidden="1">#REF!</definedName>
    <definedName name="Z_55697996_624B_11D1_95EE_0000E8CF5EB3_.wvu.Cols" localSheetId="12" hidden="1">#REF!</definedName>
    <definedName name="Z_55697996_624B_11D1_95EE_0000E8CF5EB3_.wvu.Cols" localSheetId="1" hidden="1">#REF!</definedName>
    <definedName name="Z_55697996_624B_11D1_95EE_0000E8CF5EB3_.wvu.Cols" hidden="1">#REF!</definedName>
    <definedName name="Z_55697997_624B_11D1_95EE_0000E8CF5EB3_.wvu.Cols" localSheetId="8" hidden="1">#REF!</definedName>
    <definedName name="Z_55697997_624B_11D1_95EE_0000E8CF5EB3_.wvu.Cols" localSheetId="2" hidden="1">#REF!</definedName>
    <definedName name="Z_55697997_624B_11D1_95EE_0000E8CF5EB3_.wvu.Cols" localSheetId="4" hidden="1">#REF!</definedName>
    <definedName name="Z_55697997_624B_11D1_95EE_0000E8CF5EB3_.wvu.Cols" localSheetId="6" hidden="1">#REF!</definedName>
    <definedName name="Z_55697997_624B_11D1_95EE_0000E8CF5EB3_.wvu.Cols" localSheetId="7" hidden="1">#REF!</definedName>
    <definedName name="Z_55697997_624B_11D1_95EE_0000E8CF5EB3_.wvu.Cols" localSheetId="5" hidden="1">#REF!</definedName>
    <definedName name="Z_55697997_624B_11D1_95EE_0000E8CF5EB3_.wvu.Cols" localSheetId="12" hidden="1">#REF!</definedName>
    <definedName name="Z_55697997_624B_11D1_95EE_0000E8CF5EB3_.wvu.Cols" localSheetId="1" hidden="1">#REF!</definedName>
    <definedName name="Z_55697997_624B_11D1_95EE_0000E8CF5EB3_.wvu.Cols" hidden="1">#REF!</definedName>
    <definedName name="Z_55697998_624B_11D1_95EE_0000E8CF5EB3_.wvu.Cols" localSheetId="8" hidden="1">#REF!</definedName>
    <definedName name="Z_55697998_624B_11D1_95EE_0000E8CF5EB3_.wvu.Cols" localSheetId="2" hidden="1">#REF!</definedName>
    <definedName name="Z_55697998_624B_11D1_95EE_0000E8CF5EB3_.wvu.Cols" localSheetId="4" hidden="1">#REF!</definedName>
    <definedName name="Z_55697998_624B_11D1_95EE_0000E8CF5EB3_.wvu.Cols" localSheetId="6" hidden="1">#REF!</definedName>
    <definedName name="Z_55697998_624B_11D1_95EE_0000E8CF5EB3_.wvu.Cols" localSheetId="7" hidden="1">#REF!</definedName>
    <definedName name="Z_55697998_624B_11D1_95EE_0000E8CF5EB3_.wvu.Cols" localSheetId="5" hidden="1">#REF!</definedName>
    <definedName name="Z_55697998_624B_11D1_95EE_0000E8CF5EB3_.wvu.Cols" localSheetId="12" hidden="1">#REF!</definedName>
    <definedName name="Z_55697998_624B_11D1_95EE_0000E8CF5EB3_.wvu.Cols" localSheetId="1" hidden="1">#REF!</definedName>
    <definedName name="Z_55697998_624B_11D1_95EE_0000E8CF5EB3_.wvu.Cols" hidden="1">#REF!</definedName>
    <definedName name="Z_57D2C26C_D38B_11D1_95F0_0000E8CF5EB3_.wvu.Cols" localSheetId="8" hidden="1">#REF!</definedName>
    <definedName name="Z_57D2C26C_D38B_11D1_95F0_0000E8CF5EB3_.wvu.Cols" localSheetId="2" hidden="1">#REF!</definedName>
    <definedName name="Z_57D2C26C_D38B_11D1_95F0_0000E8CF5EB3_.wvu.Cols" localSheetId="4" hidden="1">#REF!</definedName>
    <definedName name="Z_57D2C26C_D38B_11D1_95F0_0000E8CF5EB3_.wvu.Cols" localSheetId="6" hidden="1">#REF!</definedName>
    <definedName name="Z_57D2C26C_D38B_11D1_95F0_0000E8CF5EB3_.wvu.Cols" localSheetId="7" hidden="1">#REF!</definedName>
    <definedName name="Z_57D2C26C_D38B_11D1_95F0_0000E8CF5EB3_.wvu.Cols" localSheetId="5" hidden="1">#REF!</definedName>
    <definedName name="Z_57D2C26C_D38B_11D1_95F0_0000E8CF5EB3_.wvu.Cols" localSheetId="12" hidden="1">#REF!</definedName>
    <definedName name="Z_57D2C26C_D38B_11D1_95F0_0000E8CF5EB3_.wvu.Cols" localSheetId="1" hidden="1">#REF!</definedName>
    <definedName name="Z_57D2C26C_D38B_11D1_95F0_0000E8CF5EB3_.wvu.Cols" hidden="1">#REF!</definedName>
    <definedName name="Z_57D2C26D_D38B_11D1_95F0_0000E8CF5EB3_.wvu.Cols" localSheetId="8" hidden="1">#REF!</definedName>
    <definedName name="Z_57D2C26D_D38B_11D1_95F0_0000E8CF5EB3_.wvu.Cols" localSheetId="2" hidden="1">#REF!</definedName>
    <definedName name="Z_57D2C26D_D38B_11D1_95F0_0000E8CF5EB3_.wvu.Cols" localSheetId="4" hidden="1">#REF!</definedName>
    <definedName name="Z_57D2C26D_D38B_11D1_95F0_0000E8CF5EB3_.wvu.Cols" localSheetId="6" hidden="1">#REF!</definedName>
    <definedName name="Z_57D2C26D_D38B_11D1_95F0_0000E8CF5EB3_.wvu.Cols" localSheetId="7" hidden="1">#REF!</definedName>
    <definedName name="Z_57D2C26D_D38B_11D1_95F0_0000E8CF5EB3_.wvu.Cols" localSheetId="5" hidden="1">#REF!</definedName>
    <definedName name="Z_57D2C26D_D38B_11D1_95F0_0000E8CF5EB3_.wvu.Cols" localSheetId="12" hidden="1">#REF!</definedName>
    <definedName name="Z_57D2C26D_D38B_11D1_95F0_0000E8CF5EB3_.wvu.Cols" localSheetId="1" hidden="1">#REF!</definedName>
    <definedName name="Z_57D2C26D_D38B_11D1_95F0_0000E8CF5EB3_.wvu.Cols" hidden="1">#REF!</definedName>
    <definedName name="Z_6059E06F_CEF4_11D1_95F0_0000E8CF5EB3_.wvu.Cols" localSheetId="8" hidden="1">#REF!,#REF!</definedName>
    <definedName name="Z_6059E06F_CEF4_11D1_95F0_0000E8CF5EB3_.wvu.Cols" localSheetId="2" hidden="1">#REF!,#REF!</definedName>
    <definedName name="Z_6059E06F_CEF4_11D1_95F0_0000E8CF5EB3_.wvu.Cols" localSheetId="4" hidden="1">#REF!,#REF!</definedName>
    <definedName name="Z_6059E06F_CEF4_11D1_95F0_0000E8CF5EB3_.wvu.Cols" localSheetId="6" hidden="1">#REF!,#REF!</definedName>
    <definedName name="Z_6059E06F_CEF4_11D1_95F0_0000E8CF5EB3_.wvu.Cols" localSheetId="7" hidden="1">#REF!,#REF!</definedName>
    <definedName name="Z_6059E06F_CEF4_11D1_95F0_0000E8CF5EB3_.wvu.Cols" localSheetId="5" hidden="1">#REF!,#REF!</definedName>
    <definedName name="Z_6059E06F_CEF4_11D1_95F0_0000E8CF5EB3_.wvu.Cols" localSheetId="0" hidden="1">#REF!,#REF!</definedName>
    <definedName name="Z_6059E06F_CEF4_11D1_95F0_0000E8CF5EB3_.wvu.Cols" localSheetId="12" hidden="1">#REF!,#REF!</definedName>
    <definedName name="Z_6059E06F_CEF4_11D1_95F0_0000E8CF5EB3_.wvu.Cols" localSheetId="1" hidden="1">#REF!,#REF!</definedName>
    <definedName name="Z_6059E06F_CEF4_11D1_95F0_0000E8CF5EB3_.wvu.Cols" hidden="1">#REF!,#REF!</definedName>
    <definedName name="Z_6059E070_CEF4_11D1_95F0_0000E8CF5EB3_.wvu.Cols" localSheetId="8" hidden="1">#REF!,#REF!</definedName>
    <definedName name="Z_6059E070_CEF4_11D1_95F0_0000E8CF5EB3_.wvu.Cols" localSheetId="2" hidden="1">#REF!,#REF!</definedName>
    <definedName name="Z_6059E070_CEF4_11D1_95F0_0000E8CF5EB3_.wvu.Cols" localSheetId="4" hidden="1">#REF!,#REF!</definedName>
    <definedName name="Z_6059E070_CEF4_11D1_95F0_0000E8CF5EB3_.wvu.Cols" localSheetId="6" hidden="1">#REF!,#REF!</definedName>
    <definedName name="Z_6059E070_CEF4_11D1_95F0_0000E8CF5EB3_.wvu.Cols" localSheetId="7" hidden="1">#REF!,#REF!</definedName>
    <definedName name="Z_6059E070_CEF4_11D1_95F0_0000E8CF5EB3_.wvu.Cols" localSheetId="5" hidden="1">#REF!,#REF!</definedName>
    <definedName name="Z_6059E070_CEF4_11D1_95F0_0000E8CF5EB3_.wvu.Cols" localSheetId="0" hidden="1">#REF!,#REF!</definedName>
    <definedName name="Z_6059E070_CEF4_11D1_95F0_0000E8CF5EB3_.wvu.Cols" localSheetId="12" hidden="1">#REF!,#REF!</definedName>
    <definedName name="Z_6059E070_CEF4_11D1_95F0_0000E8CF5EB3_.wvu.Cols" localSheetId="1" hidden="1">#REF!,#REF!</definedName>
    <definedName name="Z_6059E070_CEF4_11D1_95F0_0000E8CF5EB3_.wvu.Cols" hidden="1">#REF!,#REF!</definedName>
    <definedName name="Z_61D826C6_8036_11D1_95EF_0000E8CF5EB3_.wvu.Cols" localSheetId="8" hidden="1">#REF!</definedName>
    <definedName name="Z_61D826C6_8036_11D1_95EF_0000E8CF5EB3_.wvu.Cols" localSheetId="2" hidden="1">#REF!</definedName>
    <definedName name="Z_61D826C6_8036_11D1_95EF_0000E8CF5EB3_.wvu.Cols" localSheetId="4" hidden="1">#REF!</definedName>
    <definedName name="Z_61D826C6_8036_11D1_95EF_0000E8CF5EB3_.wvu.Cols" localSheetId="6" hidden="1">#REF!</definedName>
    <definedName name="Z_61D826C6_8036_11D1_95EF_0000E8CF5EB3_.wvu.Cols" localSheetId="7" hidden="1">#REF!</definedName>
    <definedName name="Z_61D826C6_8036_11D1_95EF_0000E8CF5EB3_.wvu.Cols" localSheetId="5" hidden="1">#REF!</definedName>
    <definedName name="Z_61D826C6_8036_11D1_95EF_0000E8CF5EB3_.wvu.Cols" localSheetId="0" hidden="1">#REF!</definedName>
    <definedName name="Z_61D826C6_8036_11D1_95EF_0000E8CF5EB3_.wvu.Cols" localSheetId="12" hidden="1">#REF!</definedName>
    <definedName name="Z_61D826C6_8036_11D1_95EF_0000E8CF5EB3_.wvu.Cols" localSheetId="1" hidden="1">#REF!</definedName>
    <definedName name="Z_61D826C6_8036_11D1_95EF_0000E8CF5EB3_.wvu.Cols" hidden="1">#REF!</definedName>
    <definedName name="Z_61D826C7_8036_11D1_95EF_0000E8CF5EB3_.wvu.Cols" localSheetId="8" hidden="1">#REF!</definedName>
    <definedName name="Z_61D826C7_8036_11D1_95EF_0000E8CF5EB3_.wvu.Cols" localSheetId="2" hidden="1">#REF!</definedName>
    <definedName name="Z_61D826C7_8036_11D1_95EF_0000E8CF5EB3_.wvu.Cols" localSheetId="4" hidden="1">#REF!</definedName>
    <definedName name="Z_61D826C7_8036_11D1_95EF_0000E8CF5EB3_.wvu.Cols" localSheetId="6" hidden="1">#REF!</definedName>
    <definedName name="Z_61D826C7_8036_11D1_95EF_0000E8CF5EB3_.wvu.Cols" localSheetId="7" hidden="1">#REF!</definedName>
    <definedName name="Z_61D826C7_8036_11D1_95EF_0000E8CF5EB3_.wvu.Cols" localSheetId="5" hidden="1">#REF!</definedName>
    <definedName name="Z_61D826C7_8036_11D1_95EF_0000E8CF5EB3_.wvu.Cols" localSheetId="0" hidden="1">#REF!</definedName>
    <definedName name="Z_61D826C7_8036_11D1_95EF_0000E8CF5EB3_.wvu.Cols" localSheetId="12" hidden="1">#REF!</definedName>
    <definedName name="Z_61D826C7_8036_11D1_95EF_0000E8CF5EB3_.wvu.Cols" localSheetId="1" hidden="1">#REF!</definedName>
    <definedName name="Z_61D826C7_8036_11D1_95EF_0000E8CF5EB3_.wvu.Cols" hidden="1">#REF!</definedName>
    <definedName name="Z_61D826C8_8036_11D1_95EF_0000E8CF5EB3_.wvu.Cols" localSheetId="8" hidden="1">#REF!</definedName>
    <definedName name="Z_61D826C8_8036_11D1_95EF_0000E8CF5EB3_.wvu.Cols" localSheetId="2" hidden="1">#REF!</definedName>
    <definedName name="Z_61D826C8_8036_11D1_95EF_0000E8CF5EB3_.wvu.Cols" localSheetId="4" hidden="1">#REF!</definedName>
    <definedName name="Z_61D826C8_8036_11D1_95EF_0000E8CF5EB3_.wvu.Cols" localSheetId="6" hidden="1">#REF!</definedName>
    <definedName name="Z_61D826C8_8036_11D1_95EF_0000E8CF5EB3_.wvu.Cols" localSheetId="7" hidden="1">#REF!</definedName>
    <definedName name="Z_61D826C8_8036_11D1_95EF_0000E8CF5EB3_.wvu.Cols" localSheetId="5" hidden="1">#REF!</definedName>
    <definedName name="Z_61D826C8_8036_11D1_95EF_0000E8CF5EB3_.wvu.Cols" localSheetId="0" hidden="1">#REF!</definedName>
    <definedName name="Z_61D826C8_8036_11D1_95EF_0000E8CF5EB3_.wvu.Cols" localSheetId="12" hidden="1">#REF!</definedName>
    <definedName name="Z_61D826C8_8036_11D1_95EF_0000E8CF5EB3_.wvu.Cols" localSheetId="1" hidden="1">#REF!</definedName>
    <definedName name="Z_61D826C8_8036_11D1_95EF_0000E8CF5EB3_.wvu.Cols" hidden="1">#REF!</definedName>
    <definedName name="Z_61D826C9_8036_11D1_95EF_0000E8CF5EB3_.wvu.Cols" localSheetId="8" hidden="1">#REF!</definedName>
    <definedName name="Z_61D826C9_8036_11D1_95EF_0000E8CF5EB3_.wvu.Cols" localSheetId="2" hidden="1">#REF!</definedName>
    <definedName name="Z_61D826C9_8036_11D1_95EF_0000E8CF5EB3_.wvu.Cols" localSheetId="4" hidden="1">#REF!</definedName>
    <definedName name="Z_61D826C9_8036_11D1_95EF_0000E8CF5EB3_.wvu.Cols" localSheetId="6" hidden="1">#REF!</definedName>
    <definedName name="Z_61D826C9_8036_11D1_95EF_0000E8CF5EB3_.wvu.Cols" localSheetId="7" hidden="1">#REF!</definedName>
    <definedName name="Z_61D826C9_8036_11D1_95EF_0000E8CF5EB3_.wvu.Cols" localSheetId="5" hidden="1">#REF!</definedName>
    <definedName name="Z_61D826C9_8036_11D1_95EF_0000E8CF5EB3_.wvu.Cols" localSheetId="12" hidden="1">#REF!</definedName>
    <definedName name="Z_61D826C9_8036_11D1_95EF_0000E8CF5EB3_.wvu.Cols" localSheetId="1" hidden="1">#REF!</definedName>
    <definedName name="Z_61D826C9_8036_11D1_95EF_0000E8CF5EB3_.wvu.Cols" hidden="1">#REF!</definedName>
    <definedName name="Z_61D826CA_8036_11D1_95EF_0000E8CF5EB3_.wvu.Cols" localSheetId="8" hidden="1">#REF!</definedName>
    <definedName name="Z_61D826CA_8036_11D1_95EF_0000E8CF5EB3_.wvu.Cols" localSheetId="2" hidden="1">#REF!</definedName>
    <definedName name="Z_61D826CA_8036_11D1_95EF_0000E8CF5EB3_.wvu.Cols" localSheetId="4" hidden="1">#REF!</definedName>
    <definedName name="Z_61D826CA_8036_11D1_95EF_0000E8CF5EB3_.wvu.Cols" localSheetId="6" hidden="1">#REF!</definedName>
    <definedName name="Z_61D826CA_8036_11D1_95EF_0000E8CF5EB3_.wvu.Cols" localSheetId="7" hidden="1">#REF!</definedName>
    <definedName name="Z_61D826CA_8036_11D1_95EF_0000E8CF5EB3_.wvu.Cols" localSheetId="5" hidden="1">#REF!</definedName>
    <definedName name="Z_61D826CA_8036_11D1_95EF_0000E8CF5EB3_.wvu.Cols" localSheetId="12" hidden="1">#REF!</definedName>
    <definedName name="Z_61D826CA_8036_11D1_95EF_0000E8CF5EB3_.wvu.Cols" localSheetId="1" hidden="1">#REF!</definedName>
    <definedName name="Z_61D826CA_8036_11D1_95EF_0000E8CF5EB3_.wvu.Cols" hidden="1">#REF!</definedName>
    <definedName name="Z_61D826CB_8036_11D1_95EF_0000E8CF5EB3_.wvu.Cols" localSheetId="8" hidden="1">#REF!</definedName>
    <definedName name="Z_61D826CB_8036_11D1_95EF_0000E8CF5EB3_.wvu.Cols" localSheetId="2" hidden="1">#REF!</definedName>
    <definedName name="Z_61D826CB_8036_11D1_95EF_0000E8CF5EB3_.wvu.Cols" localSheetId="4" hidden="1">#REF!</definedName>
    <definedName name="Z_61D826CB_8036_11D1_95EF_0000E8CF5EB3_.wvu.Cols" localSheetId="6" hidden="1">#REF!</definedName>
    <definedName name="Z_61D826CB_8036_11D1_95EF_0000E8CF5EB3_.wvu.Cols" localSheetId="7" hidden="1">#REF!</definedName>
    <definedName name="Z_61D826CB_8036_11D1_95EF_0000E8CF5EB3_.wvu.Cols" localSheetId="5" hidden="1">#REF!</definedName>
    <definedName name="Z_61D826CB_8036_11D1_95EF_0000E8CF5EB3_.wvu.Cols" localSheetId="12" hidden="1">#REF!</definedName>
    <definedName name="Z_61D826CB_8036_11D1_95EF_0000E8CF5EB3_.wvu.Cols" localSheetId="1" hidden="1">#REF!</definedName>
    <definedName name="Z_61D826CB_8036_11D1_95EF_0000E8CF5EB3_.wvu.Cols" hidden="1">#REF!</definedName>
    <definedName name="Z_63E2B82F_CB06_11D1_95F0_0000E8CF5EB3_.wvu.Cols" localSheetId="8" hidden="1">#REF!,#REF!</definedName>
    <definedName name="Z_63E2B82F_CB06_11D1_95F0_0000E8CF5EB3_.wvu.Cols" localSheetId="2" hidden="1">#REF!,#REF!</definedName>
    <definedName name="Z_63E2B82F_CB06_11D1_95F0_0000E8CF5EB3_.wvu.Cols" localSheetId="4" hidden="1">#REF!,#REF!</definedName>
    <definedName name="Z_63E2B82F_CB06_11D1_95F0_0000E8CF5EB3_.wvu.Cols" localSheetId="6" hidden="1">#REF!,#REF!</definedName>
    <definedName name="Z_63E2B82F_CB06_11D1_95F0_0000E8CF5EB3_.wvu.Cols" localSheetId="7" hidden="1">#REF!,#REF!</definedName>
    <definedName name="Z_63E2B82F_CB06_11D1_95F0_0000E8CF5EB3_.wvu.Cols" localSheetId="5" hidden="1">#REF!,#REF!</definedName>
    <definedName name="Z_63E2B82F_CB06_11D1_95F0_0000E8CF5EB3_.wvu.Cols" localSheetId="0" hidden="1">#REF!,#REF!</definedName>
    <definedName name="Z_63E2B82F_CB06_11D1_95F0_0000E8CF5EB3_.wvu.Cols" localSheetId="12" hidden="1">#REF!,#REF!</definedName>
    <definedName name="Z_63E2B82F_CB06_11D1_95F0_0000E8CF5EB3_.wvu.Cols" localSheetId="1" hidden="1">#REF!,#REF!</definedName>
    <definedName name="Z_63E2B82F_CB06_11D1_95F0_0000E8CF5EB3_.wvu.Cols" hidden="1">#REF!,#REF!</definedName>
    <definedName name="Z_63E2B830_CB06_11D1_95F0_0000E8CF5EB3_.wvu.Cols" localSheetId="8" hidden="1">#REF!,#REF!</definedName>
    <definedName name="Z_63E2B830_CB06_11D1_95F0_0000E8CF5EB3_.wvu.Cols" localSheetId="2" hidden="1">#REF!,#REF!</definedName>
    <definedName name="Z_63E2B830_CB06_11D1_95F0_0000E8CF5EB3_.wvu.Cols" localSheetId="4" hidden="1">#REF!,#REF!</definedName>
    <definedName name="Z_63E2B830_CB06_11D1_95F0_0000E8CF5EB3_.wvu.Cols" localSheetId="6" hidden="1">#REF!,#REF!</definedName>
    <definedName name="Z_63E2B830_CB06_11D1_95F0_0000E8CF5EB3_.wvu.Cols" localSheetId="7" hidden="1">#REF!,#REF!</definedName>
    <definedName name="Z_63E2B830_CB06_11D1_95F0_0000E8CF5EB3_.wvu.Cols" localSheetId="5" hidden="1">#REF!,#REF!</definedName>
    <definedName name="Z_63E2B830_CB06_11D1_95F0_0000E8CF5EB3_.wvu.Cols" localSheetId="0" hidden="1">#REF!,#REF!</definedName>
    <definedName name="Z_63E2B830_CB06_11D1_95F0_0000E8CF5EB3_.wvu.Cols" localSheetId="12" hidden="1">#REF!,#REF!</definedName>
    <definedName name="Z_63E2B830_CB06_11D1_95F0_0000E8CF5EB3_.wvu.Cols" localSheetId="1" hidden="1">#REF!,#REF!</definedName>
    <definedName name="Z_63E2B830_CB06_11D1_95F0_0000E8CF5EB3_.wvu.Cols" hidden="1">#REF!,#REF!</definedName>
    <definedName name="Z_64792E2F_D4FE_11D1_90EF_0000E8CF30B3_.wvu.Cols" localSheetId="8" hidden="1">#REF!</definedName>
    <definedName name="Z_64792E2F_D4FE_11D1_90EF_0000E8CF30B3_.wvu.Cols" localSheetId="2" hidden="1">#REF!</definedName>
    <definedName name="Z_64792E2F_D4FE_11D1_90EF_0000E8CF30B3_.wvu.Cols" localSheetId="4" hidden="1">#REF!</definedName>
    <definedName name="Z_64792E2F_D4FE_11D1_90EF_0000E8CF30B3_.wvu.Cols" localSheetId="6" hidden="1">#REF!</definedName>
    <definedName name="Z_64792E2F_D4FE_11D1_90EF_0000E8CF30B3_.wvu.Cols" localSheetId="7" hidden="1">#REF!</definedName>
    <definedName name="Z_64792E2F_D4FE_11D1_90EF_0000E8CF30B3_.wvu.Cols" localSheetId="5" hidden="1">#REF!</definedName>
    <definedName name="Z_64792E2F_D4FE_11D1_90EF_0000E8CF30B3_.wvu.Cols" localSheetId="0" hidden="1">#REF!</definedName>
    <definedName name="Z_64792E2F_D4FE_11D1_90EF_0000E8CF30B3_.wvu.Cols" localSheetId="12" hidden="1">#REF!</definedName>
    <definedName name="Z_64792E2F_D4FE_11D1_90EF_0000E8CF30B3_.wvu.Cols" localSheetId="1" hidden="1">#REF!</definedName>
    <definedName name="Z_64792E2F_D4FE_11D1_90EF_0000E8CF30B3_.wvu.Cols" hidden="1">#REF!</definedName>
    <definedName name="Z_64792E30_D4FE_11D1_90EF_0000E8CF30B3_.wvu.Cols" localSheetId="8" hidden="1">#REF!</definedName>
    <definedName name="Z_64792E30_D4FE_11D1_90EF_0000E8CF30B3_.wvu.Cols" localSheetId="2" hidden="1">#REF!</definedName>
    <definedName name="Z_64792E30_D4FE_11D1_90EF_0000E8CF30B3_.wvu.Cols" localSheetId="4" hidden="1">#REF!</definedName>
    <definedName name="Z_64792E30_D4FE_11D1_90EF_0000E8CF30B3_.wvu.Cols" localSheetId="6" hidden="1">#REF!</definedName>
    <definedName name="Z_64792E30_D4FE_11D1_90EF_0000E8CF30B3_.wvu.Cols" localSheetId="7" hidden="1">#REF!</definedName>
    <definedName name="Z_64792E30_D4FE_11D1_90EF_0000E8CF30B3_.wvu.Cols" localSheetId="5" hidden="1">#REF!</definedName>
    <definedName name="Z_64792E30_D4FE_11D1_90EF_0000E8CF30B3_.wvu.Cols" localSheetId="0" hidden="1">#REF!</definedName>
    <definedName name="Z_64792E30_D4FE_11D1_90EF_0000E8CF30B3_.wvu.Cols" localSheetId="12" hidden="1">#REF!</definedName>
    <definedName name="Z_64792E30_D4FE_11D1_90EF_0000E8CF30B3_.wvu.Cols" localSheetId="1" hidden="1">#REF!</definedName>
    <definedName name="Z_64792E30_D4FE_11D1_90EF_0000E8CF30B3_.wvu.Cols" hidden="1">#REF!</definedName>
    <definedName name="Z_64792E41_D4FE_11D1_90EF_0000E8CF30B3_.wvu.Cols" localSheetId="8" hidden="1">#REF!</definedName>
    <definedName name="Z_64792E41_D4FE_11D1_90EF_0000E8CF30B3_.wvu.Cols" localSheetId="2" hidden="1">#REF!</definedName>
    <definedName name="Z_64792E41_D4FE_11D1_90EF_0000E8CF30B3_.wvu.Cols" localSheetId="4" hidden="1">#REF!</definedName>
    <definedName name="Z_64792E41_D4FE_11D1_90EF_0000E8CF30B3_.wvu.Cols" localSheetId="6" hidden="1">#REF!</definedName>
    <definedName name="Z_64792E41_D4FE_11D1_90EF_0000E8CF30B3_.wvu.Cols" localSheetId="7" hidden="1">#REF!</definedName>
    <definedName name="Z_64792E41_D4FE_11D1_90EF_0000E8CF30B3_.wvu.Cols" localSheetId="5" hidden="1">#REF!</definedName>
    <definedName name="Z_64792E41_D4FE_11D1_90EF_0000E8CF30B3_.wvu.Cols" localSheetId="0" hidden="1">#REF!</definedName>
    <definedName name="Z_64792E41_D4FE_11D1_90EF_0000E8CF30B3_.wvu.Cols" localSheetId="12" hidden="1">#REF!</definedName>
    <definedName name="Z_64792E41_D4FE_11D1_90EF_0000E8CF30B3_.wvu.Cols" localSheetId="1" hidden="1">#REF!</definedName>
    <definedName name="Z_64792E41_D4FE_11D1_90EF_0000E8CF30B3_.wvu.Cols" hidden="1">#REF!</definedName>
    <definedName name="Z_64792E42_D4FE_11D1_90EF_0000E8CF30B3_.wvu.Cols" localSheetId="8" hidden="1">#REF!</definedName>
    <definedName name="Z_64792E42_D4FE_11D1_90EF_0000E8CF30B3_.wvu.Cols" localSheetId="2" hidden="1">#REF!</definedName>
    <definedName name="Z_64792E42_D4FE_11D1_90EF_0000E8CF30B3_.wvu.Cols" localSheetId="4" hidden="1">#REF!</definedName>
    <definedName name="Z_64792E42_D4FE_11D1_90EF_0000E8CF30B3_.wvu.Cols" localSheetId="6" hidden="1">#REF!</definedName>
    <definedName name="Z_64792E42_D4FE_11D1_90EF_0000E8CF30B3_.wvu.Cols" localSheetId="7" hidden="1">#REF!</definedName>
    <definedName name="Z_64792E42_D4FE_11D1_90EF_0000E8CF30B3_.wvu.Cols" localSheetId="5" hidden="1">#REF!</definedName>
    <definedName name="Z_64792E42_D4FE_11D1_90EF_0000E8CF30B3_.wvu.Cols" localSheetId="12" hidden="1">#REF!</definedName>
    <definedName name="Z_64792E42_D4FE_11D1_90EF_0000E8CF30B3_.wvu.Cols" localSheetId="1" hidden="1">#REF!</definedName>
    <definedName name="Z_64792E42_D4FE_11D1_90EF_0000E8CF30B3_.wvu.Cols" hidden="1">#REF!</definedName>
    <definedName name="Z_68F8E669_80EA_11D1_95EF_0000E8CF5EB3_.wvu.Cols" localSheetId="8" hidden="1">#REF!</definedName>
    <definedName name="Z_68F8E669_80EA_11D1_95EF_0000E8CF5EB3_.wvu.Cols" localSheetId="2" hidden="1">#REF!</definedName>
    <definedName name="Z_68F8E669_80EA_11D1_95EF_0000E8CF5EB3_.wvu.Cols" localSheetId="4" hidden="1">#REF!</definedName>
    <definedName name="Z_68F8E669_80EA_11D1_95EF_0000E8CF5EB3_.wvu.Cols" localSheetId="6" hidden="1">#REF!</definedName>
    <definedName name="Z_68F8E669_80EA_11D1_95EF_0000E8CF5EB3_.wvu.Cols" localSheetId="7" hidden="1">#REF!</definedName>
    <definedName name="Z_68F8E669_80EA_11D1_95EF_0000E8CF5EB3_.wvu.Cols" localSheetId="5" hidden="1">#REF!</definedName>
    <definedName name="Z_68F8E669_80EA_11D1_95EF_0000E8CF5EB3_.wvu.Cols" localSheetId="12" hidden="1">#REF!</definedName>
    <definedName name="Z_68F8E669_80EA_11D1_95EF_0000E8CF5EB3_.wvu.Cols" localSheetId="1" hidden="1">#REF!</definedName>
    <definedName name="Z_68F8E669_80EA_11D1_95EF_0000E8CF5EB3_.wvu.Cols" hidden="1">#REF!</definedName>
    <definedName name="Z_68F8E66A_80EA_11D1_95EF_0000E8CF5EB3_.wvu.Cols" localSheetId="8" hidden="1">#REF!</definedName>
    <definedName name="Z_68F8E66A_80EA_11D1_95EF_0000E8CF5EB3_.wvu.Cols" localSheetId="2" hidden="1">#REF!</definedName>
    <definedName name="Z_68F8E66A_80EA_11D1_95EF_0000E8CF5EB3_.wvu.Cols" localSheetId="4" hidden="1">#REF!</definedName>
    <definedName name="Z_68F8E66A_80EA_11D1_95EF_0000E8CF5EB3_.wvu.Cols" localSheetId="6" hidden="1">#REF!</definedName>
    <definedName name="Z_68F8E66A_80EA_11D1_95EF_0000E8CF5EB3_.wvu.Cols" localSheetId="7" hidden="1">#REF!</definedName>
    <definedName name="Z_68F8E66A_80EA_11D1_95EF_0000E8CF5EB3_.wvu.Cols" localSheetId="5" hidden="1">#REF!</definedName>
    <definedName name="Z_68F8E66A_80EA_11D1_95EF_0000E8CF5EB3_.wvu.Cols" localSheetId="12" hidden="1">#REF!</definedName>
    <definedName name="Z_68F8E66A_80EA_11D1_95EF_0000E8CF5EB3_.wvu.Cols" localSheetId="1" hidden="1">#REF!</definedName>
    <definedName name="Z_68F8E66A_80EA_11D1_95EF_0000E8CF5EB3_.wvu.Cols" hidden="1">#REF!</definedName>
    <definedName name="Z_68F8E66B_80EA_11D1_95EF_0000E8CF5EB3_.wvu.Cols" localSheetId="8" hidden="1">#REF!</definedName>
    <definedName name="Z_68F8E66B_80EA_11D1_95EF_0000E8CF5EB3_.wvu.Cols" localSheetId="2" hidden="1">#REF!</definedName>
    <definedName name="Z_68F8E66B_80EA_11D1_95EF_0000E8CF5EB3_.wvu.Cols" localSheetId="4" hidden="1">#REF!</definedName>
    <definedName name="Z_68F8E66B_80EA_11D1_95EF_0000E8CF5EB3_.wvu.Cols" localSheetId="6" hidden="1">#REF!</definedName>
    <definedName name="Z_68F8E66B_80EA_11D1_95EF_0000E8CF5EB3_.wvu.Cols" localSheetId="7" hidden="1">#REF!</definedName>
    <definedName name="Z_68F8E66B_80EA_11D1_95EF_0000E8CF5EB3_.wvu.Cols" localSheetId="5" hidden="1">#REF!</definedName>
    <definedName name="Z_68F8E66B_80EA_11D1_95EF_0000E8CF5EB3_.wvu.Cols" localSheetId="12" hidden="1">#REF!</definedName>
    <definedName name="Z_68F8E66B_80EA_11D1_95EF_0000E8CF5EB3_.wvu.Cols" localSheetId="1" hidden="1">#REF!</definedName>
    <definedName name="Z_68F8E66B_80EA_11D1_95EF_0000E8CF5EB3_.wvu.Cols" hidden="1">#REF!</definedName>
    <definedName name="Z_68F8E66C_80EA_11D1_95EF_0000E8CF5EB3_.wvu.Cols" localSheetId="8" hidden="1">#REF!</definedName>
    <definedName name="Z_68F8E66C_80EA_11D1_95EF_0000E8CF5EB3_.wvu.Cols" localSheetId="2" hidden="1">#REF!</definedName>
    <definedName name="Z_68F8E66C_80EA_11D1_95EF_0000E8CF5EB3_.wvu.Cols" localSheetId="4" hidden="1">#REF!</definedName>
    <definedName name="Z_68F8E66C_80EA_11D1_95EF_0000E8CF5EB3_.wvu.Cols" localSheetId="6" hidden="1">#REF!</definedName>
    <definedName name="Z_68F8E66C_80EA_11D1_95EF_0000E8CF5EB3_.wvu.Cols" localSheetId="7" hidden="1">#REF!</definedName>
    <definedName name="Z_68F8E66C_80EA_11D1_95EF_0000E8CF5EB3_.wvu.Cols" localSheetId="5" hidden="1">#REF!</definedName>
    <definedName name="Z_68F8E66C_80EA_11D1_95EF_0000E8CF5EB3_.wvu.Cols" localSheetId="12" hidden="1">#REF!</definedName>
    <definedName name="Z_68F8E66C_80EA_11D1_95EF_0000E8CF5EB3_.wvu.Cols" localSheetId="1" hidden="1">#REF!</definedName>
    <definedName name="Z_68F8E66C_80EA_11D1_95EF_0000E8CF5EB3_.wvu.Cols" hidden="1">#REF!</definedName>
    <definedName name="Z_68F8E66D_80EA_11D1_95EF_0000E8CF5EB3_.wvu.Cols" localSheetId="8" hidden="1">#REF!</definedName>
    <definedName name="Z_68F8E66D_80EA_11D1_95EF_0000E8CF5EB3_.wvu.Cols" localSheetId="2" hidden="1">#REF!</definedName>
    <definedName name="Z_68F8E66D_80EA_11D1_95EF_0000E8CF5EB3_.wvu.Cols" localSheetId="4" hidden="1">#REF!</definedName>
    <definedName name="Z_68F8E66D_80EA_11D1_95EF_0000E8CF5EB3_.wvu.Cols" localSheetId="6" hidden="1">#REF!</definedName>
    <definedName name="Z_68F8E66D_80EA_11D1_95EF_0000E8CF5EB3_.wvu.Cols" localSheetId="7" hidden="1">#REF!</definedName>
    <definedName name="Z_68F8E66D_80EA_11D1_95EF_0000E8CF5EB3_.wvu.Cols" localSheetId="5" hidden="1">#REF!</definedName>
    <definedName name="Z_68F8E66D_80EA_11D1_95EF_0000E8CF5EB3_.wvu.Cols" localSheetId="12" hidden="1">#REF!</definedName>
    <definedName name="Z_68F8E66D_80EA_11D1_95EF_0000E8CF5EB3_.wvu.Cols" localSheetId="1" hidden="1">#REF!</definedName>
    <definedName name="Z_68F8E66D_80EA_11D1_95EF_0000E8CF5EB3_.wvu.Cols" hidden="1">#REF!</definedName>
    <definedName name="Z_68F8E66E_80EA_11D1_95EF_0000E8CF5EB3_.wvu.Cols" localSheetId="8" hidden="1">#REF!</definedName>
    <definedName name="Z_68F8E66E_80EA_11D1_95EF_0000E8CF5EB3_.wvu.Cols" localSheetId="2" hidden="1">#REF!</definedName>
    <definedName name="Z_68F8E66E_80EA_11D1_95EF_0000E8CF5EB3_.wvu.Cols" localSheetId="4" hidden="1">#REF!</definedName>
    <definedName name="Z_68F8E66E_80EA_11D1_95EF_0000E8CF5EB3_.wvu.Cols" localSheetId="6" hidden="1">#REF!</definedName>
    <definedName name="Z_68F8E66E_80EA_11D1_95EF_0000E8CF5EB3_.wvu.Cols" localSheetId="7" hidden="1">#REF!</definedName>
    <definedName name="Z_68F8E66E_80EA_11D1_95EF_0000E8CF5EB3_.wvu.Cols" localSheetId="5" hidden="1">#REF!</definedName>
    <definedName name="Z_68F8E66E_80EA_11D1_95EF_0000E8CF5EB3_.wvu.Cols" localSheetId="12" hidden="1">#REF!</definedName>
    <definedName name="Z_68F8E66E_80EA_11D1_95EF_0000E8CF5EB3_.wvu.Cols" localSheetId="1" hidden="1">#REF!</definedName>
    <definedName name="Z_68F8E66E_80EA_11D1_95EF_0000E8CF5EB3_.wvu.Cols" hidden="1">#REF!</definedName>
    <definedName name="Z_68F8E671_80EA_11D1_95EF_0000E8CF5EB3_.wvu.Cols" localSheetId="8" hidden="1">#REF!</definedName>
    <definedName name="Z_68F8E671_80EA_11D1_95EF_0000E8CF5EB3_.wvu.Cols" localSheetId="2" hidden="1">#REF!</definedName>
    <definedName name="Z_68F8E671_80EA_11D1_95EF_0000E8CF5EB3_.wvu.Cols" localSheetId="4" hidden="1">#REF!</definedName>
    <definedName name="Z_68F8E671_80EA_11D1_95EF_0000E8CF5EB3_.wvu.Cols" localSheetId="6" hidden="1">#REF!</definedName>
    <definedName name="Z_68F8E671_80EA_11D1_95EF_0000E8CF5EB3_.wvu.Cols" localSheetId="7" hidden="1">#REF!</definedName>
    <definedName name="Z_68F8E671_80EA_11D1_95EF_0000E8CF5EB3_.wvu.Cols" localSheetId="5" hidden="1">#REF!</definedName>
    <definedName name="Z_68F8E671_80EA_11D1_95EF_0000E8CF5EB3_.wvu.Cols" localSheetId="12" hidden="1">#REF!</definedName>
    <definedName name="Z_68F8E671_80EA_11D1_95EF_0000E8CF5EB3_.wvu.Cols" localSheetId="1" hidden="1">#REF!</definedName>
    <definedName name="Z_68F8E671_80EA_11D1_95EF_0000E8CF5EB3_.wvu.Cols" hidden="1">#REF!</definedName>
    <definedName name="Z_68F8E672_80EA_11D1_95EF_0000E8CF5EB3_.wvu.Cols" localSheetId="8" hidden="1">#REF!</definedName>
    <definedName name="Z_68F8E672_80EA_11D1_95EF_0000E8CF5EB3_.wvu.Cols" localSheetId="2" hidden="1">#REF!</definedName>
    <definedName name="Z_68F8E672_80EA_11D1_95EF_0000E8CF5EB3_.wvu.Cols" localSheetId="4" hidden="1">#REF!</definedName>
    <definedName name="Z_68F8E672_80EA_11D1_95EF_0000E8CF5EB3_.wvu.Cols" localSheetId="6" hidden="1">#REF!</definedName>
    <definedName name="Z_68F8E672_80EA_11D1_95EF_0000E8CF5EB3_.wvu.Cols" localSheetId="7" hidden="1">#REF!</definedName>
    <definedName name="Z_68F8E672_80EA_11D1_95EF_0000E8CF5EB3_.wvu.Cols" localSheetId="5" hidden="1">#REF!</definedName>
    <definedName name="Z_68F8E672_80EA_11D1_95EF_0000E8CF5EB3_.wvu.Cols" localSheetId="12" hidden="1">#REF!</definedName>
    <definedName name="Z_68F8E672_80EA_11D1_95EF_0000E8CF5EB3_.wvu.Cols" localSheetId="1" hidden="1">#REF!</definedName>
    <definedName name="Z_68F8E672_80EA_11D1_95EF_0000E8CF5EB3_.wvu.Cols" hidden="1">#REF!</definedName>
    <definedName name="Z_68F8E673_80EA_11D1_95EF_0000E8CF5EB3_.wvu.Cols" localSheetId="8" hidden="1">#REF!</definedName>
    <definedName name="Z_68F8E673_80EA_11D1_95EF_0000E8CF5EB3_.wvu.Cols" localSheetId="2" hidden="1">#REF!</definedName>
    <definedName name="Z_68F8E673_80EA_11D1_95EF_0000E8CF5EB3_.wvu.Cols" localSheetId="4" hidden="1">#REF!</definedName>
    <definedName name="Z_68F8E673_80EA_11D1_95EF_0000E8CF5EB3_.wvu.Cols" localSheetId="6" hidden="1">#REF!</definedName>
    <definedName name="Z_68F8E673_80EA_11D1_95EF_0000E8CF5EB3_.wvu.Cols" localSheetId="7" hidden="1">#REF!</definedName>
    <definedName name="Z_68F8E673_80EA_11D1_95EF_0000E8CF5EB3_.wvu.Cols" localSheetId="5" hidden="1">#REF!</definedName>
    <definedName name="Z_68F8E673_80EA_11D1_95EF_0000E8CF5EB3_.wvu.Cols" localSheetId="12" hidden="1">#REF!</definedName>
    <definedName name="Z_68F8E673_80EA_11D1_95EF_0000E8CF5EB3_.wvu.Cols" localSheetId="1" hidden="1">#REF!</definedName>
    <definedName name="Z_68F8E673_80EA_11D1_95EF_0000E8CF5EB3_.wvu.Cols" hidden="1">#REF!</definedName>
    <definedName name="Z_68F8E674_80EA_11D1_95EF_0000E8CF5EB3_.wvu.Cols" localSheetId="8" hidden="1">#REF!</definedName>
    <definedName name="Z_68F8E674_80EA_11D1_95EF_0000E8CF5EB3_.wvu.Cols" localSheetId="2" hidden="1">#REF!</definedName>
    <definedName name="Z_68F8E674_80EA_11D1_95EF_0000E8CF5EB3_.wvu.Cols" localSheetId="4" hidden="1">#REF!</definedName>
    <definedName name="Z_68F8E674_80EA_11D1_95EF_0000E8CF5EB3_.wvu.Cols" localSheetId="6" hidden="1">#REF!</definedName>
    <definedName name="Z_68F8E674_80EA_11D1_95EF_0000E8CF5EB3_.wvu.Cols" localSheetId="7" hidden="1">#REF!</definedName>
    <definedName name="Z_68F8E674_80EA_11D1_95EF_0000E8CF5EB3_.wvu.Cols" localSheetId="5" hidden="1">#REF!</definedName>
    <definedName name="Z_68F8E674_80EA_11D1_95EF_0000E8CF5EB3_.wvu.Cols" localSheetId="12" hidden="1">#REF!</definedName>
    <definedName name="Z_68F8E674_80EA_11D1_95EF_0000E8CF5EB3_.wvu.Cols" localSheetId="1" hidden="1">#REF!</definedName>
    <definedName name="Z_68F8E674_80EA_11D1_95EF_0000E8CF5EB3_.wvu.Cols" hidden="1">#REF!</definedName>
    <definedName name="Z_68F8E675_80EA_11D1_95EF_0000E8CF5EB3_.wvu.Cols" localSheetId="8" hidden="1">#REF!</definedName>
    <definedName name="Z_68F8E675_80EA_11D1_95EF_0000E8CF5EB3_.wvu.Cols" localSheetId="2" hidden="1">#REF!</definedName>
    <definedName name="Z_68F8E675_80EA_11D1_95EF_0000E8CF5EB3_.wvu.Cols" localSheetId="4" hidden="1">#REF!</definedName>
    <definedName name="Z_68F8E675_80EA_11D1_95EF_0000E8CF5EB3_.wvu.Cols" localSheetId="6" hidden="1">#REF!</definedName>
    <definedName name="Z_68F8E675_80EA_11D1_95EF_0000E8CF5EB3_.wvu.Cols" localSheetId="7" hidden="1">#REF!</definedName>
    <definedName name="Z_68F8E675_80EA_11D1_95EF_0000E8CF5EB3_.wvu.Cols" localSheetId="5" hidden="1">#REF!</definedName>
    <definedName name="Z_68F8E675_80EA_11D1_95EF_0000E8CF5EB3_.wvu.Cols" localSheetId="12" hidden="1">#REF!</definedName>
    <definedName name="Z_68F8E675_80EA_11D1_95EF_0000E8CF5EB3_.wvu.Cols" localSheetId="1" hidden="1">#REF!</definedName>
    <definedName name="Z_68F8E675_80EA_11D1_95EF_0000E8CF5EB3_.wvu.Cols" hidden="1">#REF!</definedName>
    <definedName name="Z_68F8E676_80EA_11D1_95EF_0000E8CF5EB3_.wvu.Cols" localSheetId="8" hidden="1">#REF!</definedName>
    <definedName name="Z_68F8E676_80EA_11D1_95EF_0000E8CF5EB3_.wvu.Cols" localSheetId="2" hidden="1">#REF!</definedName>
    <definedName name="Z_68F8E676_80EA_11D1_95EF_0000E8CF5EB3_.wvu.Cols" localSheetId="4" hidden="1">#REF!</definedName>
    <definedName name="Z_68F8E676_80EA_11D1_95EF_0000E8CF5EB3_.wvu.Cols" localSheetId="6" hidden="1">#REF!</definedName>
    <definedName name="Z_68F8E676_80EA_11D1_95EF_0000E8CF5EB3_.wvu.Cols" localSheetId="7" hidden="1">#REF!</definedName>
    <definedName name="Z_68F8E676_80EA_11D1_95EF_0000E8CF5EB3_.wvu.Cols" localSheetId="5" hidden="1">#REF!</definedName>
    <definedName name="Z_68F8E676_80EA_11D1_95EF_0000E8CF5EB3_.wvu.Cols" localSheetId="12" hidden="1">#REF!</definedName>
    <definedName name="Z_68F8E676_80EA_11D1_95EF_0000E8CF5EB3_.wvu.Cols" localSheetId="1" hidden="1">#REF!</definedName>
    <definedName name="Z_68F8E676_80EA_11D1_95EF_0000E8CF5EB3_.wvu.Cols" hidden="1">#REF!</definedName>
    <definedName name="Z_68F8E684_80EA_11D1_95EF_0000E8CF5EB3_.wvu.Cols" localSheetId="8" hidden="1">#REF!</definedName>
    <definedName name="Z_68F8E684_80EA_11D1_95EF_0000E8CF5EB3_.wvu.Cols" localSheetId="2" hidden="1">#REF!</definedName>
    <definedName name="Z_68F8E684_80EA_11D1_95EF_0000E8CF5EB3_.wvu.Cols" localSheetId="4" hidden="1">#REF!</definedName>
    <definedName name="Z_68F8E684_80EA_11D1_95EF_0000E8CF5EB3_.wvu.Cols" localSheetId="6" hidden="1">#REF!</definedName>
    <definedName name="Z_68F8E684_80EA_11D1_95EF_0000E8CF5EB3_.wvu.Cols" localSheetId="7" hidden="1">#REF!</definedName>
    <definedName name="Z_68F8E684_80EA_11D1_95EF_0000E8CF5EB3_.wvu.Cols" localSheetId="5" hidden="1">#REF!</definedName>
    <definedName name="Z_68F8E684_80EA_11D1_95EF_0000E8CF5EB3_.wvu.Cols" localSheetId="12" hidden="1">#REF!</definedName>
    <definedName name="Z_68F8E684_80EA_11D1_95EF_0000E8CF5EB3_.wvu.Cols" localSheetId="1" hidden="1">#REF!</definedName>
    <definedName name="Z_68F8E684_80EA_11D1_95EF_0000E8CF5EB3_.wvu.Cols" hidden="1">#REF!</definedName>
    <definedName name="Z_68F8E685_80EA_11D1_95EF_0000E8CF5EB3_.wvu.Cols" localSheetId="8" hidden="1">#REF!</definedName>
    <definedName name="Z_68F8E685_80EA_11D1_95EF_0000E8CF5EB3_.wvu.Cols" localSheetId="2" hidden="1">#REF!</definedName>
    <definedName name="Z_68F8E685_80EA_11D1_95EF_0000E8CF5EB3_.wvu.Cols" localSheetId="4" hidden="1">#REF!</definedName>
    <definedName name="Z_68F8E685_80EA_11D1_95EF_0000E8CF5EB3_.wvu.Cols" localSheetId="6" hidden="1">#REF!</definedName>
    <definedName name="Z_68F8E685_80EA_11D1_95EF_0000E8CF5EB3_.wvu.Cols" localSheetId="7" hidden="1">#REF!</definedName>
    <definedName name="Z_68F8E685_80EA_11D1_95EF_0000E8CF5EB3_.wvu.Cols" localSheetId="5" hidden="1">#REF!</definedName>
    <definedName name="Z_68F8E685_80EA_11D1_95EF_0000E8CF5EB3_.wvu.Cols" localSheetId="12" hidden="1">#REF!</definedName>
    <definedName name="Z_68F8E685_80EA_11D1_95EF_0000E8CF5EB3_.wvu.Cols" localSheetId="1" hidden="1">#REF!</definedName>
    <definedName name="Z_68F8E685_80EA_11D1_95EF_0000E8CF5EB3_.wvu.Cols" hidden="1">#REF!</definedName>
    <definedName name="Z_68F8E686_80EA_11D1_95EF_0000E8CF5EB3_.wvu.Cols" localSheetId="8" hidden="1">#REF!</definedName>
    <definedName name="Z_68F8E686_80EA_11D1_95EF_0000E8CF5EB3_.wvu.Cols" localSheetId="2" hidden="1">#REF!</definedName>
    <definedName name="Z_68F8E686_80EA_11D1_95EF_0000E8CF5EB3_.wvu.Cols" localSheetId="4" hidden="1">#REF!</definedName>
    <definedName name="Z_68F8E686_80EA_11D1_95EF_0000E8CF5EB3_.wvu.Cols" localSheetId="6" hidden="1">#REF!</definedName>
    <definedName name="Z_68F8E686_80EA_11D1_95EF_0000E8CF5EB3_.wvu.Cols" localSheetId="7" hidden="1">#REF!</definedName>
    <definedName name="Z_68F8E686_80EA_11D1_95EF_0000E8CF5EB3_.wvu.Cols" localSheetId="5" hidden="1">#REF!</definedName>
    <definedName name="Z_68F8E686_80EA_11D1_95EF_0000E8CF5EB3_.wvu.Cols" localSheetId="12" hidden="1">#REF!</definedName>
    <definedName name="Z_68F8E686_80EA_11D1_95EF_0000E8CF5EB3_.wvu.Cols" localSheetId="1" hidden="1">#REF!</definedName>
    <definedName name="Z_68F8E686_80EA_11D1_95EF_0000E8CF5EB3_.wvu.Cols" hidden="1">#REF!</definedName>
    <definedName name="Z_68F8E687_80EA_11D1_95EF_0000E8CF5EB3_.wvu.Cols" localSheetId="8" hidden="1">#REF!</definedName>
    <definedName name="Z_68F8E687_80EA_11D1_95EF_0000E8CF5EB3_.wvu.Cols" localSheetId="2" hidden="1">#REF!</definedName>
    <definedName name="Z_68F8E687_80EA_11D1_95EF_0000E8CF5EB3_.wvu.Cols" localSheetId="4" hidden="1">#REF!</definedName>
    <definedName name="Z_68F8E687_80EA_11D1_95EF_0000E8CF5EB3_.wvu.Cols" localSheetId="6" hidden="1">#REF!</definedName>
    <definedName name="Z_68F8E687_80EA_11D1_95EF_0000E8CF5EB3_.wvu.Cols" localSheetId="7" hidden="1">#REF!</definedName>
    <definedName name="Z_68F8E687_80EA_11D1_95EF_0000E8CF5EB3_.wvu.Cols" localSheetId="5" hidden="1">#REF!</definedName>
    <definedName name="Z_68F8E687_80EA_11D1_95EF_0000E8CF5EB3_.wvu.Cols" localSheetId="12" hidden="1">#REF!</definedName>
    <definedName name="Z_68F8E687_80EA_11D1_95EF_0000E8CF5EB3_.wvu.Cols" localSheetId="1" hidden="1">#REF!</definedName>
    <definedName name="Z_68F8E687_80EA_11D1_95EF_0000E8CF5EB3_.wvu.Cols" hidden="1">#REF!</definedName>
    <definedName name="Z_68F8E688_80EA_11D1_95EF_0000E8CF5EB3_.wvu.Cols" localSheetId="8" hidden="1">#REF!</definedName>
    <definedName name="Z_68F8E688_80EA_11D1_95EF_0000E8CF5EB3_.wvu.Cols" localSheetId="2" hidden="1">#REF!</definedName>
    <definedName name="Z_68F8E688_80EA_11D1_95EF_0000E8CF5EB3_.wvu.Cols" localSheetId="4" hidden="1">#REF!</definedName>
    <definedName name="Z_68F8E688_80EA_11D1_95EF_0000E8CF5EB3_.wvu.Cols" localSheetId="6" hidden="1">#REF!</definedName>
    <definedName name="Z_68F8E688_80EA_11D1_95EF_0000E8CF5EB3_.wvu.Cols" localSheetId="7" hidden="1">#REF!</definedName>
    <definedName name="Z_68F8E688_80EA_11D1_95EF_0000E8CF5EB3_.wvu.Cols" localSheetId="5" hidden="1">#REF!</definedName>
    <definedName name="Z_68F8E688_80EA_11D1_95EF_0000E8CF5EB3_.wvu.Cols" localSheetId="12" hidden="1">#REF!</definedName>
    <definedName name="Z_68F8E688_80EA_11D1_95EF_0000E8CF5EB3_.wvu.Cols" localSheetId="1" hidden="1">#REF!</definedName>
    <definedName name="Z_68F8E688_80EA_11D1_95EF_0000E8CF5EB3_.wvu.Cols" hidden="1">#REF!</definedName>
    <definedName name="Z_68F8E689_80EA_11D1_95EF_0000E8CF5EB3_.wvu.Cols" localSheetId="8" hidden="1">#REF!</definedName>
    <definedName name="Z_68F8E689_80EA_11D1_95EF_0000E8CF5EB3_.wvu.Cols" localSheetId="2" hidden="1">#REF!</definedName>
    <definedName name="Z_68F8E689_80EA_11D1_95EF_0000E8CF5EB3_.wvu.Cols" localSheetId="4" hidden="1">#REF!</definedName>
    <definedName name="Z_68F8E689_80EA_11D1_95EF_0000E8CF5EB3_.wvu.Cols" localSheetId="6" hidden="1">#REF!</definedName>
    <definedName name="Z_68F8E689_80EA_11D1_95EF_0000E8CF5EB3_.wvu.Cols" localSheetId="7" hidden="1">#REF!</definedName>
    <definedName name="Z_68F8E689_80EA_11D1_95EF_0000E8CF5EB3_.wvu.Cols" localSheetId="5" hidden="1">#REF!</definedName>
    <definedName name="Z_68F8E689_80EA_11D1_95EF_0000E8CF5EB3_.wvu.Cols" localSheetId="12" hidden="1">#REF!</definedName>
    <definedName name="Z_68F8E689_80EA_11D1_95EF_0000E8CF5EB3_.wvu.Cols" localSheetId="1" hidden="1">#REF!</definedName>
    <definedName name="Z_68F8E689_80EA_11D1_95EF_0000E8CF5EB3_.wvu.Cols" hidden="1">#REF!</definedName>
    <definedName name="Z_68F8E690_80EA_11D1_95EF_0000E8CF5EB3_.wvu.Cols" localSheetId="8" hidden="1">#REF!</definedName>
    <definedName name="Z_68F8E690_80EA_11D1_95EF_0000E8CF5EB3_.wvu.Cols" localSheetId="2" hidden="1">#REF!</definedName>
    <definedName name="Z_68F8E690_80EA_11D1_95EF_0000E8CF5EB3_.wvu.Cols" localSheetId="4" hidden="1">#REF!</definedName>
    <definedName name="Z_68F8E690_80EA_11D1_95EF_0000E8CF5EB3_.wvu.Cols" localSheetId="6" hidden="1">#REF!</definedName>
    <definedName name="Z_68F8E690_80EA_11D1_95EF_0000E8CF5EB3_.wvu.Cols" localSheetId="7" hidden="1">#REF!</definedName>
    <definedName name="Z_68F8E690_80EA_11D1_95EF_0000E8CF5EB3_.wvu.Cols" localSheetId="5" hidden="1">#REF!</definedName>
    <definedName name="Z_68F8E690_80EA_11D1_95EF_0000E8CF5EB3_.wvu.Cols" localSheetId="12" hidden="1">#REF!</definedName>
    <definedName name="Z_68F8E690_80EA_11D1_95EF_0000E8CF5EB3_.wvu.Cols" localSheetId="1" hidden="1">#REF!</definedName>
    <definedName name="Z_68F8E690_80EA_11D1_95EF_0000E8CF5EB3_.wvu.Cols" hidden="1">#REF!</definedName>
    <definedName name="Z_68F8E691_80EA_11D1_95EF_0000E8CF5EB3_.wvu.Cols" localSheetId="8" hidden="1">#REF!</definedName>
    <definedName name="Z_68F8E691_80EA_11D1_95EF_0000E8CF5EB3_.wvu.Cols" localSheetId="2" hidden="1">#REF!</definedName>
    <definedName name="Z_68F8E691_80EA_11D1_95EF_0000E8CF5EB3_.wvu.Cols" localSheetId="4" hidden="1">#REF!</definedName>
    <definedName name="Z_68F8E691_80EA_11D1_95EF_0000E8CF5EB3_.wvu.Cols" localSheetId="6" hidden="1">#REF!</definedName>
    <definedName name="Z_68F8E691_80EA_11D1_95EF_0000E8CF5EB3_.wvu.Cols" localSheetId="7" hidden="1">#REF!</definedName>
    <definedName name="Z_68F8E691_80EA_11D1_95EF_0000E8CF5EB3_.wvu.Cols" localSheetId="5" hidden="1">#REF!</definedName>
    <definedName name="Z_68F8E691_80EA_11D1_95EF_0000E8CF5EB3_.wvu.Cols" localSheetId="12" hidden="1">#REF!</definedName>
    <definedName name="Z_68F8E691_80EA_11D1_95EF_0000E8CF5EB3_.wvu.Cols" localSheetId="1" hidden="1">#REF!</definedName>
    <definedName name="Z_68F8E691_80EA_11D1_95EF_0000E8CF5EB3_.wvu.Cols" hidden="1">#REF!</definedName>
    <definedName name="Z_68F8E692_80EA_11D1_95EF_0000E8CF5EB3_.wvu.Cols" localSheetId="8" hidden="1">#REF!</definedName>
    <definedName name="Z_68F8E692_80EA_11D1_95EF_0000E8CF5EB3_.wvu.Cols" localSheetId="2" hidden="1">#REF!</definedName>
    <definedName name="Z_68F8E692_80EA_11D1_95EF_0000E8CF5EB3_.wvu.Cols" localSheetId="4" hidden="1">#REF!</definedName>
    <definedName name="Z_68F8E692_80EA_11D1_95EF_0000E8CF5EB3_.wvu.Cols" localSheetId="6" hidden="1">#REF!</definedName>
    <definedName name="Z_68F8E692_80EA_11D1_95EF_0000E8CF5EB3_.wvu.Cols" localSheetId="7" hidden="1">#REF!</definedName>
    <definedName name="Z_68F8E692_80EA_11D1_95EF_0000E8CF5EB3_.wvu.Cols" localSheetId="5" hidden="1">#REF!</definedName>
    <definedName name="Z_68F8E692_80EA_11D1_95EF_0000E8CF5EB3_.wvu.Cols" localSheetId="12" hidden="1">#REF!</definedName>
    <definedName name="Z_68F8E692_80EA_11D1_95EF_0000E8CF5EB3_.wvu.Cols" localSheetId="1" hidden="1">#REF!</definedName>
    <definedName name="Z_68F8E692_80EA_11D1_95EF_0000E8CF5EB3_.wvu.Cols" hidden="1">#REF!</definedName>
    <definedName name="Z_68F8E693_80EA_11D1_95EF_0000E8CF5EB3_.wvu.Cols" localSheetId="8" hidden="1">#REF!</definedName>
    <definedName name="Z_68F8E693_80EA_11D1_95EF_0000E8CF5EB3_.wvu.Cols" localSheetId="2" hidden="1">#REF!</definedName>
    <definedName name="Z_68F8E693_80EA_11D1_95EF_0000E8CF5EB3_.wvu.Cols" localSheetId="4" hidden="1">#REF!</definedName>
    <definedName name="Z_68F8E693_80EA_11D1_95EF_0000E8CF5EB3_.wvu.Cols" localSheetId="6" hidden="1">#REF!</definedName>
    <definedName name="Z_68F8E693_80EA_11D1_95EF_0000E8CF5EB3_.wvu.Cols" localSheetId="7" hidden="1">#REF!</definedName>
    <definedName name="Z_68F8E693_80EA_11D1_95EF_0000E8CF5EB3_.wvu.Cols" localSheetId="5" hidden="1">#REF!</definedName>
    <definedName name="Z_68F8E693_80EA_11D1_95EF_0000E8CF5EB3_.wvu.Cols" localSheetId="12" hidden="1">#REF!</definedName>
    <definedName name="Z_68F8E693_80EA_11D1_95EF_0000E8CF5EB3_.wvu.Cols" localSheetId="1" hidden="1">#REF!</definedName>
    <definedName name="Z_68F8E693_80EA_11D1_95EF_0000E8CF5EB3_.wvu.Cols" hidden="1">#REF!</definedName>
    <definedName name="Z_68F8E694_80EA_11D1_95EF_0000E8CF5EB3_.wvu.Cols" localSheetId="8" hidden="1">#REF!</definedName>
    <definedName name="Z_68F8E694_80EA_11D1_95EF_0000E8CF5EB3_.wvu.Cols" localSheetId="2" hidden="1">#REF!</definedName>
    <definedName name="Z_68F8E694_80EA_11D1_95EF_0000E8CF5EB3_.wvu.Cols" localSheetId="4" hidden="1">#REF!</definedName>
    <definedName name="Z_68F8E694_80EA_11D1_95EF_0000E8CF5EB3_.wvu.Cols" localSheetId="6" hidden="1">#REF!</definedName>
    <definedName name="Z_68F8E694_80EA_11D1_95EF_0000E8CF5EB3_.wvu.Cols" localSheetId="7" hidden="1">#REF!</definedName>
    <definedName name="Z_68F8E694_80EA_11D1_95EF_0000E8CF5EB3_.wvu.Cols" localSheetId="5" hidden="1">#REF!</definedName>
    <definedName name="Z_68F8E694_80EA_11D1_95EF_0000E8CF5EB3_.wvu.Cols" localSheetId="12" hidden="1">#REF!</definedName>
    <definedName name="Z_68F8E694_80EA_11D1_95EF_0000E8CF5EB3_.wvu.Cols" localSheetId="1" hidden="1">#REF!</definedName>
    <definedName name="Z_68F8E694_80EA_11D1_95EF_0000E8CF5EB3_.wvu.Cols" hidden="1">#REF!</definedName>
    <definedName name="Z_68F8E695_80EA_11D1_95EF_0000E8CF5EB3_.wvu.Cols" localSheetId="8" hidden="1">#REF!</definedName>
    <definedName name="Z_68F8E695_80EA_11D1_95EF_0000E8CF5EB3_.wvu.Cols" localSheetId="2" hidden="1">#REF!</definedName>
    <definedName name="Z_68F8E695_80EA_11D1_95EF_0000E8CF5EB3_.wvu.Cols" localSheetId="4" hidden="1">#REF!</definedName>
    <definedName name="Z_68F8E695_80EA_11D1_95EF_0000E8CF5EB3_.wvu.Cols" localSheetId="6" hidden="1">#REF!</definedName>
    <definedName name="Z_68F8E695_80EA_11D1_95EF_0000E8CF5EB3_.wvu.Cols" localSheetId="7" hidden="1">#REF!</definedName>
    <definedName name="Z_68F8E695_80EA_11D1_95EF_0000E8CF5EB3_.wvu.Cols" localSheetId="5" hidden="1">#REF!</definedName>
    <definedName name="Z_68F8E695_80EA_11D1_95EF_0000E8CF5EB3_.wvu.Cols" localSheetId="12" hidden="1">#REF!</definedName>
    <definedName name="Z_68F8E695_80EA_11D1_95EF_0000E8CF5EB3_.wvu.Cols" localSheetId="1" hidden="1">#REF!</definedName>
    <definedName name="Z_68F8E695_80EA_11D1_95EF_0000E8CF5EB3_.wvu.Cols" hidden="1">#REF!</definedName>
    <definedName name="Z_69A25E07_E3FB_11D1_95F1_0000E8CF5EB3_.wvu.Cols" localSheetId="8" hidden="1">#REF!</definedName>
    <definedName name="Z_69A25E07_E3FB_11D1_95F1_0000E8CF5EB3_.wvu.Cols" localSheetId="2" hidden="1">#REF!</definedName>
    <definedName name="Z_69A25E07_E3FB_11D1_95F1_0000E8CF5EB3_.wvu.Cols" localSheetId="4" hidden="1">#REF!</definedName>
    <definedName name="Z_69A25E07_E3FB_11D1_95F1_0000E8CF5EB3_.wvu.Cols" localSheetId="6" hidden="1">#REF!</definedName>
    <definedName name="Z_69A25E07_E3FB_11D1_95F1_0000E8CF5EB3_.wvu.Cols" localSheetId="7" hidden="1">#REF!</definedName>
    <definedName name="Z_69A25E07_E3FB_11D1_95F1_0000E8CF5EB3_.wvu.Cols" localSheetId="5" hidden="1">#REF!</definedName>
    <definedName name="Z_69A25E07_E3FB_11D1_95F1_0000E8CF5EB3_.wvu.Cols" localSheetId="12" hidden="1">#REF!</definedName>
    <definedName name="Z_69A25E07_E3FB_11D1_95F1_0000E8CF5EB3_.wvu.Cols" localSheetId="1" hidden="1">#REF!</definedName>
    <definedName name="Z_69A25E07_E3FB_11D1_95F1_0000E8CF5EB3_.wvu.Cols" hidden="1">#REF!</definedName>
    <definedName name="Z_69A25E09_E3FB_11D1_95F1_0000E8CF5EB3_.wvu.Cols" localSheetId="8" hidden="1">#REF!</definedName>
    <definedName name="Z_69A25E09_E3FB_11D1_95F1_0000E8CF5EB3_.wvu.Cols" localSheetId="2" hidden="1">#REF!</definedName>
    <definedName name="Z_69A25E09_E3FB_11D1_95F1_0000E8CF5EB3_.wvu.Cols" localSheetId="4" hidden="1">#REF!</definedName>
    <definedName name="Z_69A25E09_E3FB_11D1_95F1_0000E8CF5EB3_.wvu.Cols" localSheetId="6" hidden="1">#REF!</definedName>
    <definedName name="Z_69A25E09_E3FB_11D1_95F1_0000E8CF5EB3_.wvu.Cols" localSheetId="7" hidden="1">#REF!</definedName>
    <definedName name="Z_69A25E09_E3FB_11D1_95F1_0000E8CF5EB3_.wvu.Cols" localSheetId="5" hidden="1">#REF!</definedName>
    <definedName name="Z_69A25E09_E3FB_11D1_95F1_0000E8CF5EB3_.wvu.Cols" localSheetId="12" hidden="1">#REF!</definedName>
    <definedName name="Z_69A25E09_E3FB_11D1_95F1_0000E8CF5EB3_.wvu.Cols" localSheetId="1" hidden="1">#REF!</definedName>
    <definedName name="Z_69A25E09_E3FB_11D1_95F1_0000E8CF5EB3_.wvu.Cols" hidden="1">#REF!</definedName>
    <definedName name="Z_6DE1FBA0_7BA2_11D1_95EF_0000E8CF5EB3_.wvu.Cols" localSheetId="8" hidden="1">#REF!</definedName>
    <definedName name="Z_6DE1FBA0_7BA2_11D1_95EF_0000E8CF5EB3_.wvu.Cols" localSheetId="2" hidden="1">#REF!</definedName>
    <definedName name="Z_6DE1FBA0_7BA2_11D1_95EF_0000E8CF5EB3_.wvu.Cols" localSheetId="4" hidden="1">#REF!</definedName>
    <definedName name="Z_6DE1FBA0_7BA2_11D1_95EF_0000E8CF5EB3_.wvu.Cols" localSheetId="6" hidden="1">#REF!</definedName>
    <definedName name="Z_6DE1FBA0_7BA2_11D1_95EF_0000E8CF5EB3_.wvu.Cols" localSheetId="7" hidden="1">#REF!</definedName>
    <definedName name="Z_6DE1FBA0_7BA2_11D1_95EF_0000E8CF5EB3_.wvu.Cols" localSheetId="5" hidden="1">#REF!</definedName>
    <definedName name="Z_6DE1FBA0_7BA2_11D1_95EF_0000E8CF5EB3_.wvu.Cols" localSheetId="12" hidden="1">#REF!</definedName>
    <definedName name="Z_6DE1FBA0_7BA2_11D1_95EF_0000E8CF5EB3_.wvu.Cols" localSheetId="1" hidden="1">#REF!</definedName>
    <definedName name="Z_6DE1FBA0_7BA2_11D1_95EF_0000E8CF5EB3_.wvu.Cols" hidden="1">#REF!</definedName>
    <definedName name="Z_6DE1FBA1_7BA2_11D1_95EF_0000E8CF5EB3_.wvu.Cols" localSheetId="8" hidden="1">#REF!</definedName>
    <definedName name="Z_6DE1FBA1_7BA2_11D1_95EF_0000E8CF5EB3_.wvu.Cols" localSheetId="2" hidden="1">#REF!</definedName>
    <definedName name="Z_6DE1FBA1_7BA2_11D1_95EF_0000E8CF5EB3_.wvu.Cols" localSheetId="4" hidden="1">#REF!</definedName>
    <definedName name="Z_6DE1FBA1_7BA2_11D1_95EF_0000E8CF5EB3_.wvu.Cols" localSheetId="6" hidden="1">#REF!</definedName>
    <definedName name="Z_6DE1FBA1_7BA2_11D1_95EF_0000E8CF5EB3_.wvu.Cols" localSheetId="7" hidden="1">#REF!</definedName>
    <definedName name="Z_6DE1FBA1_7BA2_11D1_95EF_0000E8CF5EB3_.wvu.Cols" localSheetId="5" hidden="1">#REF!</definedName>
    <definedName name="Z_6DE1FBA1_7BA2_11D1_95EF_0000E8CF5EB3_.wvu.Cols" localSheetId="12" hidden="1">#REF!</definedName>
    <definedName name="Z_6DE1FBA1_7BA2_11D1_95EF_0000E8CF5EB3_.wvu.Cols" localSheetId="1" hidden="1">#REF!</definedName>
    <definedName name="Z_6DE1FBA1_7BA2_11D1_95EF_0000E8CF5EB3_.wvu.Cols" hidden="1">#REF!</definedName>
    <definedName name="Z_6DE1FBA2_7BA2_11D1_95EF_0000E8CF5EB3_.wvu.Cols" localSheetId="8" hidden="1">#REF!</definedName>
    <definedName name="Z_6DE1FBA2_7BA2_11D1_95EF_0000E8CF5EB3_.wvu.Cols" localSheetId="2" hidden="1">#REF!</definedName>
    <definedName name="Z_6DE1FBA2_7BA2_11D1_95EF_0000E8CF5EB3_.wvu.Cols" localSheetId="4" hidden="1">#REF!</definedName>
    <definedName name="Z_6DE1FBA2_7BA2_11D1_95EF_0000E8CF5EB3_.wvu.Cols" localSheetId="6" hidden="1">#REF!</definedName>
    <definedName name="Z_6DE1FBA2_7BA2_11D1_95EF_0000E8CF5EB3_.wvu.Cols" localSheetId="7" hidden="1">#REF!</definedName>
    <definedName name="Z_6DE1FBA2_7BA2_11D1_95EF_0000E8CF5EB3_.wvu.Cols" localSheetId="5" hidden="1">#REF!</definedName>
    <definedName name="Z_6DE1FBA2_7BA2_11D1_95EF_0000E8CF5EB3_.wvu.Cols" localSheetId="12" hidden="1">#REF!</definedName>
    <definedName name="Z_6DE1FBA2_7BA2_11D1_95EF_0000E8CF5EB3_.wvu.Cols" localSheetId="1" hidden="1">#REF!</definedName>
    <definedName name="Z_6DE1FBA2_7BA2_11D1_95EF_0000E8CF5EB3_.wvu.Cols" hidden="1">#REF!</definedName>
    <definedName name="Z_6DE1FBA3_7BA2_11D1_95EF_0000E8CF5EB3_.wvu.Cols" localSheetId="8" hidden="1">#REF!</definedName>
    <definedName name="Z_6DE1FBA3_7BA2_11D1_95EF_0000E8CF5EB3_.wvu.Cols" localSheetId="2" hidden="1">#REF!</definedName>
    <definedName name="Z_6DE1FBA3_7BA2_11D1_95EF_0000E8CF5EB3_.wvu.Cols" localSheetId="4" hidden="1">#REF!</definedName>
    <definedName name="Z_6DE1FBA3_7BA2_11D1_95EF_0000E8CF5EB3_.wvu.Cols" localSheetId="6" hidden="1">#REF!</definedName>
    <definedName name="Z_6DE1FBA3_7BA2_11D1_95EF_0000E8CF5EB3_.wvu.Cols" localSheetId="7" hidden="1">#REF!</definedName>
    <definedName name="Z_6DE1FBA3_7BA2_11D1_95EF_0000E8CF5EB3_.wvu.Cols" localSheetId="5" hidden="1">#REF!</definedName>
    <definedName name="Z_6DE1FBA3_7BA2_11D1_95EF_0000E8CF5EB3_.wvu.Cols" localSheetId="12" hidden="1">#REF!</definedName>
    <definedName name="Z_6DE1FBA3_7BA2_11D1_95EF_0000E8CF5EB3_.wvu.Cols" localSheetId="1" hidden="1">#REF!</definedName>
    <definedName name="Z_6DE1FBA3_7BA2_11D1_95EF_0000E8CF5EB3_.wvu.Cols" hidden="1">#REF!</definedName>
    <definedName name="Z_6DE1FBA4_7BA2_11D1_95EF_0000E8CF5EB3_.wvu.Cols" localSheetId="8" hidden="1">#REF!</definedName>
    <definedName name="Z_6DE1FBA4_7BA2_11D1_95EF_0000E8CF5EB3_.wvu.Cols" localSheetId="2" hidden="1">#REF!</definedName>
    <definedName name="Z_6DE1FBA4_7BA2_11D1_95EF_0000E8CF5EB3_.wvu.Cols" localSheetId="4" hidden="1">#REF!</definedName>
    <definedName name="Z_6DE1FBA4_7BA2_11D1_95EF_0000E8CF5EB3_.wvu.Cols" localSheetId="6" hidden="1">#REF!</definedName>
    <definedName name="Z_6DE1FBA4_7BA2_11D1_95EF_0000E8CF5EB3_.wvu.Cols" localSheetId="7" hidden="1">#REF!</definedName>
    <definedName name="Z_6DE1FBA4_7BA2_11D1_95EF_0000E8CF5EB3_.wvu.Cols" localSheetId="5" hidden="1">#REF!</definedName>
    <definedName name="Z_6DE1FBA4_7BA2_11D1_95EF_0000E8CF5EB3_.wvu.Cols" localSheetId="12" hidden="1">#REF!</definedName>
    <definedName name="Z_6DE1FBA4_7BA2_11D1_95EF_0000E8CF5EB3_.wvu.Cols" localSheetId="1" hidden="1">#REF!</definedName>
    <definedName name="Z_6DE1FBA4_7BA2_11D1_95EF_0000E8CF5EB3_.wvu.Cols" hidden="1">#REF!</definedName>
    <definedName name="Z_6DE1FBA5_7BA2_11D1_95EF_0000E8CF5EB3_.wvu.Cols" localSheetId="8" hidden="1">#REF!</definedName>
    <definedName name="Z_6DE1FBA5_7BA2_11D1_95EF_0000E8CF5EB3_.wvu.Cols" localSheetId="2" hidden="1">#REF!</definedName>
    <definedName name="Z_6DE1FBA5_7BA2_11D1_95EF_0000E8CF5EB3_.wvu.Cols" localSheetId="4" hidden="1">#REF!</definedName>
    <definedName name="Z_6DE1FBA5_7BA2_11D1_95EF_0000E8CF5EB3_.wvu.Cols" localSheetId="6" hidden="1">#REF!</definedName>
    <definedName name="Z_6DE1FBA5_7BA2_11D1_95EF_0000E8CF5EB3_.wvu.Cols" localSheetId="7" hidden="1">#REF!</definedName>
    <definedName name="Z_6DE1FBA5_7BA2_11D1_95EF_0000E8CF5EB3_.wvu.Cols" localSheetId="5" hidden="1">#REF!</definedName>
    <definedName name="Z_6DE1FBA5_7BA2_11D1_95EF_0000E8CF5EB3_.wvu.Cols" localSheetId="12" hidden="1">#REF!</definedName>
    <definedName name="Z_6DE1FBA5_7BA2_11D1_95EF_0000E8CF5EB3_.wvu.Cols" localSheetId="1" hidden="1">#REF!</definedName>
    <definedName name="Z_6DE1FBA5_7BA2_11D1_95EF_0000E8CF5EB3_.wvu.Cols" hidden="1">#REF!</definedName>
    <definedName name="Z_752FA8E1_90F5_11D1_87A7_004F4900BD69_.wvu.Cols" localSheetId="8" hidden="1">#REF!</definedName>
    <definedName name="Z_752FA8E1_90F5_11D1_87A7_004F4900BD69_.wvu.Cols" localSheetId="2" hidden="1">#REF!</definedName>
    <definedName name="Z_752FA8E1_90F5_11D1_87A7_004F4900BD69_.wvu.Cols" localSheetId="4" hidden="1">#REF!</definedName>
    <definedName name="Z_752FA8E1_90F5_11D1_87A7_004F4900BD69_.wvu.Cols" localSheetId="6" hidden="1">#REF!</definedName>
    <definedName name="Z_752FA8E1_90F5_11D1_87A7_004F4900BD69_.wvu.Cols" localSheetId="7" hidden="1">#REF!</definedName>
    <definedName name="Z_752FA8E1_90F5_11D1_87A7_004F4900BD69_.wvu.Cols" localSheetId="5" hidden="1">#REF!</definedName>
    <definedName name="Z_752FA8E1_90F5_11D1_87A7_004F4900BD69_.wvu.Cols" localSheetId="12" hidden="1">#REF!</definedName>
    <definedName name="Z_752FA8E1_90F5_11D1_87A7_004F4900BD69_.wvu.Cols" localSheetId="1" hidden="1">#REF!</definedName>
    <definedName name="Z_752FA8E1_90F5_11D1_87A7_004F4900BD69_.wvu.Cols" hidden="1">#REF!</definedName>
    <definedName name="Z_752FA8E2_90F5_11D1_87A7_004F4900BD69_.wvu.Cols" localSheetId="8" hidden="1">#REF!</definedName>
    <definedName name="Z_752FA8E2_90F5_11D1_87A7_004F4900BD69_.wvu.Cols" localSheetId="2" hidden="1">#REF!</definedName>
    <definedName name="Z_752FA8E2_90F5_11D1_87A7_004F4900BD69_.wvu.Cols" localSheetId="4" hidden="1">#REF!</definedName>
    <definedName name="Z_752FA8E2_90F5_11D1_87A7_004F4900BD69_.wvu.Cols" localSheetId="6" hidden="1">#REF!</definedName>
    <definedName name="Z_752FA8E2_90F5_11D1_87A7_004F4900BD69_.wvu.Cols" localSheetId="7" hidden="1">#REF!</definedName>
    <definedName name="Z_752FA8E2_90F5_11D1_87A7_004F4900BD69_.wvu.Cols" localSheetId="5" hidden="1">#REF!</definedName>
    <definedName name="Z_752FA8E2_90F5_11D1_87A7_004F4900BD69_.wvu.Cols" localSheetId="12" hidden="1">#REF!</definedName>
    <definedName name="Z_752FA8E2_90F5_11D1_87A7_004F4900BD69_.wvu.Cols" localSheetId="1" hidden="1">#REF!</definedName>
    <definedName name="Z_752FA8E2_90F5_11D1_87A7_004F4900BD69_.wvu.Cols" hidden="1">#REF!</definedName>
    <definedName name="Z_752FA8E3_90F5_11D1_87A7_004F4900BD69_.wvu.Cols" localSheetId="8" hidden="1">#REF!</definedName>
    <definedName name="Z_752FA8E3_90F5_11D1_87A7_004F4900BD69_.wvu.Cols" localSheetId="2" hidden="1">#REF!</definedName>
    <definedName name="Z_752FA8E3_90F5_11D1_87A7_004F4900BD69_.wvu.Cols" localSheetId="4" hidden="1">#REF!</definedName>
    <definedName name="Z_752FA8E3_90F5_11D1_87A7_004F4900BD69_.wvu.Cols" localSheetId="6" hidden="1">#REF!</definedName>
    <definedName name="Z_752FA8E3_90F5_11D1_87A7_004F4900BD69_.wvu.Cols" localSheetId="7" hidden="1">#REF!</definedName>
    <definedName name="Z_752FA8E3_90F5_11D1_87A7_004F4900BD69_.wvu.Cols" localSheetId="5" hidden="1">#REF!</definedName>
    <definedName name="Z_752FA8E3_90F5_11D1_87A7_004F4900BD69_.wvu.Cols" localSheetId="12" hidden="1">#REF!</definedName>
    <definedName name="Z_752FA8E3_90F5_11D1_87A7_004F4900BD69_.wvu.Cols" localSheetId="1" hidden="1">#REF!</definedName>
    <definedName name="Z_752FA8E3_90F5_11D1_87A7_004F4900BD69_.wvu.Cols" hidden="1">#REF!</definedName>
    <definedName name="Z_752FA8E4_90F5_11D1_87A7_004F4900BD69_.wvu.Cols" localSheetId="8" hidden="1">#REF!</definedName>
    <definedName name="Z_752FA8E4_90F5_11D1_87A7_004F4900BD69_.wvu.Cols" localSheetId="2" hidden="1">#REF!</definedName>
    <definedName name="Z_752FA8E4_90F5_11D1_87A7_004F4900BD69_.wvu.Cols" localSheetId="4" hidden="1">#REF!</definedName>
    <definedName name="Z_752FA8E4_90F5_11D1_87A7_004F4900BD69_.wvu.Cols" localSheetId="6" hidden="1">#REF!</definedName>
    <definedName name="Z_752FA8E4_90F5_11D1_87A7_004F4900BD69_.wvu.Cols" localSheetId="7" hidden="1">#REF!</definedName>
    <definedName name="Z_752FA8E4_90F5_11D1_87A7_004F4900BD69_.wvu.Cols" localSheetId="5" hidden="1">#REF!</definedName>
    <definedName name="Z_752FA8E4_90F5_11D1_87A7_004F4900BD69_.wvu.Cols" localSheetId="12" hidden="1">#REF!</definedName>
    <definedName name="Z_752FA8E4_90F5_11D1_87A7_004F4900BD69_.wvu.Cols" localSheetId="1" hidden="1">#REF!</definedName>
    <definedName name="Z_752FA8E4_90F5_11D1_87A7_004F4900BD69_.wvu.Cols" hidden="1">#REF!</definedName>
    <definedName name="Z_752FA8E5_90F5_11D1_87A7_004F4900BD69_.wvu.Cols" localSheetId="8" hidden="1">#REF!</definedName>
    <definedName name="Z_752FA8E5_90F5_11D1_87A7_004F4900BD69_.wvu.Cols" localSheetId="2" hidden="1">#REF!</definedName>
    <definedName name="Z_752FA8E5_90F5_11D1_87A7_004F4900BD69_.wvu.Cols" localSheetId="4" hidden="1">#REF!</definedName>
    <definedName name="Z_752FA8E5_90F5_11D1_87A7_004F4900BD69_.wvu.Cols" localSheetId="6" hidden="1">#REF!</definedName>
    <definedName name="Z_752FA8E5_90F5_11D1_87A7_004F4900BD69_.wvu.Cols" localSheetId="7" hidden="1">#REF!</definedName>
    <definedName name="Z_752FA8E5_90F5_11D1_87A7_004F4900BD69_.wvu.Cols" localSheetId="5" hidden="1">#REF!</definedName>
    <definedName name="Z_752FA8E5_90F5_11D1_87A7_004F4900BD69_.wvu.Cols" localSheetId="12" hidden="1">#REF!</definedName>
    <definedName name="Z_752FA8E5_90F5_11D1_87A7_004F4900BD69_.wvu.Cols" localSheetId="1" hidden="1">#REF!</definedName>
    <definedName name="Z_752FA8E5_90F5_11D1_87A7_004F4900BD69_.wvu.Cols" hidden="1">#REF!</definedName>
    <definedName name="Z_752FA8E6_90F5_11D1_87A7_004F4900BD69_.wvu.Cols" localSheetId="8" hidden="1">#REF!</definedName>
    <definedName name="Z_752FA8E6_90F5_11D1_87A7_004F4900BD69_.wvu.Cols" localSheetId="2" hidden="1">#REF!</definedName>
    <definedName name="Z_752FA8E6_90F5_11D1_87A7_004F4900BD69_.wvu.Cols" localSheetId="4" hidden="1">#REF!</definedName>
    <definedName name="Z_752FA8E6_90F5_11D1_87A7_004F4900BD69_.wvu.Cols" localSheetId="6" hidden="1">#REF!</definedName>
    <definedName name="Z_752FA8E6_90F5_11D1_87A7_004F4900BD69_.wvu.Cols" localSheetId="7" hidden="1">#REF!</definedName>
    <definedName name="Z_752FA8E6_90F5_11D1_87A7_004F4900BD69_.wvu.Cols" localSheetId="5" hidden="1">#REF!</definedName>
    <definedName name="Z_752FA8E6_90F5_11D1_87A7_004F4900BD69_.wvu.Cols" localSheetId="12" hidden="1">#REF!</definedName>
    <definedName name="Z_752FA8E6_90F5_11D1_87A7_004F4900BD69_.wvu.Cols" localSheetId="1" hidden="1">#REF!</definedName>
    <definedName name="Z_752FA8E6_90F5_11D1_87A7_004F4900BD69_.wvu.Cols" hidden="1">#REF!</definedName>
    <definedName name="Z_762F0B76_CADE_11D1_95F0_0000E8CF5EB3_.wvu.Cols" localSheetId="8" hidden="1">#REF!,#REF!,#REF!</definedName>
    <definedName name="Z_762F0B76_CADE_11D1_95F0_0000E8CF5EB3_.wvu.Cols" localSheetId="2" hidden="1">#REF!,#REF!,#REF!</definedName>
    <definedName name="Z_762F0B76_CADE_11D1_95F0_0000E8CF5EB3_.wvu.Cols" localSheetId="4" hidden="1">#REF!,#REF!,#REF!</definedName>
    <definedName name="Z_762F0B76_CADE_11D1_95F0_0000E8CF5EB3_.wvu.Cols" localSheetId="6" hidden="1">#REF!,#REF!,#REF!</definedName>
    <definedName name="Z_762F0B76_CADE_11D1_95F0_0000E8CF5EB3_.wvu.Cols" localSheetId="7" hidden="1">#REF!,#REF!,#REF!</definedName>
    <definedName name="Z_762F0B76_CADE_11D1_95F0_0000E8CF5EB3_.wvu.Cols" localSheetId="5" hidden="1">#REF!,#REF!,#REF!</definedName>
    <definedName name="Z_762F0B76_CADE_11D1_95F0_0000E8CF5EB3_.wvu.Cols" localSheetId="0" hidden="1">#REF!,#REF!,#REF!</definedName>
    <definedName name="Z_762F0B76_CADE_11D1_95F0_0000E8CF5EB3_.wvu.Cols" localSheetId="12" hidden="1">#REF!,#REF!,#REF!</definedName>
    <definedName name="Z_762F0B76_CADE_11D1_95F0_0000E8CF5EB3_.wvu.Cols" localSheetId="1" hidden="1">#REF!,#REF!,#REF!</definedName>
    <definedName name="Z_762F0B76_CADE_11D1_95F0_0000E8CF5EB3_.wvu.Cols" hidden="1">#REF!,#REF!,#REF!</definedName>
    <definedName name="Z_762F0B77_CADE_11D1_95F0_0000E8CF5EB3_.wvu.Cols" localSheetId="8" hidden="1">#REF!,#REF!,#REF!</definedName>
    <definedName name="Z_762F0B77_CADE_11D1_95F0_0000E8CF5EB3_.wvu.Cols" localSheetId="2" hidden="1">#REF!,#REF!,#REF!</definedName>
    <definedName name="Z_762F0B77_CADE_11D1_95F0_0000E8CF5EB3_.wvu.Cols" localSheetId="4" hidden="1">#REF!,#REF!,#REF!</definedName>
    <definedName name="Z_762F0B77_CADE_11D1_95F0_0000E8CF5EB3_.wvu.Cols" localSheetId="6" hidden="1">#REF!,#REF!,#REF!</definedName>
    <definedName name="Z_762F0B77_CADE_11D1_95F0_0000E8CF5EB3_.wvu.Cols" localSheetId="7" hidden="1">#REF!,#REF!,#REF!</definedName>
    <definedName name="Z_762F0B77_CADE_11D1_95F0_0000E8CF5EB3_.wvu.Cols" localSheetId="5" hidden="1">#REF!,#REF!,#REF!</definedName>
    <definedName name="Z_762F0B77_CADE_11D1_95F0_0000E8CF5EB3_.wvu.Cols" localSheetId="0" hidden="1">#REF!,#REF!,#REF!</definedName>
    <definedName name="Z_762F0B77_CADE_11D1_95F0_0000E8CF5EB3_.wvu.Cols" localSheetId="12" hidden="1">#REF!,#REF!,#REF!</definedName>
    <definedName name="Z_762F0B77_CADE_11D1_95F0_0000E8CF5EB3_.wvu.Cols" localSheetId="1" hidden="1">#REF!,#REF!,#REF!</definedName>
    <definedName name="Z_762F0B77_CADE_11D1_95F0_0000E8CF5EB3_.wvu.Cols" hidden="1">#REF!,#REF!,#REF!</definedName>
    <definedName name="Z_7CCED72E_DE82_11D1_95F0_0000E8CF5EB3_.wvu.Cols" localSheetId="8" hidden="1">#REF!</definedName>
    <definedName name="Z_7CCED72E_DE82_11D1_95F0_0000E8CF5EB3_.wvu.Cols" localSheetId="2" hidden="1">#REF!</definedName>
    <definedName name="Z_7CCED72E_DE82_11D1_95F0_0000E8CF5EB3_.wvu.Cols" localSheetId="4" hidden="1">#REF!</definedName>
    <definedName name="Z_7CCED72E_DE82_11D1_95F0_0000E8CF5EB3_.wvu.Cols" localSheetId="6" hidden="1">#REF!</definedName>
    <definedName name="Z_7CCED72E_DE82_11D1_95F0_0000E8CF5EB3_.wvu.Cols" localSheetId="7" hidden="1">#REF!</definedName>
    <definedName name="Z_7CCED72E_DE82_11D1_95F0_0000E8CF5EB3_.wvu.Cols" localSheetId="5" hidden="1">#REF!</definedName>
    <definedName name="Z_7CCED72E_DE82_11D1_95F0_0000E8CF5EB3_.wvu.Cols" localSheetId="0" hidden="1">#REF!</definedName>
    <definedName name="Z_7CCED72E_DE82_11D1_95F0_0000E8CF5EB3_.wvu.Cols" localSheetId="12" hidden="1">#REF!</definedName>
    <definedName name="Z_7CCED72E_DE82_11D1_95F0_0000E8CF5EB3_.wvu.Cols" localSheetId="1" hidden="1">#REF!</definedName>
    <definedName name="Z_7CCED72E_DE82_11D1_95F0_0000E8CF5EB3_.wvu.Cols" hidden="1">#REF!</definedName>
    <definedName name="Z_7CCED730_DE82_11D1_95F0_0000E8CF5EB3_.wvu.Cols" localSheetId="8" hidden="1">#REF!</definedName>
    <definedName name="Z_7CCED730_DE82_11D1_95F0_0000E8CF5EB3_.wvu.Cols" localSheetId="2" hidden="1">#REF!</definedName>
    <definedName name="Z_7CCED730_DE82_11D1_95F0_0000E8CF5EB3_.wvu.Cols" localSheetId="4" hidden="1">#REF!</definedName>
    <definedName name="Z_7CCED730_DE82_11D1_95F0_0000E8CF5EB3_.wvu.Cols" localSheetId="6" hidden="1">#REF!</definedName>
    <definedName name="Z_7CCED730_DE82_11D1_95F0_0000E8CF5EB3_.wvu.Cols" localSheetId="7" hidden="1">#REF!</definedName>
    <definedName name="Z_7CCED730_DE82_11D1_95F0_0000E8CF5EB3_.wvu.Cols" localSheetId="5" hidden="1">#REF!</definedName>
    <definedName name="Z_7CCED730_DE82_11D1_95F0_0000E8CF5EB3_.wvu.Cols" localSheetId="0" hidden="1">#REF!</definedName>
    <definedName name="Z_7CCED730_DE82_11D1_95F0_0000E8CF5EB3_.wvu.Cols" localSheetId="12" hidden="1">#REF!</definedName>
    <definedName name="Z_7CCED730_DE82_11D1_95F0_0000E8CF5EB3_.wvu.Cols" localSheetId="1" hidden="1">#REF!</definedName>
    <definedName name="Z_7CCED730_DE82_11D1_95F0_0000E8CF5EB3_.wvu.Cols" hidden="1">#REF!</definedName>
    <definedName name="Z_7CCED751_DE82_11D1_95F0_0000E8CF5EB3_.wvu.Cols" localSheetId="8" hidden="1">#REF!</definedName>
    <definedName name="Z_7CCED751_DE82_11D1_95F0_0000E8CF5EB3_.wvu.Cols" localSheetId="2" hidden="1">#REF!</definedName>
    <definedName name="Z_7CCED751_DE82_11D1_95F0_0000E8CF5EB3_.wvu.Cols" localSheetId="4" hidden="1">#REF!</definedName>
    <definedName name="Z_7CCED751_DE82_11D1_95F0_0000E8CF5EB3_.wvu.Cols" localSheetId="6" hidden="1">#REF!</definedName>
    <definedName name="Z_7CCED751_DE82_11D1_95F0_0000E8CF5EB3_.wvu.Cols" localSheetId="7" hidden="1">#REF!</definedName>
    <definedName name="Z_7CCED751_DE82_11D1_95F0_0000E8CF5EB3_.wvu.Cols" localSheetId="5" hidden="1">#REF!</definedName>
    <definedName name="Z_7CCED751_DE82_11D1_95F0_0000E8CF5EB3_.wvu.Cols" localSheetId="0" hidden="1">#REF!</definedName>
    <definedName name="Z_7CCED751_DE82_11D1_95F0_0000E8CF5EB3_.wvu.Cols" localSheetId="12" hidden="1">#REF!</definedName>
    <definedName name="Z_7CCED751_DE82_11D1_95F0_0000E8CF5EB3_.wvu.Cols" localSheetId="1" hidden="1">#REF!</definedName>
    <definedName name="Z_7CCED751_DE82_11D1_95F0_0000E8CF5EB3_.wvu.Cols" hidden="1">#REF!</definedName>
    <definedName name="Z_7CCED753_DE82_11D1_95F0_0000E8CF5EB3_.wvu.Cols" localSheetId="8" hidden="1">#REF!</definedName>
    <definedName name="Z_7CCED753_DE82_11D1_95F0_0000E8CF5EB3_.wvu.Cols" localSheetId="2" hidden="1">#REF!</definedName>
    <definedName name="Z_7CCED753_DE82_11D1_95F0_0000E8CF5EB3_.wvu.Cols" localSheetId="4" hidden="1">#REF!</definedName>
    <definedName name="Z_7CCED753_DE82_11D1_95F0_0000E8CF5EB3_.wvu.Cols" localSheetId="6" hidden="1">#REF!</definedName>
    <definedName name="Z_7CCED753_DE82_11D1_95F0_0000E8CF5EB3_.wvu.Cols" localSheetId="7" hidden="1">#REF!</definedName>
    <definedName name="Z_7CCED753_DE82_11D1_95F0_0000E8CF5EB3_.wvu.Cols" localSheetId="5" hidden="1">#REF!</definedName>
    <definedName name="Z_7CCED753_DE82_11D1_95F0_0000E8CF5EB3_.wvu.Cols" localSheetId="12" hidden="1">#REF!</definedName>
    <definedName name="Z_7CCED753_DE82_11D1_95F0_0000E8CF5EB3_.wvu.Cols" localSheetId="1" hidden="1">#REF!</definedName>
    <definedName name="Z_7CCED753_DE82_11D1_95F0_0000E8CF5EB3_.wvu.Cols" hidden="1">#REF!</definedName>
    <definedName name="Z_803E3EE0_7C3C_11D1_95EF_0000E8CF5EB3_.wvu.Cols" localSheetId="8" hidden="1">#REF!</definedName>
    <definedName name="Z_803E3EE0_7C3C_11D1_95EF_0000E8CF5EB3_.wvu.Cols" localSheetId="2" hidden="1">#REF!</definedName>
    <definedName name="Z_803E3EE0_7C3C_11D1_95EF_0000E8CF5EB3_.wvu.Cols" localSheetId="4" hidden="1">#REF!</definedName>
    <definedName name="Z_803E3EE0_7C3C_11D1_95EF_0000E8CF5EB3_.wvu.Cols" localSheetId="6" hidden="1">#REF!</definedName>
    <definedName name="Z_803E3EE0_7C3C_11D1_95EF_0000E8CF5EB3_.wvu.Cols" localSheetId="7" hidden="1">#REF!</definedName>
    <definedName name="Z_803E3EE0_7C3C_11D1_95EF_0000E8CF5EB3_.wvu.Cols" localSheetId="5" hidden="1">#REF!</definedName>
    <definedName name="Z_803E3EE0_7C3C_11D1_95EF_0000E8CF5EB3_.wvu.Cols" localSheetId="12" hidden="1">#REF!</definedName>
    <definedName name="Z_803E3EE0_7C3C_11D1_95EF_0000E8CF5EB3_.wvu.Cols" localSheetId="1" hidden="1">#REF!</definedName>
    <definedName name="Z_803E3EE0_7C3C_11D1_95EF_0000E8CF5EB3_.wvu.Cols" hidden="1">#REF!</definedName>
    <definedName name="Z_803E3EE1_7C3C_11D1_95EF_0000E8CF5EB3_.wvu.Cols" localSheetId="8" hidden="1">#REF!</definedName>
    <definedName name="Z_803E3EE1_7C3C_11D1_95EF_0000E8CF5EB3_.wvu.Cols" localSheetId="2" hidden="1">#REF!</definedName>
    <definedName name="Z_803E3EE1_7C3C_11D1_95EF_0000E8CF5EB3_.wvu.Cols" localSheetId="4" hidden="1">#REF!</definedName>
    <definedName name="Z_803E3EE1_7C3C_11D1_95EF_0000E8CF5EB3_.wvu.Cols" localSheetId="6" hidden="1">#REF!</definedName>
    <definedName name="Z_803E3EE1_7C3C_11D1_95EF_0000E8CF5EB3_.wvu.Cols" localSheetId="7" hidden="1">#REF!</definedName>
    <definedName name="Z_803E3EE1_7C3C_11D1_95EF_0000E8CF5EB3_.wvu.Cols" localSheetId="5" hidden="1">#REF!</definedName>
    <definedName name="Z_803E3EE1_7C3C_11D1_95EF_0000E8CF5EB3_.wvu.Cols" localSheetId="12" hidden="1">#REF!</definedName>
    <definedName name="Z_803E3EE1_7C3C_11D1_95EF_0000E8CF5EB3_.wvu.Cols" localSheetId="1" hidden="1">#REF!</definedName>
    <definedName name="Z_803E3EE1_7C3C_11D1_95EF_0000E8CF5EB3_.wvu.Cols" hidden="1">#REF!</definedName>
    <definedName name="Z_803E3EE2_7C3C_11D1_95EF_0000E8CF5EB3_.wvu.Cols" localSheetId="8" hidden="1">#REF!</definedName>
    <definedName name="Z_803E3EE2_7C3C_11D1_95EF_0000E8CF5EB3_.wvu.Cols" localSheetId="2" hidden="1">#REF!</definedName>
    <definedName name="Z_803E3EE2_7C3C_11D1_95EF_0000E8CF5EB3_.wvu.Cols" localSheetId="4" hidden="1">#REF!</definedName>
    <definedName name="Z_803E3EE2_7C3C_11D1_95EF_0000E8CF5EB3_.wvu.Cols" localSheetId="6" hidden="1">#REF!</definedName>
    <definedName name="Z_803E3EE2_7C3C_11D1_95EF_0000E8CF5EB3_.wvu.Cols" localSheetId="7" hidden="1">#REF!</definedName>
    <definedName name="Z_803E3EE2_7C3C_11D1_95EF_0000E8CF5EB3_.wvu.Cols" localSheetId="5" hidden="1">#REF!</definedName>
    <definedName name="Z_803E3EE2_7C3C_11D1_95EF_0000E8CF5EB3_.wvu.Cols" localSheetId="12" hidden="1">#REF!</definedName>
    <definedName name="Z_803E3EE2_7C3C_11D1_95EF_0000E8CF5EB3_.wvu.Cols" localSheetId="1" hidden="1">#REF!</definedName>
    <definedName name="Z_803E3EE2_7C3C_11D1_95EF_0000E8CF5EB3_.wvu.Cols" hidden="1">#REF!</definedName>
    <definedName name="Z_803E3EE3_7C3C_11D1_95EF_0000E8CF5EB3_.wvu.Cols" localSheetId="8" hidden="1">#REF!</definedName>
    <definedName name="Z_803E3EE3_7C3C_11D1_95EF_0000E8CF5EB3_.wvu.Cols" localSheetId="2" hidden="1">#REF!</definedName>
    <definedName name="Z_803E3EE3_7C3C_11D1_95EF_0000E8CF5EB3_.wvu.Cols" localSheetId="4" hidden="1">#REF!</definedName>
    <definedName name="Z_803E3EE3_7C3C_11D1_95EF_0000E8CF5EB3_.wvu.Cols" localSheetId="6" hidden="1">#REF!</definedName>
    <definedName name="Z_803E3EE3_7C3C_11D1_95EF_0000E8CF5EB3_.wvu.Cols" localSheetId="7" hidden="1">#REF!</definedName>
    <definedName name="Z_803E3EE3_7C3C_11D1_95EF_0000E8CF5EB3_.wvu.Cols" localSheetId="5" hidden="1">#REF!</definedName>
    <definedName name="Z_803E3EE3_7C3C_11D1_95EF_0000E8CF5EB3_.wvu.Cols" localSheetId="12" hidden="1">#REF!</definedName>
    <definedName name="Z_803E3EE3_7C3C_11D1_95EF_0000E8CF5EB3_.wvu.Cols" localSheetId="1" hidden="1">#REF!</definedName>
    <definedName name="Z_803E3EE3_7C3C_11D1_95EF_0000E8CF5EB3_.wvu.Cols" hidden="1">#REF!</definedName>
    <definedName name="Z_803E3EE4_7C3C_11D1_95EF_0000E8CF5EB3_.wvu.Cols" localSheetId="8" hidden="1">#REF!</definedName>
    <definedName name="Z_803E3EE4_7C3C_11D1_95EF_0000E8CF5EB3_.wvu.Cols" localSheetId="2" hidden="1">#REF!</definedName>
    <definedName name="Z_803E3EE4_7C3C_11D1_95EF_0000E8CF5EB3_.wvu.Cols" localSheetId="4" hidden="1">#REF!</definedName>
    <definedName name="Z_803E3EE4_7C3C_11D1_95EF_0000E8CF5EB3_.wvu.Cols" localSheetId="6" hidden="1">#REF!</definedName>
    <definedName name="Z_803E3EE4_7C3C_11D1_95EF_0000E8CF5EB3_.wvu.Cols" localSheetId="7" hidden="1">#REF!</definedName>
    <definedName name="Z_803E3EE4_7C3C_11D1_95EF_0000E8CF5EB3_.wvu.Cols" localSheetId="5" hidden="1">#REF!</definedName>
    <definedName name="Z_803E3EE4_7C3C_11D1_95EF_0000E8CF5EB3_.wvu.Cols" localSheetId="12" hidden="1">#REF!</definedName>
    <definedName name="Z_803E3EE4_7C3C_11D1_95EF_0000E8CF5EB3_.wvu.Cols" localSheetId="1" hidden="1">#REF!</definedName>
    <definedName name="Z_803E3EE4_7C3C_11D1_95EF_0000E8CF5EB3_.wvu.Cols" hidden="1">#REF!</definedName>
    <definedName name="Z_803E3EE5_7C3C_11D1_95EF_0000E8CF5EB3_.wvu.Cols" localSheetId="8" hidden="1">#REF!</definedName>
    <definedName name="Z_803E3EE5_7C3C_11D1_95EF_0000E8CF5EB3_.wvu.Cols" localSheetId="2" hidden="1">#REF!</definedName>
    <definedName name="Z_803E3EE5_7C3C_11D1_95EF_0000E8CF5EB3_.wvu.Cols" localSheetId="4" hidden="1">#REF!</definedName>
    <definedName name="Z_803E3EE5_7C3C_11D1_95EF_0000E8CF5EB3_.wvu.Cols" localSheetId="6" hidden="1">#REF!</definedName>
    <definedName name="Z_803E3EE5_7C3C_11D1_95EF_0000E8CF5EB3_.wvu.Cols" localSheetId="7" hidden="1">#REF!</definedName>
    <definedName name="Z_803E3EE5_7C3C_11D1_95EF_0000E8CF5EB3_.wvu.Cols" localSheetId="5" hidden="1">#REF!</definedName>
    <definedName name="Z_803E3EE5_7C3C_11D1_95EF_0000E8CF5EB3_.wvu.Cols" localSheetId="12" hidden="1">#REF!</definedName>
    <definedName name="Z_803E3EE5_7C3C_11D1_95EF_0000E8CF5EB3_.wvu.Cols" localSheetId="1" hidden="1">#REF!</definedName>
    <definedName name="Z_803E3EE5_7C3C_11D1_95EF_0000E8CF5EB3_.wvu.Cols" hidden="1">#REF!</definedName>
    <definedName name="Z_80C466CF_866C_11D1_95EF_0000E8CF5EB3_.wvu.Cols" localSheetId="8" hidden="1">#REF!</definedName>
    <definedName name="Z_80C466CF_866C_11D1_95EF_0000E8CF5EB3_.wvu.Cols" localSheetId="2" hidden="1">#REF!</definedName>
    <definedName name="Z_80C466CF_866C_11D1_95EF_0000E8CF5EB3_.wvu.Cols" localSheetId="4" hidden="1">#REF!</definedName>
    <definedName name="Z_80C466CF_866C_11D1_95EF_0000E8CF5EB3_.wvu.Cols" localSheetId="6" hidden="1">#REF!</definedName>
    <definedName name="Z_80C466CF_866C_11D1_95EF_0000E8CF5EB3_.wvu.Cols" localSheetId="7" hidden="1">#REF!</definedName>
    <definedName name="Z_80C466CF_866C_11D1_95EF_0000E8CF5EB3_.wvu.Cols" localSheetId="5" hidden="1">#REF!</definedName>
    <definedName name="Z_80C466CF_866C_11D1_95EF_0000E8CF5EB3_.wvu.Cols" localSheetId="12" hidden="1">#REF!</definedName>
    <definedName name="Z_80C466CF_866C_11D1_95EF_0000E8CF5EB3_.wvu.Cols" localSheetId="1" hidden="1">#REF!</definedName>
    <definedName name="Z_80C466CF_866C_11D1_95EF_0000E8CF5EB3_.wvu.Cols" hidden="1">#REF!</definedName>
    <definedName name="Z_80C466D0_866C_11D1_95EF_0000E8CF5EB3_.wvu.Cols" localSheetId="8" hidden="1">#REF!</definedName>
    <definedName name="Z_80C466D0_866C_11D1_95EF_0000E8CF5EB3_.wvu.Cols" localSheetId="2" hidden="1">#REF!</definedName>
    <definedName name="Z_80C466D0_866C_11D1_95EF_0000E8CF5EB3_.wvu.Cols" localSheetId="4" hidden="1">#REF!</definedName>
    <definedName name="Z_80C466D0_866C_11D1_95EF_0000E8CF5EB3_.wvu.Cols" localSheetId="6" hidden="1">#REF!</definedName>
    <definedName name="Z_80C466D0_866C_11D1_95EF_0000E8CF5EB3_.wvu.Cols" localSheetId="7" hidden="1">#REF!</definedName>
    <definedName name="Z_80C466D0_866C_11D1_95EF_0000E8CF5EB3_.wvu.Cols" localSheetId="5" hidden="1">#REF!</definedName>
    <definedName name="Z_80C466D0_866C_11D1_95EF_0000E8CF5EB3_.wvu.Cols" localSheetId="12" hidden="1">#REF!</definedName>
    <definedName name="Z_80C466D0_866C_11D1_95EF_0000E8CF5EB3_.wvu.Cols" localSheetId="1" hidden="1">#REF!</definedName>
    <definedName name="Z_80C466D0_866C_11D1_95EF_0000E8CF5EB3_.wvu.Cols" hidden="1">#REF!</definedName>
    <definedName name="Z_80C466D1_866C_11D1_95EF_0000E8CF5EB3_.wvu.Cols" localSheetId="8" hidden="1">#REF!</definedName>
    <definedName name="Z_80C466D1_866C_11D1_95EF_0000E8CF5EB3_.wvu.Cols" localSheetId="2" hidden="1">#REF!</definedName>
    <definedName name="Z_80C466D1_866C_11D1_95EF_0000E8CF5EB3_.wvu.Cols" localSheetId="4" hidden="1">#REF!</definedName>
    <definedName name="Z_80C466D1_866C_11D1_95EF_0000E8CF5EB3_.wvu.Cols" localSheetId="6" hidden="1">#REF!</definedName>
    <definedName name="Z_80C466D1_866C_11D1_95EF_0000E8CF5EB3_.wvu.Cols" localSheetId="7" hidden="1">#REF!</definedName>
    <definedName name="Z_80C466D1_866C_11D1_95EF_0000E8CF5EB3_.wvu.Cols" localSheetId="5" hidden="1">#REF!</definedName>
    <definedName name="Z_80C466D1_866C_11D1_95EF_0000E8CF5EB3_.wvu.Cols" localSheetId="12" hidden="1">#REF!</definedName>
    <definedName name="Z_80C466D1_866C_11D1_95EF_0000E8CF5EB3_.wvu.Cols" localSheetId="1" hidden="1">#REF!</definedName>
    <definedName name="Z_80C466D1_866C_11D1_95EF_0000E8CF5EB3_.wvu.Cols" hidden="1">#REF!</definedName>
    <definedName name="Z_80C466D2_866C_11D1_95EF_0000E8CF5EB3_.wvu.Cols" localSheetId="8" hidden="1">#REF!</definedName>
    <definedName name="Z_80C466D2_866C_11D1_95EF_0000E8CF5EB3_.wvu.Cols" localSheetId="2" hidden="1">#REF!</definedName>
    <definedName name="Z_80C466D2_866C_11D1_95EF_0000E8CF5EB3_.wvu.Cols" localSheetId="4" hidden="1">#REF!</definedName>
    <definedName name="Z_80C466D2_866C_11D1_95EF_0000E8CF5EB3_.wvu.Cols" localSheetId="6" hidden="1">#REF!</definedName>
    <definedName name="Z_80C466D2_866C_11D1_95EF_0000E8CF5EB3_.wvu.Cols" localSheetId="7" hidden="1">#REF!</definedName>
    <definedName name="Z_80C466D2_866C_11D1_95EF_0000E8CF5EB3_.wvu.Cols" localSheetId="5" hidden="1">#REF!</definedName>
    <definedName name="Z_80C466D2_866C_11D1_95EF_0000E8CF5EB3_.wvu.Cols" localSheetId="12" hidden="1">#REF!</definedName>
    <definedName name="Z_80C466D2_866C_11D1_95EF_0000E8CF5EB3_.wvu.Cols" localSheetId="1" hidden="1">#REF!</definedName>
    <definedName name="Z_80C466D2_866C_11D1_95EF_0000E8CF5EB3_.wvu.Cols" hidden="1">#REF!</definedName>
    <definedName name="Z_80C466D3_866C_11D1_95EF_0000E8CF5EB3_.wvu.Cols" localSheetId="8" hidden="1">#REF!</definedName>
    <definedName name="Z_80C466D3_866C_11D1_95EF_0000E8CF5EB3_.wvu.Cols" localSheetId="2" hidden="1">#REF!</definedName>
    <definedName name="Z_80C466D3_866C_11D1_95EF_0000E8CF5EB3_.wvu.Cols" localSheetId="4" hidden="1">#REF!</definedName>
    <definedName name="Z_80C466D3_866C_11D1_95EF_0000E8CF5EB3_.wvu.Cols" localSheetId="6" hidden="1">#REF!</definedName>
    <definedName name="Z_80C466D3_866C_11D1_95EF_0000E8CF5EB3_.wvu.Cols" localSheetId="7" hidden="1">#REF!</definedName>
    <definedName name="Z_80C466D3_866C_11D1_95EF_0000E8CF5EB3_.wvu.Cols" localSheetId="5" hidden="1">#REF!</definedName>
    <definedName name="Z_80C466D3_866C_11D1_95EF_0000E8CF5EB3_.wvu.Cols" localSheetId="12" hidden="1">#REF!</definedName>
    <definedName name="Z_80C466D3_866C_11D1_95EF_0000E8CF5EB3_.wvu.Cols" localSheetId="1" hidden="1">#REF!</definedName>
    <definedName name="Z_80C466D3_866C_11D1_95EF_0000E8CF5EB3_.wvu.Cols" hidden="1">#REF!</definedName>
    <definedName name="Z_80C466D4_866C_11D1_95EF_0000E8CF5EB3_.wvu.Cols" localSheetId="8" hidden="1">#REF!</definedName>
    <definedName name="Z_80C466D4_866C_11D1_95EF_0000E8CF5EB3_.wvu.Cols" localSheetId="2" hidden="1">#REF!</definedName>
    <definedName name="Z_80C466D4_866C_11D1_95EF_0000E8CF5EB3_.wvu.Cols" localSheetId="4" hidden="1">#REF!</definedName>
    <definedName name="Z_80C466D4_866C_11D1_95EF_0000E8CF5EB3_.wvu.Cols" localSheetId="6" hidden="1">#REF!</definedName>
    <definedName name="Z_80C466D4_866C_11D1_95EF_0000E8CF5EB3_.wvu.Cols" localSheetId="7" hidden="1">#REF!</definedName>
    <definedName name="Z_80C466D4_866C_11D1_95EF_0000E8CF5EB3_.wvu.Cols" localSheetId="5" hidden="1">#REF!</definedName>
    <definedName name="Z_80C466D4_866C_11D1_95EF_0000E8CF5EB3_.wvu.Cols" localSheetId="12" hidden="1">#REF!</definedName>
    <definedName name="Z_80C466D4_866C_11D1_95EF_0000E8CF5EB3_.wvu.Cols" localSheetId="1" hidden="1">#REF!</definedName>
    <definedName name="Z_80C466D4_866C_11D1_95EF_0000E8CF5EB3_.wvu.Cols" hidden="1">#REF!</definedName>
    <definedName name="Z_8380F64B_B762_11D1_87A7_004F4900BD69_.wvu.Cols" localSheetId="8" hidden="1">#REF!</definedName>
    <definedName name="Z_8380F64B_B762_11D1_87A7_004F4900BD69_.wvu.Cols" localSheetId="2" hidden="1">#REF!</definedName>
    <definedName name="Z_8380F64B_B762_11D1_87A7_004F4900BD69_.wvu.Cols" localSheetId="4" hidden="1">#REF!</definedName>
    <definedName name="Z_8380F64B_B762_11D1_87A7_004F4900BD69_.wvu.Cols" localSheetId="6" hidden="1">#REF!</definedName>
    <definedName name="Z_8380F64B_B762_11D1_87A7_004F4900BD69_.wvu.Cols" localSheetId="7" hidden="1">#REF!</definedName>
    <definedName name="Z_8380F64B_B762_11D1_87A7_004F4900BD69_.wvu.Cols" localSheetId="5" hidden="1">#REF!</definedName>
    <definedName name="Z_8380F64B_B762_11D1_87A7_004F4900BD69_.wvu.Cols" localSheetId="12" hidden="1">#REF!</definedName>
    <definedName name="Z_8380F64B_B762_11D1_87A7_004F4900BD69_.wvu.Cols" localSheetId="1" hidden="1">#REF!</definedName>
    <definedName name="Z_8380F64B_B762_11D1_87A7_004F4900BD69_.wvu.Cols" hidden="1">#REF!</definedName>
    <definedName name="Z_8380F64C_B762_11D1_87A7_004F4900BD69_.wvu.Cols" localSheetId="8" hidden="1">#REF!</definedName>
    <definedName name="Z_8380F64C_B762_11D1_87A7_004F4900BD69_.wvu.Cols" localSheetId="2" hidden="1">#REF!</definedName>
    <definedName name="Z_8380F64C_B762_11D1_87A7_004F4900BD69_.wvu.Cols" localSheetId="4" hidden="1">#REF!</definedName>
    <definedName name="Z_8380F64C_B762_11D1_87A7_004F4900BD69_.wvu.Cols" localSheetId="6" hidden="1">#REF!</definedName>
    <definedName name="Z_8380F64C_B762_11D1_87A7_004F4900BD69_.wvu.Cols" localSheetId="7" hidden="1">#REF!</definedName>
    <definedName name="Z_8380F64C_B762_11D1_87A7_004F4900BD69_.wvu.Cols" localSheetId="5" hidden="1">#REF!</definedName>
    <definedName name="Z_8380F64C_B762_11D1_87A7_004F4900BD69_.wvu.Cols" localSheetId="12" hidden="1">#REF!</definedName>
    <definedName name="Z_8380F64C_B762_11D1_87A7_004F4900BD69_.wvu.Cols" localSheetId="1" hidden="1">#REF!</definedName>
    <definedName name="Z_8380F64C_B762_11D1_87A7_004F4900BD69_.wvu.Cols" hidden="1">#REF!</definedName>
    <definedName name="Z_8B4D7DD6_75EF_11D1_95EF_0000E8CF5EB3_.wvu.Cols" localSheetId="8" hidden="1">#REF!</definedName>
    <definedName name="Z_8B4D7DD6_75EF_11D1_95EF_0000E8CF5EB3_.wvu.Cols" localSheetId="2" hidden="1">#REF!</definedName>
    <definedName name="Z_8B4D7DD6_75EF_11D1_95EF_0000E8CF5EB3_.wvu.Cols" localSheetId="4" hidden="1">#REF!</definedName>
    <definedName name="Z_8B4D7DD6_75EF_11D1_95EF_0000E8CF5EB3_.wvu.Cols" localSheetId="6" hidden="1">#REF!</definedName>
    <definedName name="Z_8B4D7DD6_75EF_11D1_95EF_0000E8CF5EB3_.wvu.Cols" localSheetId="7" hidden="1">#REF!</definedName>
    <definedName name="Z_8B4D7DD6_75EF_11D1_95EF_0000E8CF5EB3_.wvu.Cols" localSheetId="5" hidden="1">#REF!</definedName>
    <definedName name="Z_8B4D7DD6_75EF_11D1_95EF_0000E8CF5EB3_.wvu.Cols" localSheetId="12" hidden="1">#REF!</definedName>
    <definedName name="Z_8B4D7DD6_75EF_11D1_95EF_0000E8CF5EB3_.wvu.Cols" localSheetId="1" hidden="1">#REF!</definedName>
    <definedName name="Z_8B4D7DD6_75EF_11D1_95EF_0000E8CF5EB3_.wvu.Cols" hidden="1">#REF!</definedName>
    <definedName name="Z_8B4D7DD7_75EF_11D1_95EF_0000E8CF5EB3_.wvu.Cols" localSheetId="8" hidden="1">#REF!</definedName>
    <definedName name="Z_8B4D7DD7_75EF_11D1_95EF_0000E8CF5EB3_.wvu.Cols" localSheetId="2" hidden="1">#REF!</definedName>
    <definedName name="Z_8B4D7DD7_75EF_11D1_95EF_0000E8CF5EB3_.wvu.Cols" localSheetId="4" hidden="1">#REF!</definedName>
    <definedName name="Z_8B4D7DD7_75EF_11D1_95EF_0000E8CF5EB3_.wvu.Cols" localSheetId="6" hidden="1">#REF!</definedName>
    <definedName name="Z_8B4D7DD7_75EF_11D1_95EF_0000E8CF5EB3_.wvu.Cols" localSheetId="7" hidden="1">#REF!</definedName>
    <definedName name="Z_8B4D7DD7_75EF_11D1_95EF_0000E8CF5EB3_.wvu.Cols" localSheetId="5" hidden="1">#REF!</definedName>
    <definedName name="Z_8B4D7DD7_75EF_11D1_95EF_0000E8CF5EB3_.wvu.Cols" localSheetId="12" hidden="1">#REF!</definedName>
    <definedName name="Z_8B4D7DD7_75EF_11D1_95EF_0000E8CF5EB3_.wvu.Cols" localSheetId="1" hidden="1">#REF!</definedName>
    <definedName name="Z_8B4D7DD7_75EF_11D1_95EF_0000E8CF5EB3_.wvu.Cols" hidden="1">#REF!</definedName>
    <definedName name="Z_8B4D7DD8_75EF_11D1_95EF_0000E8CF5EB3_.wvu.Cols" localSheetId="8" hidden="1">#REF!</definedName>
    <definedName name="Z_8B4D7DD8_75EF_11D1_95EF_0000E8CF5EB3_.wvu.Cols" localSheetId="2" hidden="1">#REF!</definedName>
    <definedName name="Z_8B4D7DD8_75EF_11D1_95EF_0000E8CF5EB3_.wvu.Cols" localSheetId="4" hidden="1">#REF!</definedName>
    <definedName name="Z_8B4D7DD8_75EF_11D1_95EF_0000E8CF5EB3_.wvu.Cols" localSheetId="6" hidden="1">#REF!</definedName>
    <definedName name="Z_8B4D7DD8_75EF_11D1_95EF_0000E8CF5EB3_.wvu.Cols" localSheetId="7" hidden="1">#REF!</definedName>
    <definedName name="Z_8B4D7DD8_75EF_11D1_95EF_0000E8CF5EB3_.wvu.Cols" localSheetId="5" hidden="1">#REF!</definedName>
    <definedName name="Z_8B4D7DD8_75EF_11D1_95EF_0000E8CF5EB3_.wvu.Cols" localSheetId="12" hidden="1">#REF!</definedName>
    <definedName name="Z_8B4D7DD8_75EF_11D1_95EF_0000E8CF5EB3_.wvu.Cols" localSheetId="1" hidden="1">#REF!</definedName>
    <definedName name="Z_8B4D7DD8_75EF_11D1_95EF_0000E8CF5EB3_.wvu.Cols" hidden="1">#REF!</definedName>
    <definedName name="Z_8B4D7DD9_75EF_11D1_95EF_0000E8CF5EB3_.wvu.Cols" localSheetId="8" hidden="1">#REF!</definedName>
    <definedName name="Z_8B4D7DD9_75EF_11D1_95EF_0000E8CF5EB3_.wvu.Cols" localSheetId="2" hidden="1">#REF!</definedName>
    <definedName name="Z_8B4D7DD9_75EF_11D1_95EF_0000E8CF5EB3_.wvu.Cols" localSheetId="4" hidden="1">#REF!</definedName>
    <definedName name="Z_8B4D7DD9_75EF_11D1_95EF_0000E8CF5EB3_.wvu.Cols" localSheetId="6" hidden="1">#REF!</definedName>
    <definedName name="Z_8B4D7DD9_75EF_11D1_95EF_0000E8CF5EB3_.wvu.Cols" localSheetId="7" hidden="1">#REF!</definedName>
    <definedName name="Z_8B4D7DD9_75EF_11D1_95EF_0000E8CF5EB3_.wvu.Cols" localSheetId="5" hidden="1">#REF!</definedName>
    <definedName name="Z_8B4D7DD9_75EF_11D1_95EF_0000E8CF5EB3_.wvu.Cols" localSheetId="12" hidden="1">#REF!</definedName>
    <definedName name="Z_8B4D7DD9_75EF_11D1_95EF_0000E8CF5EB3_.wvu.Cols" localSheetId="1" hidden="1">#REF!</definedName>
    <definedName name="Z_8B4D7DD9_75EF_11D1_95EF_0000E8CF5EB3_.wvu.Cols" hidden="1">#REF!</definedName>
    <definedName name="Z_8B4D7DDA_75EF_11D1_95EF_0000E8CF5EB3_.wvu.Cols" localSheetId="8" hidden="1">#REF!</definedName>
    <definedName name="Z_8B4D7DDA_75EF_11D1_95EF_0000E8CF5EB3_.wvu.Cols" localSheetId="2" hidden="1">#REF!</definedName>
    <definedName name="Z_8B4D7DDA_75EF_11D1_95EF_0000E8CF5EB3_.wvu.Cols" localSheetId="4" hidden="1">#REF!</definedName>
    <definedName name="Z_8B4D7DDA_75EF_11D1_95EF_0000E8CF5EB3_.wvu.Cols" localSheetId="6" hidden="1">#REF!</definedName>
    <definedName name="Z_8B4D7DDA_75EF_11D1_95EF_0000E8CF5EB3_.wvu.Cols" localSheetId="7" hidden="1">#REF!</definedName>
    <definedName name="Z_8B4D7DDA_75EF_11D1_95EF_0000E8CF5EB3_.wvu.Cols" localSheetId="5" hidden="1">#REF!</definedName>
    <definedName name="Z_8B4D7DDA_75EF_11D1_95EF_0000E8CF5EB3_.wvu.Cols" localSheetId="12" hidden="1">#REF!</definedName>
    <definedName name="Z_8B4D7DDA_75EF_11D1_95EF_0000E8CF5EB3_.wvu.Cols" localSheetId="1" hidden="1">#REF!</definedName>
    <definedName name="Z_8B4D7DDA_75EF_11D1_95EF_0000E8CF5EB3_.wvu.Cols" hidden="1">#REF!</definedName>
    <definedName name="Z_8B4D7DDB_75EF_11D1_95EF_0000E8CF5EB3_.wvu.Cols" localSheetId="8" hidden="1">#REF!</definedName>
    <definedName name="Z_8B4D7DDB_75EF_11D1_95EF_0000E8CF5EB3_.wvu.Cols" localSheetId="2" hidden="1">#REF!</definedName>
    <definedName name="Z_8B4D7DDB_75EF_11D1_95EF_0000E8CF5EB3_.wvu.Cols" localSheetId="4" hidden="1">#REF!</definedName>
    <definedName name="Z_8B4D7DDB_75EF_11D1_95EF_0000E8CF5EB3_.wvu.Cols" localSheetId="6" hidden="1">#REF!</definedName>
    <definedName name="Z_8B4D7DDB_75EF_11D1_95EF_0000E8CF5EB3_.wvu.Cols" localSheetId="7" hidden="1">#REF!</definedName>
    <definedName name="Z_8B4D7DDB_75EF_11D1_95EF_0000E8CF5EB3_.wvu.Cols" localSheetId="5" hidden="1">#REF!</definedName>
    <definedName name="Z_8B4D7DDB_75EF_11D1_95EF_0000E8CF5EB3_.wvu.Cols" localSheetId="12" hidden="1">#REF!</definedName>
    <definedName name="Z_8B4D7DDB_75EF_11D1_95EF_0000E8CF5EB3_.wvu.Cols" localSheetId="1" hidden="1">#REF!</definedName>
    <definedName name="Z_8B4D7DDB_75EF_11D1_95EF_0000E8CF5EB3_.wvu.Cols" hidden="1">#REF!</definedName>
    <definedName name="Z_8B5C4971_BCAD_11D1_95F0_0000E8CF5EB3_.wvu.Cols" localSheetId="8" hidden="1">#REF!</definedName>
    <definedName name="Z_8B5C4971_BCAD_11D1_95F0_0000E8CF5EB3_.wvu.Cols" localSheetId="2" hidden="1">#REF!</definedName>
    <definedName name="Z_8B5C4971_BCAD_11D1_95F0_0000E8CF5EB3_.wvu.Cols" localSheetId="4" hidden="1">#REF!</definedName>
    <definedName name="Z_8B5C4971_BCAD_11D1_95F0_0000E8CF5EB3_.wvu.Cols" localSheetId="6" hidden="1">#REF!</definedName>
    <definedName name="Z_8B5C4971_BCAD_11D1_95F0_0000E8CF5EB3_.wvu.Cols" localSheetId="7" hidden="1">#REF!</definedName>
    <definedName name="Z_8B5C4971_BCAD_11D1_95F0_0000E8CF5EB3_.wvu.Cols" localSheetId="5" hidden="1">#REF!</definedName>
    <definedName name="Z_8B5C4971_BCAD_11D1_95F0_0000E8CF5EB3_.wvu.Cols" localSheetId="12" hidden="1">#REF!</definedName>
    <definedName name="Z_8B5C4971_BCAD_11D1_95F0_0000E8CF5EB3_.wvu.Cols" localSheetId="1" hidden="1">#REF!</definedName>
    <definedName name="Z_8B5C4971_BCAD_11D1_95F0_0000E8CF5EB3_.wvu.Cols" hidden="1">#REF!</definedName>
    <definedName name="Z_8B5C4972_BCAD_11D1_95F0_0000E8CF5EB3_.wvu.Cols" localSheetId="8" hidden="1">#REF!</definedName>
    <definedName name="Z_8B5C4972_BCAD_11D1_95F0_0000E8CF5EB3_.wvu.Cols" localSheetId="2" hidden="1">#REF!</definedName>
    <definedName name="Z_8B5C4972_BCAD_11D1_95F0_0000E8CF5EB3_.wvu.Cols" localSheetId="4" hidden="1">#REF!</definedName>
    <definedName name="Z_8B5C4972_BCAD_11D1_95F0_0000E8CF5EB3_.wvu.Cols" localSheetId="6" hidden="1">#REF!</definedName>
    <definedName name="Z_8B5C4972_BCAD_11D1_95F0_0000E8CF5EB3_.wvu.Cols" localSheetId="7" hidden="1">#REF!</definedName>
    <definedName name="Z_8B5C4972_BCAD_11D1_95F0_0000E8CF5EB3_.wvu.Cols" localSheetId="5" hidden="1">#REF!</definedName>
    <definedName name="Z_8B5C4972_BCAD_11D1_95F0_0000E8CF5EB3_.wvu.Cols" localSheetId="12" hidden="1">#REF!</definedName>
    <definedName name="Z_8B5C4972_BCAD_11D1_95F0_0000E8CF5EB3_.wvu.Cols" localSheetId="1" hidden="1">#REF!</definedName>
    <definedName name="Z_8B5C4972_BCAD_11D1_95F0_0000E8CF5EB3_.wvu.Cols" hidden="1">#REF!</definedName>
    <definedName name="Z_8DA6F443_64A7_11D1_95EE_0000E8CF5EB3_.wvu.Cols" localSheetId="8" hidden="1">#REF!</definedName>
    <definedName name="Z_8DA6F443_64A7_11D1_95EE_0000E8CF5EB3_.wvu.Cols" localSheetId="2" hidden="1">#REF!</definedName>
    <definedName name="Z_8DA6F443_64A7_11D1_95EE_0000E8CF5EB3_.wvu.Cols" localSheetId="4" hidden="1">#REF!</definedName>
    <definedName name="Z_8DA6F443_64A7_11D1_95EE_0000E8CF5EB3_.wvu.Cols" localSheetId="6" hidden="1">#REF!</definedName>
    <definedName name="Z_8DA6F443_64A7_11D1_95EE_0000E8CF5EB3_.wvu.Cols" localSheetId="7" hidden="1">#REF!</definedName>
    <definedName name="Z_8DA6F443_64A7_11D1_95EE_0000E8CF5EB3_.wvu.Cols" localSheetId="5" hidden="1">#REF!</definedName>
    <definedName name="Z_8DA6F443_64A7_11D1_95EE_0000E8CF5EB3_.wvu.Cols" localSheetId="12" hidden="1">#REF!</definedName>
    <definedName name="Z_8DA6F443_64A7_11D1_95EE_0000E8CF5EB3_.wvu.Cols" localSheetId="1" hidden="1">#REF!</definedName>
    <definedName name="Z_8DA6F443_64A7_11D1_95EE_0000E8CF5EB3_.wvu.Cols" hidden="1">#REF!</definedName>
    <definedName name="Z_8DA6F444_64A7_11D1_95EE_0000E8CF5EB3_.wvu.Cols" localSheetId="8" hidden="1">#REF!</definedName>
    <definedName name="Z_8DA6F444_64A7_11D1_95EE_0000E8CF5EB3_.wvu.Cols" localSheetId="2" hidden="1">#REF!</definedName>
    <definedName name="Z_8DA6F444_64A7_11D1_95EE_0000E8CF5EB3_.wvu.Cols" localSheetId="4" hidden="1">#REF!</definedName>
    <definedName name="Z_8DA6F444_64A7_11D1_95EE_0000E8CF5EB3_.wvu.Cols" localSheetId="6" hidden="1">#REF!</definedName>
    <definedName name="Z_8DA6F444_64A7_11D1_95EE_0000E8CF5EB3_.wvu.Cols" localSheetId="7" hidden="1">#REF!</definedName>
    <definedName name="Z_8DA6F444_64A7_11D1_95EE_0000E8CF5EB3_.wvu.Cols" localSheetId="5" hidden="1">#REF!</definedName>
    <definedName name="Z_8DA6F444_64A7_11D1_95EE_0000E8CF5EB3_.wvu.Cols" localSheetId="12" hidden="1">#REF!</definedName>
    <definedName name="Z_8DA6F444_64A7_11D1_95EE_0000E8CF5EB3_.wvu.Cols" localSheetId="1" hidden="1">#REF!</definedName>
    <definedName name="Z_8DA6F444_64A7_11D1_95EE_0000E8CF5EB3_.wvu.Cols" hidden="1">#REF!</definedName>
    <definedName name="Z_8DA6F445_64A7_11D1_95EE_0000E8CF5EB3_.wvu.Cols" localSheetId="8" hidden="1">#REF!</definedName>
    <definedName name="Z_8DA6F445_64A7_11D1_95EE_0000E8CF5EB3_.wvu.Cols" localSheetId="2" hidden="1">#REF!</definedName>
    <definedName name="Z_8DA6F445_64A7_11D1_95EE_0000E8CF5EB3_.wvu.Cols" localSheetId="4" hidden="1">#REF!</definedName>
    <definedName name="Z_8DA6F445_64A7_11D1_95EE_0000E8CF5EB3_.wvu.Cols" localSheetId="6" hidden="1">#REF!</definedName>
    <definedName name="Z_8DA6F445_64A7_11D1_95EE_0000E8CF5EB3_.wvu.Cols" localSheetId="7" hidden="1">#REF!</definedName>
    <definedName name="Z_8DA6F445_64A7_11D1_95EE_0000E8CF5EB3_.wvu.Cols" localSheetId="5" hidden="1">#REF!</definedName>
    <definedName name="Z_8DA6F445_64A7_11D1_95EE_0000E8CF5EB3_.wvu.Cols" localSheetId="12" hidden="1">#REF!</definedName>
    <definedName name="Z_8DA6F445_64A7_11D1_95EE_0000E8CF5EB3_.wvu.Cols" localSheetId="1" hidden="1">#REF!</definedName>
    <definedName name="Z_8DA6F445_64A7_11D1_95EE_0000E8CF5EB3_.wvu.Cols" hidden="1">#REF!</definedName>
    <definedName name="Z_8DA6F446_64A7_11D1_95EE_0000E8CF5EB3_.wvu.Cols" localSheetId="8" hidden="1">#REF!</definedName>
    <definedName name="Z_8DA6F446_64A7_11D1_95EE_0000E8CF5EB3_.wvu.Cols" localSheetId="2" hidden="1">#REF!</definedName>
    <definedName name="Z_8DA6F446_64A7_11D1_95EE_0000E8CF5EB3_.wvu.Cols" localSheetId="4" hidden="1">#REF!</definedName>
    <definedName name="Z_8DA6F446_64A7_11D1_95EE_0000E8CF5EB3_.wvu.Cols" localSheetId="6" hidden="1">#REF!</definedName>
    <definedName name="Z_8DA6F446_64A7_11D1_95EE_0000E8CF5EB3_.wvu.Cols" localSheetId="7" hidden="1">#REF!</definedName>
    <definedName name="Z_8DA6F446_64A7_11D1_95EE_0000E8CF5EB3_.wvu.Cols" localSheetId="5" hidden="1">#REF!</definedName>
    <definedName name="Z_8DA6F446_64A7_11D1_95EE_0000E8CF5EB3_.wvu.Cols" localSheetId="12" hidden="1">#REF!</definedName>
    <definedName name="Z_8DA6F446_64A7_11D1_95EE_0000E8CF5EB3_.wvu.Cols" localSheetId="1" hidden="1">#REF!</definedName>
    <definedName name="Z_8DA6F446_64A7_11D1_95EE_0000E8CF5EB3_.wvu.Cols" hidden="1">#REF!</definedName>
    <definedName name="Z_8DA6F447_64A7_11D1_95EE_0000E8CF5EB3_.wvu.Cols" localSheetId="8" hidden="1">#REF!</definedName>
    <definedName name="Z_8DA6F447_64A7_11D1_95EE_0000E8CF5EB3_.wvu.Cols" localSheetId="2" hidden="1">#REF!</definedName>
    <definedName name="Z_8DA6F447_64A7_11D1_95EE_0000E8CF5EB3_.wvu.Cols" localSheetId="4" hidden="1">#REF!</definedName>
    <definedName name="Z_8DA6F447_64A7_11D1_95EE_0000E8CF5EB3_.wvu.Cols" localSheetId="6" hidden="1">#REF!</definedName>
    <definedName name="Z_8DA6F447_64A7_11D1_95EE_0000E8CF5EB3_.wvu.Cols" localSheetId="7" hidden="1">#REF!</definedName>
    <definedName name="Z_8DA6F447_64A7_11D1_95EE_0000E8CF5EB3_.wvu.Cols" localSheetId="5" hidden="1">#REF!</definedName>
    <definedName name="Z_8DA6F447_64A7_11D1_95EE_0000E8CF5EB3_.wvu.Cols" localSheetId="12" hidden="1">#REF!</definedName>
    <definedName name="Z_8DA6F447_64A7_11D1_95EE_0000E8CF5EB3_.wvu.Cols" localSheetId="1" hidden="1">#REF!</definedName>
    <definedName name="Z_8DA6F447_64A7_11D1_95EE_0000E8CF5EB3_.wvu.Cols" hidden="1">#REF!</definedName>
    <definedName name="Z_8DA6F448_64A7_11D1_95EE_0000E8CF5EB3_.wvu.Cols" localSheetId="8" hidden="1">#REF!</definedName>
    <definedName name="Z_8DA6F448_64A7_11D1_95EE_0000E8CF5EB3_.wvu.Cols" localSheetId="2" hidden="1">#REF!</definedName>
    <definedName name="Z_8DA6F448_64A7_11D1_95EE_0000E8CF5EB3_.wvu.Cols" localSheetId="4" hidden="1">#REF!</definedName>
    <definedName name="Z_8DA6F448_64A7_11D1_95EE_0000E8CF5EB3_.wvu.Cols" localSheetId="6" hidden="1">#REF!</definedName>
    <definedName name="Z_8DA6F448_64A7_11D1_95EE_0000E8CF5EB3_.wvu.Cols" localSheetId="7" hidden="1">#REF!</definedName>
    <definedName name="Z_8DA6F448_64A7_11D1_95EE_0000E8CF5EB3_.wvu.Cols" localSheetId="5" hidden="1">#REF!</definedName>
    <definedName name="Z_8DA6F448_64A7_11D1_95EE_0000E8CF5EB3_.wvu.Cols" localSheetId="12" hidden="1">#REF!</definedName>
    <definedName name="Z_8DA6F448_64A7_11D1_95EE_0000E8CF5EB3_.wvu.Cols" localSheetId="1" hidden="1">#REF!</definedName>
    <definedName name="Z_8DA6F448_64A7_11D1_95EE_0000E8CF5EB3_.wvu.Cols" hidden="1">#REF!</definedName>
    <definedName name="Z_8DB8540F_D5CB_11D1_90EF_0000E8CF30B3_.wvu.Cols" localSheetId="8" hidden="1">#REF!,#REF!</definedName>
    <definedName name="Z_8DB8540F_D5CB_11D1_90EF_0000E8CF30B3_.wvu.Cols" localSheetId="2" hidden="1">#REF!,#REF!</definedName>
    <definedName name="Z_8DB8540F_D5CB_11D1_90EF_0000E8CF30B3_.wvu.Cols" localSheetId="4" hidden="1">#REF!,#REF!</definedName>
    <definedName name="Z_8DB8540F_D5CB_11D1_90EF_0000E8CF30B3_.wvu.Cols" localSheetId="6" hidden="1">#REF!,#REF!</definedName>
    <definedName name="Z_8DB8540F_D5CB_11D1_90EF_0000E8CF30B3_.wvu.Cols" localSheetId="7" hidden="1">#REF!,#REF!</definedName>
    <definedName name="Z_8DB8540F_D5CB_11D1_90EF_0000E8CF30B3_.wvu.Cols" localSheetId="5" hidden="1">#REF!,#REF!</definedName>
    <definedName name="Z_8DB8540F_D5CB_11D1_90EF_0000E8CF30B3_.wvu.Cols" localSheetId="0" hidden="1">#REF!,#REF!</definedName>
    <definedName name="Z_8DB8540F_D5CB_11D1_90EF_0000E8CF30B3_.wvu.Cols" localSheetId="12" hidden="1">#REF!,#REF!</definedName>
    <definedName name="Z_8DB8540F_D5CB_11D1_90EF_0000E8CF30B3_.wvu.Cols" localSheetId="1" hidden="1">#REF!,#REF!</definedName>
    <definedName name="Z_8DB8540F_D5CB_11D1_90EF_0000E8CF30B3_.wvu.Cols" hidden="1">#REF!,#REF!</definedName>
    <definedName name="Z_8DB85410_D5CB_11D1_90EF_0000E8CF30B3_.wvu.Cols" localSheetId="8" hidden="1">#REF!,#REF!</definedName>
    <definedName name="Z_8DB85410_D5CB_11D1_90EF_0000E8CF30B3_.wvu.Cols" localSheetId="2" hidden="1">#REF!,#REF!</definedName>
    <definedName name="Z_8DB85410_D5CB_11D1_90EF_0000E8CF30B3_.wvu.Cols" localSheetId="4" hidden="1">#REF!,#REF!</definedName>
    <definedName name="Z_8DB85410_D5CB_11D1_90EF_0000E8CF30B3_.wvu.Cols" localSheetId="6" hidden="1">#REF!,#REF!</definedName>
    <definedName name="Z_8DB85410_D5CB_11D1_90EF_0000E8CF30B3_.wvu.Cols" localSheetId="7" hidden="1">#REF!,#REF!</definedName>
    <definedName name="Z_8DB85410_D5CB_11D1_90EF_0000E8CF30B3_.wvu.Cols" localSheetId="5" hidden="1">#REF!,#REF!</definedName>
    <definedName name="Z_8DB85410_D5CB_11D1_90EF_0000E8CF30B3_.wvu.Cols" localSheetId="0" hidden="1">#REF!,#REF!</definedName>
    <definedName name="Z_8DB85410_D5CB_11D1_90EF_0000E8CF30B3_.wvu.Cols" localSheetId="12" hidden="1">#REF!,#REF!</definedName>
    <definedName name="Z_8DB85410_D5CB_11D1_90EF_0000E8CF30B3_.wvu.Cols" localSheetId="1" hidden="1">#REF!,#REF!</definedName>
    <definedName name="Z_8DB85410_D5CB_11D1_90EF_0000E8CF30B3_.wvu.Cols" hidden="1">#REF!,#REF!</definedName>
    <definedName name="Z_96A675C8_5B5E_11D1_95EE_0000E8CF5EB3_.wvu.Cols" localSheetId="8" hidden="1">#REF!</definedName>
    <definedName name="Z_96A675C8_5B5E_11D1_95EE_0000E8CF5EB3_.wvu.Cols" localSheetId="2" hidden="1">#REF!</definedName>
    <definedName name="Z_96A675C8_5B5E_11D1_95EE_0000E8CF5EB3_.wvu.Cols" localSheetId="4" hidden="1">#REF!</definedName>
    <definedName name="Z_96A675C8_5B5E_11D1_95EE_0000E8CF5EB3_.wvu.Cols" localSheetId="6" hidden="1">#REF!</definedName>
    <definedName name="Z_96A675C8_5B5E_11D1_95EE_0000E8CF5EB3_.wvu.Cols" localSheetId="7" hidden="1">#REF!</definedName>
    <definedName name="Z_96A675C8_5B5E_11D1_95EE_0000E8CF5EB3_.wvu.Cols" localSheetId="5" hidden="1">#REF!</definedName>
    <definedName name="Z_96A675C8_5B5E_11D1_95EE_0000E8CF5EB3_.wvu.Cols" localSheetId="0" hidden="1">#REF!</definedName>
    <definedName name="Z_96A675C8_5B5E_11D1_95EE_0000E8CF5EB3_.wvu.Cols" localSheetId="12" hidden="1">#REF!</definedName>
    <definedName name="Z_96A675C8_5B5E_11D1_95EE_0000E8CF5EB3_.wvu.Cols" localSheetId="1" hidden="1">#REF!</definedName>
    <definedName name="Z_96A675C8_5B5E_11D1_95EE_0000E8CF5EB3_.wvu.Cols" hidden="1">#REF!</definedName>
    <definedName name="Z_96A675C9_5B5E_11D1_95EE_0000E8CF5EB3_.wvu.Cols" localSheetId="8" hidden="1">#REF!</definedName>
    <definedName name="Z_96A675C9_5B5E_11D1_95EE_0000E8CF5EB3_.wvu.Cols" localSheetId="2" hidden="1">#REF!</definedName>
    <definedName name="Z_96A675C9_5B5E_11D1_95EE_0000E8CF5EB3_.wvu.Cols" localSheetId="4" hidden="1">#REF!</definedName>
    <definedName name="Z_96A675C9_5B5E_11D1_95EE_0000E8CF5EB3_.wvu.Cols" localSheetId="6" hidden="1">#REF!</definedName>
    <definedName name="Z_96A675C9_5B5E_11D1_95EE_0000E8CF5EB3_.wvu.Cols" localSheetId="7" hidden="1">#REF!</definedName>
    <definedName name="Z_96A675C9_5B5E_11D1_95EE_0000E8CF5EB3_.wvu.Cols" localSheetId="5" hidden="1">#REF!</definedName>
    <definedName name="Z_96A675C9_5B5E_11D1_95EE_0000E8CF5EB3_.wvu.Cols" localSheetId="0" hidden="1">#REF!</definedName>
    <definedName name="Z_96A675C9_5B5E_11D1_95EE_0000E8CF5EB3_.wvu.Cols" localSheetId="12" hidden="1">#REF!</definedName>
    <definedName name="Z_96A675C9_5B5E_11D1_95EE_0000E8CF5EB3_.wvu.Cols" localSheetId="1" hidden="1">#REF!</definedName>
    <definedName name="Z_96A675C9_5B5E_11D1_95EE_0000E8CF5EB3_.wvu.Cols" hidden="1">#REF!</definedName>
    <definedName name="Z_96A675CA_5B5E_11D1_95EE_0000E8CF5EB3_.wvu.Cols" localSheetId="8" hidden="1">#REF!</definedName>
    <definedName name="Z_96A675CA_5B5E_11D1_95EE_0000E8CF5EB3_.wvu.Cols" localSheetId="2" hidden="1">#REF!</definedName>
    <definedName name="Z_96A675CA_5B5E_11D1_95EE_0000E8CF5EB3_.wvu.Cols" localSheetId="4" hidden="1">#REF!</definedName>
    <definedName name="Z_96A675CA_5B5E_11D1_95EE_0000E8CF5EB3_.wvu.Cols" localSheetId="6" hidden="1">#REF!</definedName>
    <definedName name="Z_96A675CA_5B5E_11D1_95EE_0000E8CF5EB3_.wvu.Cols" localSheetId="7" hidden="1">#REF!</definedName>
    <definedName name="Z_96A675CA_5B5E_11D1_95EE_0000E8CF5EB3_.wvu.Cols" localSheetId="5" hidden="1">#REF!</definedName>
    <definedName name="Z_96A675CA_5B5E_11D1_95EE_0000E8CF5EB3_.wvu.Cols" localSheetId="0" hidden="1">#REF!</definedName>
    <definedName name="Z_96A675CA_5B5E_11D1_95EE_0000E8CF5EB3_.wvu.Cols" localSheetId="12" hidden="1">#REF!</definedName>
    <definedName name="Z_96A675CA_5B5E_11D1_95EE_0000E8CF5EB3_.wvu.Cols" localSheetId="1" hidden="1">#REF!</definedName>
    <definedName name="Z_96A675CA_5B5E_11D1_95EE_0000E8CF5EB3_.wvu.Cols" hidden="1">#REF!</definedName>
    <definedName name="Z_96A675CB_5B5E_11D1_95EE_0000E8CF5EB3_.wvu.Cols" localSheetId="8" hidden="1">#REF!</definedName>
    <definedName name="Z_96A675CB_5B5E_11D1_95EE_0000E8CF5EB3_.wvu.Cols" localSheetId="2" hidden="1">#REF!</definedName>
    <definedName name="Z_96A675CB_5B5E_11D1_95EE_0000E8CF5EB3_.wvu.Cols" localSheetId="4" hidden="1">#REF!</definedName>
    <definedName name="Z_96A675CB_5B5E_11D1_95EE_0000E8CF5EB3_.wvu.Cols" localSheetId="6" hidden="1">#REF!</definedName>
    <definedName name="Z_96A675CB_5B5E_11D1_95EE_0000E8CF5EB3_.wvu.Cols" localSheetId="7" hidden="1">#REF!</definedName>
    <definedName name="Z_96A675CB_5B5E_11D1_95EE_0000E8CF5EB3_.wvu.Cols" localSheetId="5" hidden="1">#REF!</definedName>
    <definedName name="Z_96A675CB_5B5E_11D1_95EE_0000E8CF5EB3_.wvu.Cols" localSheetId="12" hidden="1">#REF!</definedName>
    <definedName name="Z_96A675CB_5B5E_11D1_95EE_0000E8CF5EB3_.wvu.Cols" localSheetId="1" hidden="1">#REF!</definedName>
    <definedName name="Z_96A675CB_5B5E_11D1_95EE_0000E8CF5EB3_.wvu.Cols" hidden="1">#REF!</definedName>
    <definedName name="Z_96A675CC_5B5E_11D1_95EE_0000E8CF5EB3_.wvu.Cols" localSheetId="8" hidden="1">#REF!</definedName>
    <definedName name="Z_96A675CC_5B5E_11D1_95EE_0000E8CF5EB3_.wvu.Cols" localSheetId="2" hidden="1">#REF!</definedName>
    <definedName name="Z_96A675CC_5B5E_11D1_95EE_0000E8CF5EB3_.wvu.Cols" localSheetId="4" hidden="1">#REF!</definedName>
    <definedName name="Z_96A675CC_5B5E_11D1_95EE_0000E8CF5EB3_.wvu.Cols" localSheetId="6" hidden="1">#REF!</definedName>
    <definedName name="Z_96A675CC_5B5E_11D1_95EE_0000E8CF5EB3_.wvu.Cols" localSheetId="7" hidden="1">#REF!</definedName>
    <definedName name="Z_96A675CC_5B5E_11D1_95EE_0000E8CF5EB3_.wvu.Cols" localSheetId="5" hidden="1">#REF!</definedName>
    <definedName name="Z_96A675CC_5B5E_11D1_95EE_0000E8CF5EB3_.wvu.Cols" localSheetId="12" hidden="1">#REF!</definedName>
    <definedName name="Z_96A675CC_5B5E_11D1_95EE_0000E8CF5EB3_.wvu.Cols" localSheetId="1" hidden="1">#REF!</definedName>
    <definedName name="Z_96A675CC_5B5E_11D1_95EE_0000E8CF5EB3_.wvu.Cols" hidden="1">#REF!</definedName>
    <definedName name="Z_96A675CD_5B5E_11D1_95EE_0000E8CF5EB3_.wvu.Cols" localSheetId="8" hidden="1">#REF!</definedName>
    <definedName name="Z_96A675CD_5B5E_11D1_95EE_0000E8CF5EB3_.wvu.Cols" localSheetId="2" hidden="1">#REF!</definedName>
    <definedName name="Z_96A675CD_5B5E_11D1_95EE_0000E8CF5EB3_.wvu.Cols" localSheetId="4" hidden="1">#REF!</definedName>
    <definedName name="Z_96A675CD_5B5E_11D1_95EE_0000E8CF5EB3_.wvu.Cols" localSheetId="6" hidden="1">#REF!</definedName>
    <definedName name="Z_96A675CD_5B5E_11D1_95EE_0000E8CF5EB3_.wvu.Cols" localSheetId="7" hidden="1">#REF!</definedName>
    <definedName name="Z_96A675CD_5B5E_11D1_95EE_0000E8CF5EB3_.wvu.Cols" localSheetId="5" hidden="1">#REF!</definedName>
    <definedName name="Z_96A675CD_5B5E_11D1_95EE_0000E8CF5EB3_.wvu.Cols" localSheetId="12" hidden="1">#REF!</definedName>
    <definedName name="Z_96A675CD_5B5E_11D1_95EE_0000E8CF5EB3_.wvu.Cols" localSheetId="1" hidden="1">#REF!</definedName>
    <definedName name="Z_96A675CD_5B5E_11D1_95EE_0000E8CF5EB3_.wvu.Cols" hidden="1">#REF!</definedName>
    <definedName name="Z_999996AD_CF83_11D1_95F0_0000E8CF5EB3_.wvu.Cols" localSheetId="8" hidden="1">#REF!,#REF!</definedName>
    <definedName name="Z_999996AD_CF83_11D1_95F0_0000E8CF5EB3_.wvu.Cols" localSheetId="2" hidden="1">#REF!,#REF!</definedName>
    <definedName name="Z_999996AD_CF83_11D1_95F0_0000E8CF5EB3_.wvu.Cols" localSheetId="4" hidden="1">#REF!,#REF!</definedName>
    <definedName name="Z_999996AD_CF83_11D1_95F0_0000E8CF5EB3_.wvu.Cols" localSheetId="6" hidden="1">#REF!,#REF!</definedName>
    <definedName name="Z_999996AD_CF83_11D1_95F0_0000E8CF5EB3_.wvu.Cols" localSheetId="7" hidden="1">#REF!,#REF!</definedName>
    <definedName name="Z_999996AD_CF83_11D1_95F0_0000E8CF5EB3_.wvu.Cols" localSheetId="5" hidden="1">#REF!,#REF!</definedName>
    <definedName name="Z_999996AD_CF83_11D1_95F0_0000E8CF5EB3_.wvu.Cols" localSheetId="0" hidden="1">#REF!,#REF!</definedName>
    <definedName name="Z_999996AD_CF83_11D1_95F0_0000E8CF5EB3_.wvu.Cols" localSheetId="12" hidden="1">#REF!,#REF!</definedName>
    <definedName name="Z_999996AD_CF83_11D1_95F0_0000E8CF5EB3_.wvu.Cols" localSheetId="1" hidden="1">#REF!,#REF!</definedName>
    <definedName name="Z_999996AD_CF83_11D1_95F0_0000E8CF5EB3_.wvu.Cols" hidden="1">#REF!,#REF!</definedName>
    <definedName name="Z_999996AE_CF83_11D1_95F0_0000E8CF5EB3_.wvu.Cols" localSheetId="8" hidden="1">#REF!,#REF!</definedName>
    <definedName name="Z_999996AE_CF83_11D1_95F0_0000E8CF5EB3_.wvu.Cols" localSheetId="2" hidden="1">#REF!,#REF!</definedName>
    <definedName name="Z_999996AE_CF83_11D1_95F0_0000E8CF5EB3_.wvu.Cols" localSheetId="4" hidden="1">#REF!,#REF!</definedName>
    <definedName name="Z_999996AE_CF83_11D1_95F0_0000E8CF5EB3_.wvu.Cols" localSheetId="6" hidden="1">#REF!,#REF!</definedName>
    <definedName name="Z_999996AE_CF83_11D1_95F0_0000E8CF5EB3_.wvu.Cols" localSheetId="7" hidden="1">#REF!,#REF!</definedName>
    <definedName name="Z_999996AE_CF83_11D1_95F0_0000E8CF5EB3_.wvu.Cols" localSheetId="5" hidden="1">#REF!,#REF!</definedName>
    <definedName name="Z_999996AE_CF83_11D1_95F0_0000E8CF5EB3_.wvu.Cols" localSheetId="0" hidden="1">#REF!,#REF!</definedName>
    <definedName name="Z_999996AE_CF83_11D1_95F0_0000E8CF5EB3_.wvu.Cols" localSheetId="12" hidden="1">#REF!,#REF!</definedName>
    <definedName name="Z_999996AE_CF83_11D1_95F0_0000E8CF5EB3_.wvu.Cols" localSheetId="1" hidden="1">#REF!,#REF!</definedName>
    <definedName name="Z_999996AE_CF83_11D1_95F0_0000E8CF5EB3_.wvu.Cols" hidden="1">#REF!,#REF!</definedName>
    <definedName name="Z_9A632E83_7079_11D1_95EF_0000E8CF5EB3_.wvu.Cols" localSheetId="8" hidden="1">#REF!</definedName>
    <definedName name="Z_9A632E83_7079_11D1_95EF_0000E8CF5EB3_.wvu.Cols" localSheetId="2" hidden="1">#REF!</definedName>
    <definedName name="Z_9A632E83_7079_11D1_95EF_0000E8CF5EB3_.wvu.Cols" localSheetId="4" hidden="1">#REF!</definedName>
    <definedName name="Z_9A632E83_7079_11D1_95EF_0000E8CF5EB3_.wvu.Cols" localSheetId="6" hidden="1">#REF!</definedName>
    <definedName name="Z_9A632E83_7079_11D1_95EF_0000E8CF5EB3_.wvu.Cols" localSheetId="7" hidden="1">#REF!</definedName>
    <definedName name="Z_9A632E83_7079_11D1_95EF_0000E8CF5EB3_.wvu.Cols" localSheetId="5" hidden="1">#REF!</definedName>
    <definedName name="Z_9A632E83_7079_11D1_95EF_0000E8CF5EB3_.wvu.Cols" localSheetId="0" hidden="1">#REF!</definedName>
    <definedName name="Z_9A632E83_7079_11D1_95EF_0000E8CF5EB3_.wvu.Cols" localSheetId="12" hidden="1">#REF!</definedName>
    <definedName name="Z_9A632E83_7079_11D1_95EF_0000E8CF5EB3_.wvu.Cols" localSheetId="1" hidden="1">#REF!</definedName>
    <definedName name="Z_9A632E83_7079_11D1_95EF_0000E8CF5EB3_.wvu.Cols" hidden="1">#REF!</definedName>
    <definedName name="Z_9A632E84_7079_11D1_95EF_0000E8CF5EB3_.wvu.Cols" localSheetId="8" hidden="1">#REF!</definedName>
    <definedName name="Z_9A632E84_7079_11D1_95EF_0000E8CF5EB3_.wvu.Cols" localSheetId="2" hidden="1">#REF!</definedName>
    <definedName name="Z_9A632E84_7079_11D1_95EF_0000E8CF5EB3_.wvu.Cols" localSheetId="4" hidden="1">#REF!</definedName>
    <definedName name="Z_9A632E84_7079_11D1_95EF_0000E8CF5EB3_.wvu.Cols" localSheetId="6" hidden="1">#REF!</definedName>
    <definedName name="Z_9A632E84_7079_11D1_95EF_0000E8CF5EB3_.wvu.Cols" localSheetId="7" hidden="1">#REF!</definedName>
    <definedName name="Z_9A632E84_7079_11D1_95EF_0000E8CF5EB3_.wvu.Cols" localSheetId="5" hidden="1">#REF!</definedName>
    <definedName name="Z_9A632E84_7079_11D1_95EF_0000E8CF5EB3_.wvu.Cols" localSheetId="0" hidden="1">#REF!</definedName>
    <definedName name="Z_9A632E84_7079_11D1_95EF_0000E8CF5EB3_.wvu.Cols" localSheetId="12" hidden="1">#REF!</definedName>
    <definedName name="Z_9A632E84_7079_11D1_95EF_0000E8CF5EB3_.wvu.Cols" localSheetId="1" hidden="1">#REF!</definedName>
    <definedName name="Z_9A632E84_7079_11D1_95EF_0000E8CF5EB3_.wvu.Cols" hidden="1">#REF!</definedName>
    <definedName name="Z_9A632E85_7079_11D1_95EF_0000E8CF5EB3_.wvu.Cols" localSheetId="8" hidden="1">#REF!</definedName>
    <definedName name="Z_9A632E85_7079_11D1_95EF_0000E8CF5EB3_.wvu.Cols" localSheetId="2" hidden="1">#REF!</definedName>
    <definedName name="Z_9A632E85_7079_11D1_95EF_0000E8CF5EB3_.wvu.Cols" localSheetId="4" hidden="1">#REF!</definedName>
    <definedName name="Z_9A632E85_7079_11D1_95EF_0000E8CF5EB3_.wvu.Cols" localSheetId="6" hidden="1">#REF!</definedName>
    <definedName name="Z_9A632E85_7079_11D1_95EF_0000E8CF5EB3_.wvu.Cols" localSheetId="7" hidden="1">#REF!</definedName>
    <definedName name="Z_9A632E85_7079_11D1_95EF_0000E8CF5EB3_.wvu.Cols" localSheetId="5" hidden="1">#REF!</definedName>
    <definedName name="Z_9A632E85_7079_11D1_95EF_0000E8CF5EB3_.wvu.Cols" localSheetId="0" hidden="1">#REF!</definedName>
    <definedName name="Z_9A632E85_7079_11D1_95EF_0000E8CF5EB3_.wvu.Cols" localSheetId="12" hidden="1">#REF!</definedName>
    <definedName name="Z_9A632E85_7079_11D1_95EF_0000E8CF5EB3_.wvu.Cols" localSheetId="1" hidden="1">#REF!</definedName>
    <definedName name="Z_9A632E85_7079_11D1_95EF_0000E8CF5EB3_.wvu.Cols" hidden="1">#REF!</definedName>
    <definedName name="Z_9A632E86_7079_11D1_95EF_0000E8CF5EB3_.wvu.Cols" localSheetId="8" hidden="1">#REF!</definedName>
    <definedName name="Z_9A632E86_7079_11D1_95EF_0000E8CF5EB3_.wvu.Cols" localSheetId="2" hidden="1">#REF!</definedName>
    <definedName name="Z_9A632E86_7079_11D1_95EF_0000E8CF5EB3_.wvu.Cols" localSheetId="4" hidden="1">#REF!</definedName>
    <definedName name="Z_9A632E86_7079_11D1_95EF_0000E8CF5EB3_.wvu.Cols" localSheetId="6" hidden="1">#REF!</definedName>
    <definedName name="Z_9A632E86_7079_11D1_95EF_0000E8CF5EB3_.wvu.Cols" localSheetId="7" hidden="1">#REF!</definedName>
    <definedName name="Z_9A632E86_7079_11D1_95EF_0000E8CF5EB3_.wvu.Cols" localSheetId="5" hidden="1">#REF!</definedName>
    <definedName name="Z_9A632E86_7079_11D1_95EF_0000E8CF5EB3_.wvu.Cols" localSheetId="12" hidden="1">#REF!</definedName>
    <definedName name="Z_9A632E86_7079_11D1_95EF_0000E8CF5EB3_.wvu.Cols" localSheetId="1" hidden="1">#REF!</definedName>
    <definedName name="Z_9A632E86_7079_11D1_95EF_0000E8CF5EB3_.wvu.Cols" hidden="1">#REF!</definedName>
    <definedName name="Z_9A632E87_7079_11D1_95EF_0000E8CF5EB3_.wvu.Cols" localSheetId="8" hidden="1">#REF!</definedName>
    <definedName name="Z_9A632E87_7079_11D1_95EF_0000E8CF5EB3_.wvu.Cols" localSheetId="2" hidden="1">#REF!</definedName>
    <definedName name="Z_9A632E87_7079_11D1_95EF_0000E8CF5EB3_.wvu.Cols" localSheetId="4" hidden="1">#REF!</definedName>
    <definedName name="Z_9A632E87_7079_11D1_95EF_0000E8CF5EB3_.wvu.Cols" localSheetId="6" hidden="1">#REF!</definedName>
    <definedName name="Z_9A632E87_7079_11D1_95EF_0000E8CF5EB3_.wvu.Cols" localSheetId="7" hidden="1">#REF!</definedName>
    <definedName name="Z_9A632E87_7079_11D1_95EF_0000E8CF5EB3_.wvu.Cols" localSheetId="5" hidden="1">#REF!</definedName>
    <definedName name="Z_9A632E87_7079_11D1_95EF_0000E8CF5EB3_.wvu.Cols" localSheetId="12" hidden="1">#REF!</definedName>
    <definedName name="Z_9A632E87_7079_11D1_95EF_0000E8CF5EB3_.wvu.Cols" localSheetId="1" hidden="1">#REF!</definedName>
    <definedName name="Z_9A632E87_7079_11D1_95EF_0000E8CF5EB3_.wvu.Cols" hidden="1">#REF!</definedName>
    <definedName name="Z_9A632E88_7079_11D1_95EF_0000E8CF5EB3_.wvu.Cols" localSheetId="8" hidden="1">#REF!</definedName>
    <definedName name="Z_9A632E88_7079_11D1_95EF_0000E8CF5EB3_.wvu.Cols" localSheetId="2" hidden="1">#REF!</definedName>
    <definedName name="Z_9A632E88_7079_11D1_95EF_0000E8CF5EB3_.wvu.Cols" localSheetId="4" hidden="1">#REF!</definedName>
    <definedName name="Z_9A632E88_7079_11D1_95EF_0000E8CF5EB3_.wvu.Cols" localSheetId="6" hidden="1">#REF!</definedName>
    <definedName name="Z_9A632E88_7079_11D1_95EF_0000E8CF5EB3_.wvu.Cols" localSheetId="7" hidden="1">#REF!</definedName>
    <definedName name="Z_9A632E88_7079_11D1_95EF_0000E8CF5EB3_.wvu.Cols" localSheetId="5" hidden="1">#REF!</definedName>
    <definedName name="Z_9A632E88_7079_11D1_95EF_0000E8CF5EB3_.wvu.Cols" localSheetId="12" hidden="1">#REF!</definedName>
    <definedName name="Z_9A632E88_7079_11D1_95EF_0000E8CF5EB3_.wvu.Cols" localSheetId="1" hidden="1">#REF!</definedName>
    <definedName name="Z_9A632E88_7079_11D1_95EF_0000E8CF5EB3_.wvu.Cols" hidden="1">#REF!</definedName>
    <definedName name="Z_A07EB2A3_6B18_11D1_95EF_0000E8CF5EB3_.wvu.Cols" localSheetId="8" hidden="1">#REF!</definedName>
    <definedName name="Z_A07EB2A3_6B18_11D1_95EF_0000E8CF5EB3_.wvu.Cols" localSheetId="2" hidden="1">#REF!</definedName>
    <definedName name="Z_A07EB2A3_6B18_11D1_95EF_0000E8CF5EB3_.wvu.Cols" localSheetId="4" hidden="1">#REF!</definedName>
    <definedName name="Z_A07EB2A3_6B18_11D1_95EF_0000E8CF5EB3_.wvu.Cols" localSheetId="6" hidden="1">#REF!</definedName>
    <definedName name="Z_A07EB2A3_6B18_11D1_95EF_0000E8CF5EB3_.wvu.Cols" localSheetId="7" hidden="1">#REF!</definedName>
    <definedName name="Z_A07EB2A3_6B18_11D1_95EF_0000E8CF5EB3_.wvu.Cols" localSheetId="5" hidden="1">#REF!</definedName>
    <definedName name="Z_A07EB2A3_6B18_11D1_95EF_0000E8CF5EB3_.wvu.Cols" localSheetId="12" hidden="1">#REF!</definedName>
    <definedName name="Z_A07EB2A3_6B18_11D1_95EF_0000E8CF5EB3_.wvu.Cols" localSheetId="1" hidden="1">#REF!</definedName>
    <definedName name="Z_A07EB2A3_6B18_11D1_95EF_0000E8CF5EB3_.wvu.Cols" hidden="1">#REF!</definedName>
    <definedName name="Z_A07EB2A4_6B18_11D1_95EF_0000E8CF5EB3_.wvu.Cols" localSheetId="8" hidden="1">#REF!</definedName>
    <definedName name="Z_A07EB2A4_6B18_11D1_95EF_0000E8CF5EB3_.wvu.Cols" localSheetId="2" hidden="1">#REF!</definedName>
    <definedName name="Z_A07EB2A4_6B18_11D1_95EF_0000E8CF5EB3_.wvu.Cols" localSheetId="4" hidden="1">#REF!</definedName>
    <definedName name="Z_A07EB2A4_6B18_11D1_95EF_0000E8CF5EB3_.wvu.Cols" localSheetId="6" hidden="1">#REF!</definedName>
    <definedName name="Z_A07EB2A4_6B18_11D1_95EF_0000E8CF5EB3_.wvu.Cols" localSheetId="7" hidden="1">#REF!</definedName>
    <definedName name="Z_A07EB2A4_6B18_11D1_95EF_0000E8CF5EB3_.wvu.Cols" localSheetId="5" hidden="1">#REF!</definedName>
    <definedName name="Z_A07EB2A4_6B18_11D1_95EF_0000E8CF5EB3_.wvu.Cols" localSheetId="12" hidden="1">#REF!</definedName>
    <definedName name="Z_A07EB2A4_6B18_11D1_95EF_0000E8CF5EB3_.wvu.Cols" localSheetId="1" hidden="1">#REF!</definedName>
    <definedName name="Z_A07EB2A4_6B18_11D1_95EF_0000E8CF5EB3_.wvu.Cols" hidden="1">#REF!</definedName>
    <definedName name="Z_A07EB2A5_6B18_11D1_95EF_0000E8CF5EB3_.wvu.Cols" localSheetId="8" hidden="1">#REF!</definedName>
    <definedName name="Z_A07EB2A5_6B18_11D1_95EF_0000E8CF5EB3_.wvu.Cols" localSheetId="2" hidden="1">#REF!</definedName>
    <definedName name="Z_A07EB2A5_6B18_11D1_95EF_0000E8CF5EB3_.wvu.Cols" localSheetId="4" hidden="1">#REF!</definedName>
    <definedName name="Z_A07EB2A5_6B18_11D1_95EF_0000E8CF5EB3_.wvu.Cols" localSheetId="6" hidden="1">#REF!</definedName>
    <definedName name="Z_A07EB2A5_6B18_11D1_95EF_0000E8CF5EB3_.wvu.Cols" localSheetId="7" hidden="1">#REF!</definedName>
    <definedName name="Z_A07EB2A5_6B18_11D1_95EF_0000E8CF5EB3_.wvu.Cols" localSheetId="5" hidden="1">#REF!</definedName>
    <definedName name="Z_A07EB2A5_6B18_11D1_95EF_0000E8CF5EB3_.wvu.Cols" localSheetId="12" hidden="1">#REF!</definedName>
    <definedName name="Z_A07EB2A5_6B18_11D1_95EF_0000E8CF5EB3_.wvu.Cols" localSheetId="1" hidden="1">#REF!</definedName>
    <definedName name="Z_A07EB2A5_6B18_11D1_95EF_0000E8CF5EB3_.wvu.Cols" hidden="1">#REF!</definedName>
    <definedName name="Z_A07EB2A6_6B18_11D1_95EF_0000E8CF5EB3_.wvu.Cols" localSheetId="8" hidden="1">#REF!</definedName>
    <definedName name="Z_A07EB2A6_6B18_11D1_95EF_0000E8CF5EB3_.wvu.Cols" localSheetId="2" hidden="1">#REF!</definedName>
    <definedName name="Z_A07EB2A6_6B18_11D1_95EF_0000E8CF5EB3_.wvu.Cols" localSheetId="4" hidden="1">#REF!</definedName>
    <definedName name="Z_A07EB2A6_6B18_11D1_95EF_0000E8CF5EB3_.wvu.Cols" localSheetId="6" hidden="1">#REF!</definedName>
    <definedName name="Z_A07EB2A6_6B18_11D1_95EF_0000E8CF5EB3_.wvu.Cols" localSheetId="7" hidden="1">#REF!</definedName>
    <definedName name="Z_A07EB2A6_6B18_11D1_95EF_0000E8CF5EB3_.wvu.Cols" localSheetId="5" hidden="1">#REF!</definedName>
    <definedName name="Z_A07EB2A6_6B18_11D1_95EF_0000E8CF5EB3_.wvu.Cols" localSheetId="12" hidden="1">#REF!</definedName>
    <definedName name="Z_A07EB2A6_6B18_11D1_95EF_0000E8CF5EB3_.wvu.Cols" localSheetId="1" hidden="1">#REF!</definedName>
    <definedName name="Z_A07EB2A6_6B18_11D1_95EF_0000E8CF5EB3_.wvu.Cols" hidden="1">#REF!</definedName>
    <definedName name="Z_A07EB2A7_6B18_11D1_95EF_0000E8CF5EB3_.wvu.Cols" localSheetId="8" hidden="1">#REF!</definedName>
    <definedName name="Z_A07EB2A7_6B18_11D1_95EF_0000E8CF5EB3_.wvu.Cols" localSheetId="2" hidden="1">#REF!</definedName>
    <definedName name="Z_A07EB2A7_6B18_11D1_95EF_0000E8CF5EB3_.wvu.Cols" localSheetId="4" hidden="1">#REF!</definedName>
    <definedName name="Z_A07EB2A7_6B18_11D1_95EF_0000E8CF5EB3_.wvu.Cols" localSheetId="6" hidden="1">#REF!</definedName>
    <definedName name="Z_A07EB2A7_6B18_11D1_95EF_0000E8CF5EB3_.wvu.Cols" localSheetId="7" hidden="1">#REF!</definedName>
    <definedName name="Z_A07EB2A7_6B18_11D1_95EF_0000E8CF5EB3_.wvu.Cols" localSheetId="5" hidden="1">#REF!</definedName>
    <definedName name="Z_A07EB2A7_6B18_11D1_95EF_0000E8CF5EB3_.wvu.Cols" localSheetId="12" hidden="1">#REF!</definedName>
    <definedName name="Z_A07EB2A7_6B18_11D1_95EF_0000E8CF5EB3_.wvu.Cols" localSheetId="1" hidden="1">#REF!</definedName>
    <definedName name="Z_A07EB2A7_6B18_11D1_95EF_0000E8CF5EB3_.wvu.Cols" hidden="1">#REF!</definedName>
    <definedName name="Z_A07EB2A8_6B18_11D1_95EF_0000E8CF5EB3_.wvu.Cols" localSheetId="8" hidden="1">#REF!</definedName>
    <definedName name="Z_A07EB2A8_6B18_11D1_95EF_0000E8CF5EB3_.wvu.Cols" localSheetId="2" hidden="1">#REF!</definedName>
    <definedName name="Z_A07EB2A8_6B18_11D1_95EF_0000E8CF5EB3_.wvu.Cols" localSheetId="4" hidden="1">#REF!</definedName>
    <definedName name="Z_A07EB2A8_6B18_11D1_95EF_0000E8CF5EB3_.wvu.Cols" localSheetId="6" hidden="1">#REF!</definedName>
    <definedName name="Z_A07EB2A8_6B18_11D1_95EF_0000E8CF5EB3_.wvu.Cols" localSheetId="7" hidden="1">#REF!</definedName>
    <definedName name="Z_A07EB2A8_6B18_11D1_95EF_0000E8CF5EB3_.wvu.Cols" localSheetId="5" hidden="1">#REF!</definedName>
    <definedName name="Z_A07EB2A8_6B18_11D1_95EF_0000E8CF5EB3_.wvu.Cols" localSheetId="12" hidden="1">#REF!</definedName>
    <definedName name="Z_A07EB2A8_6B18_11D1_95EF_0000E8CF5EB3_.wvu.Cols" localSheetId="1" hidden="1">#REF!</definedName>
    <definedName name="Z_A07EB2A8_6B18_11D1_95EF_0000E8CF5EB3_.wvu.Cols" hidden="1">#REF!</definedName>
    <definedName name="Z_A0C8221C_DE77_11D1_87A7_004F4900BD69_.wvu.Cols" localSheetId="8" hidden="1">#REF!</definedName>
    <definedName name="Z_A0C8221C_DE77_11D1_87A7_004F4900BD69_.wvu.Cols" localSheetId="2" hidden="1">#REF!</definedName>
    <definedName name="Z_A0C8221C_DE77_11D1_87A7_004F4900BD69_.wvu.Cols" localSheetId="4" hidden="1">#REF!</definedName>
    <definedName name="Z_A0C8221C_DE77_11D1_87A7_004F4900BD69_.wvu.Cols" localSheetId="6" hidden="1">#REF!</definedName>
    <definedName name="Z_A0C8221C_DE77_11D1_87A7_004F4900BD69_.wvu.Cols" localSheetId="7" hidden="1">#REF!</definedName>
    <definedName name="Z_A0C8221C_DE77_11D1_87A7_004F4900BD69_.wvu.Cols" localSheetId="5" hidden="1">#REF!</definedName>
    <definedName name="Z_A0C8221C_DE77_11D1_87A7_004F4900BD69_.wvu.Cols" localSheetId="12" hidden="1">#REF!</definedName>
    <definedName name="Z_A0C8221C_DE77_11D1_87A7_004F4900BD69_.wvu.Cols" localSheetId="1" hidden="1">#REF!</definedName>
    <definedName name="Z_A0C8221C_DE77_11D1_87A7_004F4900BD69_.wvu.Cols" hidden="1">#REF!</definedName>
    <definedName name="Z_A0C8221E_DE77_11D1_87A7_004F4900BD69_.wvu.Cols" localSheetId="8" hidden="1">#REF!</definedName>
    <definedName name="Z_A0C8221E_DE77_11D1_87A7_004F4900BD69_.wvu.Cols" localSheetId="2" hidden="1">#REF!</definedName>
    <definedName name="Z_A0C8221E_DE77_11D1_87A7_004F4900BD69_.wvu.Cols" localSheetId="4" hidden="1">#REF!</definedName>
    <definedName name="Z_A0C8221E_DE77_11D1_87A7_004F4900BD69_.wvu.Cols" localSheetId="6" hidden="1">#REF!</definedName>
    <definedName name="Z_A0C8221E_DE77_11D1_87A7_004F4900BD69_.wvu.Cols" localSheetId="7" hidden="1">#REF!</definedName>
    <definedName name="Z_A0C8221E_DE77_11D1_87A7_004F4900BD69_.wvu.Cols" localSheetId="5" hidden="1">#REF!</definedName>
    <definedName name="Z_A0C8221E_DE77_11D1_87A7_004F4900BD69_.wvu.Cols" localSheetId="12" hidden="1">#REF!</definedName>
    <definedName name="Z_A0C8221E_DE77_11D1_87A7_004F4900BD69_.wvu.Cols" localSheetId="1" hidden="1">#REF!</definedName>
    <definedName name="Z_A0C8221E_DE77_11D1_87A7_004F4900BD69_.wvu.Cols" hidden="1">#REF!</definedName>
    <definedName name="Z_A0DA1AF2_C7A3_11D1_90EF_0000E8CF30B3_.wvu.Cols" localSheetId="8" hidden="1">#REF!,#REF!,#REF!</definedName>
    <definedName name="Z_A0DA1AF2_C7A3_11D1_90EF_0000E8CF30B3_.wvu.Cols" localSheetId="2" hidden="1">#REF!,#REF!,#REF!</definedName>
    <definedName name="Z_A0DA1AF2_C7A3_11D1_90EF_0000E8CF30B3_.wvu.Cols" localSheetId="4" hidden="1">#REF!,#REF!,#REF!</definedName>
    <definedName name="Z_A0DA1AF2_C7A3_11D1_90EF_0000E8CF30B3_.wvu.Cols" localSheetId="6" hidden="1">#REF!,#REF!,#REF!</definedName>
    <definedName name="Z_A0DA1AF2_C7A3_11D1_90EF_0000E8CF30B3_.wvu.Cols" localSheetId="7" hidden="1">#REF!,#REF!,#REF!</definedName>
    <definedName name="Z_A0DA1AF2_C7A3_11D1_90EF_0000E8CF30B3_.wvu.Cols" localSheetId="5" hidden="1">#REF!,#REF!,#REF!</definedName>
    <definedName name="Z_A0DA1AF2_C7A3_11D1_90EF_0000E8CF30B3_.wvu.Cols" localSheetId="0" hidden="1">#REF!,#REF!,#REF!</definedName>
    <definedName name="Z_A0DA1AF2_C7A3_11D1_90EF_0000E8CF30B3_.wvu.Cols" localSheetId="12" hidden="1">#REF!,#REF!,#REF!</definedName>
    <definedName name="Z_A0DA1AF2_C7A3_11D1_90EF_0000E8CF30B3_.wvu.Cols" localSheetId="1" hidden="1">#REF!,#REF!,#REF!</definedName>
    <definedName name="Z_A0DA1AF2_C7A3_11D1_90EF_0000E8CF30B3_.wvu.Cols" hidden="1">#REF!,#REF!,#REF!</definedName>
    <definedName name="Z_A0DA1AF3_C7A3_11D1_90EF_0000E8CF30B3_.wvu.Cols" localSheetId="8" hidden="1">#REF!,#REF!,#REF!</definedName>
    <definedName name="Z_A0DA1AF3_C7A3_11D1_90EF_0000E8CF30B3_.wvu.Cols" localSheetId="2" hidden="1">#REF!,#REF!,#REF!</definedName>
    <definedName name="Z_A0DA1AF3_C7A3_11D1_90EF_0000E8CF30B3_.wvu.Cols" localSheetId="4" hidden="1">#REF!,#REF!,#REF!</definedName>
    <definedName name="Z_A0DA1AF3_C7A3_11D1_90EF_0000E8CF30B3_.wvu.Cols" localSheetId="6" hidden="1">#REF!,#REF!,#REF!</definedName>
    <definedName name="Z_A0DA1AF3_C7A3_11D1_90EF_0000E8CF30B3_.wvu.Cols" localSheetId="7" hidden="1">#REF!,#REF!,#REF!</definedName>
    <definedName name="Z_A0DA1AF3_C7A3_11D1_90EF_0000E8CF30B3_.wvu.Cols" localSheetId="5" hidden="1">#REF!,#REF!,#REF!</definedName>
    <definedName name="Z_A0DA1AF3_C7A3_11D1_90EF_0000E8CF30B3_.wvu.Cols" localSheetId="0" hidden="1">#REF!,#REF!,#REF!</definedName>
    <definedName name="Z_A0DA1AF3_C7A3_11D1_90EF_0000E8CF30B3_.wvu.Cols" localSheetId="12" hidden="1">#REF!,#REF!,#REF!</definedName>
    <definedName name="Z_A0DA1AF3_C7A3_11D1_90EF_0000E8CF30B3_.wvu.Cols" localSheetId="1" hidden="1">#REF!,#REF!,#REF!</definedName>
    <definedName name="Z_A0DA1AF3_C7A3_11D1_90EF_0000E8CF30B3_.wvu.Cols" hidden="1">#REF!,#REF!,#REF!</definedName>
    <definedName name="Z_A92053D7_DDA7_11D1_95F0_0000E8CF5EB3_.wvu.Cols" localSheetId="8" hidden="1">#REF!</definedName>
    <definedName name="Z_A92053D7_DDA7_11D1_95F0_0000E8CF5EB3_.wvu.Cols" localSheetId="2" hidden="1">#REF!</definedName>
    <definedName name="Z_A92053D7_DDA7_11D1_95F0_0000E8CF5EB3_.wvu.Cols" localSheetId="4" hidden="1">#REF!</definedName>
    <definedName name="Z_A92053D7_DDA7_11D1_95F0_0000E8CF5EB3_.wvu.Cols" localSheetId="6" hidden="1">#REF!</definedName>
    <definedName name="Z_A92053D7_DDA7_11D1_95F0_0000E8CF5EB3_.wvu.Cols" localSheetId="7" hidden="1">#REF!</definedName>
    <definedName name="Z_A92053D7_DDA7_11D1_95F0_0000E8CF5EB3_.wvu.Cols" localSheetId="5" hidden="1">#REF!</definedName>
    <definedName name="Z_A92053D7_DDA7_11D1_95F0_0000E8CF5EB3_.wvu.Cols" localSheetId="0" hidden="1">#REF!</definedName>
    <definedName name="Z_A92053D7_DDA7_11D1_95F0_0000E8CF5EB3_.wvu.Cols" localSheetId="12" hidden="1">#REF!</definedName>
    <definedName name="Z_A92053D7_DDA7_11D1_95F0_0000E8CF5EB3_.wvu.Cols" localSheetId="1" hidden="1">#REF!</definedName>
    <definedName name="Z_A92053D7_DDA7_11D1_95F0_0000E8CF5EB3_.wvu.Cols" hidden="1">#REF!</definedName>
    <definedName name="Z_A92053D8_DDA7_11D1_95F0_0000E8CF5EB3_.wvu.Cols" localSheetId="8" hidden="1">#REF!</definedName>
    <definedName name="Z_A92053D8_DDA7_11D1_95F0_0000E8CF5EB3_.wvu.Cols" localSheetId="2" hidden="1">#REF!</definedName>
    <definedName name="Z_A92053D8_DDA7_11D1_95F0_0000E8CF5EB3_.wvu.Cols" localSheetId="4" hidden="1">#REF!</definedName>
    <definedName name="Z_A92053D8_DDA7_11D1_95F0_0000E8CF5EB3_.wvu.Cols" localSheetId="6" hidden="1">#REF!</definedName>
    <definedName name="Z_A92053D8_DDA7_11D1_95F0_0000E8CF5EB3_.wvu.Cols" localSheetId="7" hidden="1">#REF!</definedName>
    <definedName name="Z_A92053D8_DDA7_11D1_95F0_0000E8CF5EB3_.wvu.Cols" localSheetId="5" hidden="1">#REF!</definedName>
    <definedName name="Z_A92053D8_DDA7_11D1_95F0_0000E8CF5EB3_.wvu.Cols" localSheetId="0" hidden="1">#REF!</definedName>
    <definedName name="Z_A92053D8_DDA7_11D1_95F0_0000E8CF5EB3_.wvu.Cols" localSheetId="12" hidden="1">#REF!</definedName>
    <definedName name="Z_A92053D8_DDA7_11D1_95F0_0000E8CF5EB3_.wvu.Cols" localSheetId="1" hidden="1">#REF!</definedName>
    <definedName name="Z_A92053D8_DDA7_11D1_95F0_0000E8CF5EB3_.wvu.Cols" hidden="1">#REF!</definedName>
    <definedName name="Z_A96F5981_85A5_11D1_95EF_0000E8CF5EB3_.wvu.Cols" localSheetId="8" hidden="1">#REF!</definedName>
    <definedName name="Z_A96F5981_85A5_11D1_95EF_0000E8CF5EB3_.wvu.Cols" localSheetId="2" hidden="1">#REF!</definedName>
    <definedName name="Z_A96F5981_85A5_11D1_95EF_0000E8CF5EB3_.wvu.Cols" localSheetId="4" hidden="1">#REF!</definedName>
    <definedName name="Z_A96F5981_85A5_11D1_95EF_0000E8CF5EB3_.wvu.Cols" localSheetId="6" hidden="1">#REF!</definedName>
    <definedName name="Z_A96F5981_85A5_11D1_95EF_0000E8CF5EB3_.wvu.Cols" localSheetId="7" hidden="1">#REF!</definedName>
    <definedName name="Z_A96F5981_85A5_11D1_95EF_0000E8CF5EB3_.wvu.Cols" localSheetId="5" hidden="1">#REF!</definedName>
    <definedName name="Z_A96F5981_85A5_11D1_95EF_0000E8CF5EB3_.wvu.Cols" localSheetId="0" hidden="1">#REF!</definedName>
    <definedName name="Z_A96F5981_85A5_11D1_95EF_0000E8CF5EB3_.wvu.Cols" localSheetId="12" hidden="1">#REF!</definedName>
    <definedName name="Z_A96F5981_85A5_11D1_95EF_0000E8CF5EB3_.wvu.Cols" localSheetId="1" hidden="1">#REF!</definedName>
    <definedName name="Z_A96F5981_85A5_11D1_95EF_0000E8CF5EB3_.wvu.Cols" hidden="1">#REF!</definedName>
    <definedName name="Z_A96F5982_85A5_11D1_95EF_0000E8CF5EB3_.wvu.Cols" localSheetId="8" hidden="1">#REF!</definedName>
    <definedName name="Z_A96F5982_85A5_11D1_95EF_0000E8CF5EB3_.wvu.Cols" localSheetId="2" hidden="1">#REF!</definedName>
    <definedName name="Z_A96F5982_85A5_11D1_95EF_0000E8CF5EB3_.wvu.Cols" localSheetId="4" hidden="1">#REF!</definedName>
    <definedName name="Z_A96F5982_85A5_11D1_95EF_0000E8CF5EB3_.wvu.Cols" localSheetId="6" hidden="1">#REF!</definedName>
    <definedName name="Z_A96F5982_85A5_11D1_95EF_0000E8CF5EB3_.wvu.Cols" localSheetId="7" hidden="1">#REF!</definedName>
    <definedName name="Z_A96F5982_85A5_11D1_95EF_0000E8CF5EB3_.wvu.Cols" localSheetId="5" hidden="1">#REF!</definedName>
    <definedName name="Z_A96F5982_85A5_11D1_95EF_0000E8CF5EB3_.wvu.Cols" localSheetId="12" hidden="1">#REF!</definedName>
    <definedName name="Z_A96F5982_85A5_11D1_95EF_0000E8CF5EB3_.wvu.Cols" localSheetId="1" hidden="1">#REF!</definedName>
    <definedName name="Z_A96F5982_85A5_11D1_95EF_0000E8CF5EB3_.wvu.Cols" hidden="1">#REF!</definedName>
    <definedName name="Z_A96F5983_85A5_11D1_95EF_0000E8CF5EB3_.wvu.Cols" localSheetId="8" hidden="1">#REF!</definedName>
    <definedName name="Z_A96F5983_85A5_11D1_95EF_0000E8CF5EB3_.wvu.Cols" localSheetId="2" hidden="1">#REF!</definedName>
    <definedName name="Z_A96F5983_85A5_11D1_95EF_0000E8CF5EB3_.wvu.Cols" localSheetId="4" hidden="1">#REF!</definedName>
    <definedName name="Z_A96F5983_85A5_11D1_95EF_0000E8CF5EB3_.wvu.Cols" localSheetId="6" hidden="1">#REF!</definedName>
    <definedName name="Z_A96F5983_85A5_11D1_95EF_0000E8CF5EB3_.wvu.Cols" localSheetId="7" hidden="1">#REF!</definedName>
    <definedName name="Z_A96F5983_85A5_11D1_95EF_0000E8CF5EB3_.wvu.Cols" localSheetId="5" hidden="1">#REF!</definedName>
    <definedName name="Z_A96F5983_85A5_11D1_95EF_0000E8CF5EB3_.wvu.Cols" localSheetId="12" hidden="1">#REF!</definedName>
    <definedName name="Z_A96F5983_85A5_11D1_95EF_0000E8CF5EB3_.wvu.Cols" localSheetId="1" hidden="1">#REF!</definedName>
    <definedName name="Z_A96F5983_85A5_11D1_95EF_0000E8CF5EB3_.wvu.Cols" hidden="1">#REF!</definedName>
    <definedName name="Z_A96F5984_85A5_11D1_95EF_0000E8CF5EB3_.wvu.Cols" localSheetId="8" hidden="1">#REF!</definedName>
    <definedName name="Z_A96F5984_85A5_11D1_95EF_0000E8CF5EB3_.wvu.Cols" localSheetId="2" hidden="1">#REF!</definedName>
    <definedName name="Z_A96F5984_85A5_11D1_95EF_0000E8CF5EB3_.wvu.Cols" localSheetId="4" hidden="1">#REF!</definedName>
    <definedName name="Z_A96F5984_85A5_11D1_95EF_0000E8CF5EB3_.wvu.Cols" localSheetId="6" hidden="1">#REF!</definedName>
    <definedName name="Z_A96F5984_85A5_11D1_95EF_0000E8CF5EB3_.wvu.Cols" localSheetId="7" hidden="1">#REF!</definedName>
    <definedName name="Z_A96F5984_85A5_11D1_95EF_0000E8CF5EB3_.wvu.Cols" localSheetId="5" hidden="1">#REF!</definedName>
    <definedName name="Z_A96F5984_85A5_11D1_95EF_0000E8CF5EB3_.wvu.Cols" localSheetId="12" hidden="1">#REF!</definedName>
    <definedName name="Z_A96F5984_85A5_11D1_95EF_0000E8CF5EB3_.wvu.Cols" localSheetId="1" hidden="1">#REF!</definedName>
    <definedName name="Z_A96F5984_85A5_11D1_95EF_0000E8CF5EB3_.wvu.Cols" hidden="1">#REF!</definedName>
    <definedName name="Z_A96F5985_85A5_11D1_95EF_0000E8CF5EB3_.wvu.Cols" localSheetId="8" hidden="1">#REF!</definedName>
    <definedName name="Z_A96F5985_85A5_11D1_95EF_0000E8CF5EB3_.wvu.Cols" localSheetId="2" hidden="1">#REF!</definedName>
    <definedName name="Z_A96F5985_85A5_11D1_95EF_0000E8CF5EB3_.wvu.Cols" localSheetId="4" hidden="1">#REF!</definedName>
    <definedName name="Z_A96F5985_85A5_11D1_95EF_0000E8CF5EB3_.wvu.Cols" localSheetId="6" hidden="1">#REF!</definedName>
    <definedName name="Z_A96F5985_85A5_11D1_95EF_0000E8CF5EB3_.wvu.Cols" localSheetId="7" hidden="1">#REF!</definedName>
    <definedName name="Z_A96F5985_85A5_11D1_95EF_0000E8CF5EB3_.wvu.Cols" localSheetId="5" hidden="1">#REF!</definedName>
    <definedName name="Z_A96F5985_85A5_11D1_95EF_0000E8CF5EB3_.wvu.Cols" localSheetId="12" hidden="1">#REF!</definedName>
    <definedName name="Z_A96F5985_85A5_11D1_95EF_0000E8CF5EB3_.wvu.Cols" localSheetId="1" hidden="1">#REF!</definedName>
    <definedName name="Z_A96F5985_85A5_11D1_95EF_0000E8CF5EB3_.wvu.Cols" hidden="1">#REF!</definedName>
    <definedName name="Z_A96F5986_85A5_11D1_95EF_0000E8CF5EB3_.wvu.Cols" localSheetId="8" hidden="1">#REF!</definedName>
    <definedName name="Z_A96F5986_85A5_11D1_95EF_0000E8CF5EB3_.wvu.Cols" localSheetId="2" hidden="1">#REF!</definedName>
    <definedName name="Z_A96F5986_85A5_11D1_95EF_0000E8CF5EB3_.wvu.Cols" localSheetId="4" hidden="1">#REF!</definedName>
    <definedName name="Z_A96F5986_85A5_11D1_95EF_0000E8CF5EB3_.wvu.Cols" localSheetId="6" hidden="1">#REF!</definedName>
    <definedName name="Z_A96F5986_85A5_11D1_95EF_0000E8CF5EB3_.wvu.Cols" localSheetId="7" hidden="1">#REF!</definedName>
    <definedName name="Z_A96F5986_85A5_11D1_95EF_0000E8CF5EB3_.wvu.Cols" localSheetId="5" hidden="1">#REF!</definedName>
    <definedName name="Z_A96F5986_85A5_11D1_95EF_0000E8CF5EB3_.wvu.Cols" localSheetId="12" hidden="1">#REF!</definedName>
    <definedName name="Z_A96F5986_85A5_11D1_95EF_0000E8CF5EB3_.wvu.Cols" localSheetId="1" hidden="1">#REF!</definedName>
    <definedName name="Z_A96F5986_85A5_11D1_95EF_0000E8CF5EB3_.wvu.Cols" hidden="1">#REF!</definedName>
    <definedName name="Z_ABB53F00_800C_11D1_95EF_0000E8CF5EB3_.wvu.Cols" localSheetId="8" hidden="1">#REF!</definedName>
    <definedName name="Z_ABB53F00_800C_11D1_95EF_0000E8CF5EB3_.wvu.Cols" localSheetId="2" hidden="1">#REF!</definedName>
    <definedName name="Z_ABB53F00_800C_11D1_95EF_0000E8CF5EB3_.wvu.Cols" localSheetId="4" hidden="1">#REF!</definedName>
    <definedName name="Z_ABB53F00_800C_11D1_95EF_0000E8CF5EB3_.wvu.Cols" localSheetId="6" hidden="1">#REF!</definedName>
    <definedName name="Z_ABB53F00_800C_11D1_95EF_0000E8CF5EB3_.wvu.Cols" localSheetId="7" hidden="1">#REF!</definedName>
    <definedName name="Z_ABB53F00_800C_11D1_95EF_0000E8CF5EB3_.wvu.Cols" localSheetId="5" hidden="1">#REF!</definedName>
    <definedName name="Z_ABB53F00_800C_11D1_95EF_0000E8CF5EB3_.wvu.Cols" localSheetId="12" hidden="1">#REF!</definedName>
    <definedName name="Z_ABB53F00_800C_11D1_95EF_0000E8CF5EB3_.wvu.Cols" localSheetId="1" hidden="1">#REF!</definedName>
    <definedName name="Z_ABB53F00_800C_11D1_95EF_0000E8CF5EB3_.wvu.Cols" hidden="1">#REF!</definedName>
    <definedName name="Z_ABB53F01_800C_11D1_95EF_0000E8CF5EB3_.wvu.Cols" localSheetId="8" hidden="1">#REF!</definedName>
    <definedName name="Z_ABB53F01_800C_11D1_95EF_0000E8CF5EB3_.wvu.Cols" localSheetId="2" hidden="1">#REF!</definedName>
    <definedName name="Z_ABB53F01_800C_11D1_95EF_0000E8CF5EB3_.wvu.Cols" localSheetId="4" hidden="1">#REF!</definedName>
    <definedName name="Z_ABB53F01_800C_11D1_95EF_0000E8CF5EB3_.wvu.Cols" localSheetId="6" hidden="1">#REF!</definedName>
    <definedName name="Z_ABB53F01_800C_11D1_95EF_0000E8CF5EB3_.wvu.Cols" localSheetId="7" hidden="1">#REF!</definedName>
    <definedName name="Z_ABB53F01_800C_11D1_95EF_0000E8CF5EB3_.wvu.Cols" localSheetId="5" hidden="1">#REF!</definedName>
    <definedName name="Z_ABB53F01_800C_11D1_95EF_0000E8CF5EB3_.wvu.Cols" localSheetId="12" hidden="1">#REF!</definedName>
    <definedName name="Z_ABB53F01_800C_11D1_95EF_0000E8CF5EB3_.wvu.Cols" localSheetId="1" hidden="1">#REF!</definedName>
    <definedName name="Z_ABB53F01_800C_11D1_95EF_0000E8CF5EB3_.wvu.Cols" hidden="1">#REF!</definedName>
    <definedName name="Z_ABB53F02_800C_11D1_95EF_0000E8CF5EB3_.wvu.Cols" localSheetId="8" hidden="1">#REF!</definedName>
    <definedName name="Z_ABB53F02_800C_11D1_95EF_0000E8CF5EB3_.wvu.Cols" localSheetId="2" hidden="1">#REF!</definedName>
    <definedName name="Z_ABB53F02_800C_11D1_95EF_0000E8CF5EB3_.wvu.Cols" localSheetId="4" hidden="1">#REF!</definedName>
    <definedName name="Z_ABB53F02_800C_11D1_95EF_0000E8CF5EB3_.wvu.Cols" localSheetId="6" hidden="1">#REF!</definedName>
    <definedName name="Z_ABB53F02_800C_11D1_95EF_0000E8CF5EB3_.wvu.Cols" localSheetId="7" hidden="1">#REF!</definedName>
    <definedName name="Z_ABB53F02_800C_11D1_95EF_0000E8CF5EB3_.wvu.Cols" localSheetId="5" hidden="1">#REF!</definedName>
    <definedName name="Z_ABB53F02_800C_11D1_95EF_0000E8CF5EB3_.wvu.Cols" localSheetId="12" hidden="1">#REF!</definedName>
    <definedName name="Z_ABB53F02_800C_11D1_95EF_0000E8CF5EB3_.wvu.Cols" localSheetId="1" hidden="1">#REF!</definedName>
    <definedName name="Z_ABB53F02_800C_11D1_95EF_0000E8CF5EB3_.wvu.Cols" hidden="1">#REF!</definedName>
    <definedName name="Z_ABB53F03_800C_11D1_95EF_0000E8CF5EB3_.wvu.Cols" localSheetId="8" hidden="1">#REF!</definedName>
    <definedName name="Z_ABB53F03_800C_11D1_95EF_0000E8CF5EB3_.wvu.Cols" localSheetId="2" hidden="1">#REF!</definedName>
    <definedName name="Z_ABB53F03_800C_11D1_95EF_0000E8CF5EB3_.wvu.Cols" localSheetId="4" hidden="1">#REF!</definedName>
    <definedName name="Z_ABB53F03_800C_11D1_95EF_0000E8CF5EB3_.wvu.Cols" localSheetId="6" hidden="1">#REF!</definedName>
    <definedName name="Z_ABB53F03_800C_11D1_95EF_0000E8CF5EB3_.wvu.Cols" localSheetId="7" hidden="1">#REF!</definedName>
    <definedName name="Z_ABB53F03_800C_11D1_95EF_0000E8CF5EB3_.wvu.Cols" localSheetId="5" hidden="1">#REF!</definedName>
    <definedName name="Z_ABB53F03_800C_11D1_95EF_0000E8CF5EB3_.wvu.Cols" localSheetId="12" hidden="1">#REF!</definedName>
    <definedName name="Z_ABB53F03_800C_11D1_95EF_0000E8CF5EB3_.wvu.Cols" localSheetId="1" hidden="1">#REF!</definedName>
    <definedName name="Z_ABB53F03_800C_11D1_95EF_0000E8CF5EB3_.wvu.Cols" hidden="1">#REF!</definedName>
    <definedName name="Z_ABB53F04_800C_11D1_95EF_0000E8CF5EB3_.wvu.Cols" localSheetId="8" hidden="1">#REF!</definedName>
    <definedName name="Z_ABB53F04_800C_11D1_95EF_0000E8CF5EB3_.wvu.Cols" localSheetId="2" hidden="1">#REF!</definedName>
    <definedName name="Z_ABB53F04_800C_11D1_95EF_0000E8CF5EB3_.wvu.Cols" localSheetId="4" hidden="1">#REF!</definedName>
    <definedName name="Z_ABB53F04_800C_11D1_95EF_0000E8CF5EB3_.wvu.Cols" localSheetId="6" hidden="1">#REF!</definedName>
    <definedName name="Z_ABB53F04_800C_11D1_95EF_0000E8CF5EB3_.wvu.Cols" localSheetId="7" hidden="1">#REF!</definedName>
    <definedName name="Z_ABB53F04_800C_11D1_95EF_0000E8CF5EB3_.wvu.Cols" localSheetId="5" hidden="1">#REF!</definedName>
    <definedName name="Z_ABB53F04_800C_11D1_95EF_0000E8CF5EB3_.wvu.Cols" localSheetId="12" hidden="1">#REF!</definedName>
    <definedName name="Z_ABB53F04_800C_11D1_95EF_0000E8CF5EB3_.wvu.Cols" localSheetId="1" hidden="1">#REF!</definedName>
    <definedName name="Z_ABB53F04_800C_11D1_95EF_0000E8CF5EB3_.wvu.Cols" hidden="1">#REF!</definedName>
    <definedName name="Z_ABB53F05_800C_11D1_95EF_0000E8CF5EB3_.wvu.Cols" localSheetId="8" hidden="1">#REF!</definedName>
    <definedName name="Z_ABB53F05_800C_11D1_95EF_0000E8CF5EB3_.wvu.Cols" localSheetId="2" hidden="1">#REF!</definedName>
    <definedName name="Z_ABB53F05_800C_11D1_95EF_0000E8CF5EB3_.wvu.Cols" localSheetId="4" hidden="1">#REF!</definedName>
    <definedName name="Z_ABB53F05_800C_11D1_95EF_0000E8CF5EB3_.wvu.Cols" localSheetId="6" hidden="1">#REF!</definedName>
    <definedName name="Z_ABB53F05_800C_11D1_95EF_0000E8CF5EB3_.wvu.Cols" localSheetId="7" hidden="1">#REF!</definedName>
    <definedName name="Z_ABB53F05_800C_11D1_95EF_0000E8CF5EB3_.wvu.Cols" localSheetId="5" hidden="1">#REF!</definedName>
    <definedName name="Z_ABB53F05_800C_11D1_95EF_0000E8CF5EB3_.wvu.Cols" localSheetId="12" hidden="1">#REF!</definedName>
    <definedName name="Z_ABB53F05_800C_11D1_95EF_0000E8CF5EB3_.wvu.Cols" localSheetId="1" hidden="1">#REF!</definedName>
    <definedName name="Z_ABB53F05_800C_11D1_95EF_0000E8CF5EB3_.wvu.Cols" hidden="1">#REF!</definedName>
    <definedName name="Z_ABB53F2A_800C_11D1_95EF_0000E8CF5EB3_.wvu.Cols" localSheetId="8" hidden="1">#REF!</definedName>
    <definedName name="Z_ABB53F2A_800C_11D1_95EF_0000E8CF5EB3_.wvu.Cols" localSheetId="2" hidden="1">#REF!</definedName>
    <definedName name="Z_ABB53F2A_800C_11D1_95EF_0000E8CF5EB3_.wvu.Cols" localSheetId="4" hidden="1">#REF!</definedName>
    <definedName name="Z_ABB53F2A_800C_11D1_95EF_0000E8CF5EB3_.wvu.Cols" localSheetId="6" hidden="1">#REF!</definedName>
    <definedName name="Z_ABB53F2A_800C_11D1_95EF_0000E8CF5EB3_.wvu.Cols" localSheetId="7" hidden="1">#REF!</definedName>
    <definedName name="Z_ABB53F2A_800C_11D1_95EF_0000E8CF5EB3_.wvu.Cols" localSheetId="5" hidden="1">#REF!</definedName>
    <definedName name="Z_ABB53F2A_800C_11D1_95EF_0000E8CF5EB3_.wvu.Cols" localSheetId="12" hidden="1">#REF!</definedName>
    <definedName name="Z_ABB53F2A_800C_11D1_95EF_0000E8CF5EB3_.wvu.Cols" localSheetId="1" hidden="1">#REF!</definedName>
    <definedName name="Z_ABB53F2A_800C_11D1_95EF_0000E8CF5EB3_.wvu.Cols" hidden="1">#REF!</definedName>
    <definedName name="Z_ABB53F2B_800C_11D1_95EF_0000E8CF5EB3_.wvu.Cols" localSheetId="8" hidden="1">#REF!</definedName>
    <definedName name="Z_ABB53F2B_800C_11D1_95EF_0000E8CF5EB3_.wvu.Cols" localSheetId="2" hidden="1">#REF!</definedName>
    <definedName name="Z_ABB53F2B_800C_11D1_95EF_0000E8CF5EB3_.wvu.Cols" localSheetId="4" hidden="1">#REF!</definedName>
    <definedName name="Z_ABB53F2B_800C_11D1_95EF_0000E8CF5EB3_.wvu.Cols" localSheetId="6" hidden="1">#REF!</definedName>
    <definedName name="Z_ABB53F2B_800C_11D1_95EF_0000E8CF5EB3_.wvu.Cols" localSheetId="7" hidden="1">#REF!</definedName>
    <definedName name="Z_ABB53F2B_800C_11D1_95EF_0000E8CF5EB3_.wvu.Cols" localSheetId="5" hidden="1">#REF!</definedName>
    <definedName name="Z_ABB53F2B_800C_11D1_95EF_0000E8CF5EB3_.wvu.Cols" localSheetId="12" hidden="1">#REF!</definedName>
    <definedName name="Z_ABB53F2B_800C_11D1_95EF_0000E8CF5EB3_.wvu.Cols" localSheetId="1" hidden="1">#REF!</definedName>
    <definedName name="Z_ABB53F2B_800C_11D1_95EF_0000E8CF5EB3_.wvu.Cols" hidden="1">#REF!</definedName>
    <definedName name="Z_ABB53F2C_800C_11D1_95EF_0000E8CF5EB3_.wvu.Cols" localSheetId="8" hidden="1">#REF!</definedName>
    <definedName name="Z_ABB53F2C_800C_11D1_95EF_0000E8CF5EB3_.wvu.Cols" localSheetId="2" hidden="1">#REF!</definedName>
    <definedName name="Z_ABB53F2C_800C_11D1_95EF_0000E8CF5EB3_.wvu.Cols" localSheetId="4" hidden="1">#REF!</definedName>
    <definedName name="Z_ABB53F2C_800C_11D1_95EF_0000E8CF5EB3_.wvu.Cols" localSheetId="6" hidden="1">#REF!</definedName>
    <definedName name="Z_ABB53F2C_800C_11D1_95EF_0000E8CF5EB3_.wvu.Cols" localSheetId="7" hidden="1">#REF!</definedName>
    <definedName name="Z_ABB53F2C_800C_11D1_95EF_0000E8CF5EB3_.wvu.Cols" localSheetId="5" hidden="1">#REF!</definedName>
    <definedName name="Z_ABB53F2C_800C_11D1_95EF_0000E8CF5EB3_.wvu.Cols" localSheetId="12" hidden="1">#REF!</definedName>
    <definedName name="Z_ABB53F2C_800C_11D1_95EF_0000E8CF5EB3_.wvu.Cols" localSheetId="1" hidden="1">#REF!</definedName>
    <definedName name="Z_ABB53F2C_800C_11D1_95EF_0000E8CF5EB3_.wvu.Cols" hidden="1">#REF!</definedName>
    <definedName name="Z_ABB53F2D_800C_11D1_95EF_0000E8CF5EB3_.wvu.Cols" localSheetId="8" hidden="1">#REF!</definedName>
    <definedName name="Z_ABB53F2D_800C_11D1_95EF_0000E8CF5EB3_.wvu.Cols" localSheetId="2" hidden="1">#REF!</definedName>
    <definedName name="Z_ABB53F2D_800C_11D1_95EF_0000E8CF5EB3_.wvu.Cols" localSheetId="4" hidden="1">#REF!</definedName>
    <definedName name="Z_ABB53F2D_800C_11D1_95EF_0000E8CF5EB3_.wvu.Cols" localSheetId="6" hidden="1">#REF!</definedName>
    <definedName name="Z_ABB53F2D_800C_11D1_95EF_0000E8CF5EB3_.wvu.Cols" localSheetId="7" hidden="1">#REF!</definedName>
    <definedName name="Z_ABB53F2D_800C_11D1_95EF_0000E8CF5EB3_.wvu.Cols" localSheetId="5" hidden="1">#REF!</definedName>
    <definedName name="Z_ABB53F2D_800C_11D1_95EF_0000E8CF5EB3_.wvu.Cols" localSheetId="12" hidden="1">#REF!</definedName>
    <definedName name="Z_ABB53F2D_800C_11D1_95EF_0000E8CF5EB3_.wvu.Cols" localSheetId="1" hidden="1">#REF!</definedName>
    <definedName name="Z_ABB53F2D_800C_11D1_95EF_0000E8CF5EB3_.wvu.Cols" hidden="1">#REF!</definedName>
    <definedName name="Z_ABB53F2E_800C_11D1_95EF_0000E8CF5EB3_.wvu.Cols" localSheetId="8" hidden="1">#REF!</definedName>
    <definedName name="Z_ABB53F2E_800C_11D1_95EF_0000E8CF5EB3_.wvu.Cols" localSheetId="2" hidden="1">#REF!</definedName>
    <definedName name="Z_ABB53F2E_800C_11D1_95EF_0000E8CF5EB3_.wvu.Cols" localSheetId="4" hidden="1">#REF!</definedName>
    <definedName name="Z_ABB53F2E_800C_11D1_95EF_0000E8CF5EB3_.wvu.Cols" localSheetId="6" hidden="1">#REF!</definedName>
    <definedName name="Z_ABB53F2E_800C_11D1_95EF_0000E8CF5EB3_.wvu.Cols" localSheetId="7" hidden="1">#REF!</definedName>
    <definedName name="Z_ABB53F2E_800C_11D1_95EF_0000E8CF5EB3_.wvu.Cols" localSheetId="5" hidden="1">#REF!</definedName>
    <definedName name="Z_ABB53F2E_800C_11D1_95EF_0000E8CF5EB3_.wvu.Cols" localSheetId="12" hidden="1">#REF!</definedName>
    <definedName name="Z_ABB53F2E_800C_11D1_95EF_0000E8CF5EB3_.wvu.Cols" localSheetId="1" hidden="1">#REF!</definedName>
    <definedName name="Z_ABB53F2E_800C_11D1_95EF_0000E8CF5EB3_.wvu.Cols" hidden="1">#REF!</definedName>
    <definedName name="Z_ABB53F2F_800C_11D1_95EF_0000E8CF5EB3_.wvu.Cols" localSheetId="8" hidden="1">#REF!</definedName>
    <definedName name="Z_ABB53F2F_800C_11D1_95EF_0000E8CF5EB3_.wvu.Cols" localSheetId="2" hidden="1">#REF!</definedName>
    <definedName name="Z_ABB53F2F_800C_11D1_95EF_0000E8CF5EB3_.wvu.Cols" localSheetId="4" hidden="1">#REF!</definedName>
    <definedName name="Z_ABB53F2F_800C_11D1_95EF_0000E8CF5EB3_.wvu.Cols" localSheetId="6" hidden="1">#REF!</definedName>
    <definedName name="Z_ABB53F2F_800C_11D1_95EF_0000E8CF5EB3_.wvu.Cols" localSheetId="7" hidden="1">#REF!</definedName>
    <definedName name="Z_ABB53F2F_800C_11D1_95EF_0000E8CF5EB3_.wvu.Cols" localSheetId="5" hidden="1">#REF!</definedName>
    <definedName name="Z_ABB53F2F_800C_11D1_95EF_0000E8CF5EB3_.wvu.Cols" localSheetId="12" hidden="1">#REF!</definedName>
    <definedName name="Z_ABB53F2F_800C_11D1_95EF_0000E8CF5EB3_.wvu.Cols" localSheetId="1" hidden="1">#REF!</definedName>
    <definedName name="Z_ABB53F2F_800C_11D1_95EF_0000E8CF5EB3_.wvu.Cols" hidden="1">#REF!</definedName>
    <definedName name="Z_B3C82448_C2F1_11D1_95F0_0000E8CF5EB3_.wvu.Cols" localSheetId="8" hidden="1">#REF!,#REF!,#REF!</definedName>
    <definedName name="Z_B3C82448_C2F1_11D1_95F0_0000E8CF5EB3_.wvu.Cols" localSheetId="2" hidden="1">#REF!,#REF!,#REF!</definedName>
    <definedName name="Z_B3C82448_C2F1_11D1_95F0_0000E8CF5EB3_.wvu.Cols" localSheetId="4" hidden="1">#REF!,#REF!,#REF!</definedName>
    <definedName name="Z_B3C82448_C2F1_11D1_95F0_0000E8CF5EB3_.wvu.Cols" localSheetId="6" hidden="1">#REF!,#REF!,#REF!</definedName>
    <definedName name="Z_B3C82448_C2F1_11D1_95F0_0000E8CF5EB3_.wvu.Cols" localSheetId="7" hidden="1">#REF!,#REF!,#REF!</definedName>
    <definedName name="Z_B3C82448_C2F1_11D1_95F0_0000E8CF5EB3_.wvu.Cols" localSheetId="5" hidden="1">#REF!,#REF!,#REF!</definedName>
    <definedName name="Z_B3C82448_C2F1_11D1_95F0_0000E8CF5EB3_.wvu.Cols" localSheetId="0" hidden="1">#REF!,#REF!,#REF!</definedName>
    <definedName name="Z_B3C82448_C2F1_11D1_95F0_0000E8CF5EB3_.wvu.Cols" localSheetId="12" hidden="1">#REF!,#REF!,#REF!</definedName>
    <definedName name="Z_B3C82448_C2F1_11D1_95F0_0000E8CF5EB3_.wvu.Cols" localSheetId="1" hidden="1">#REF!,#REF!,#REF!</definedName>
    <definedName name="Z_B3C82448_C2F1_11D1_95F0_0000E8CF5EB3_.wvu.Cols" hidden="1">#REF!,#REF!,#REF!</definedName>
    <definedName name="Z_B3C82449_C2F1_11D1_95F0_0000E8CF5EB3_.wvu.Cols" localSheetId="8" hidden="1">#REF!,#REF!,#REF!</definedName>
    <definedName name="Z_B3C82449_C2F1_11D1_95F0_0000E8CF5EB3_.wvu.Cols" localSheetId="2" hidden="1">#REF!,#REF!,#REF!</definedName>
    <definedName name="Z_B3C82449_C2F1_11D1_95F0_0000E8CF5EB3_.wvu.Cols" localSheetId="4" hidden="1">#REF!,#REF!,#REF!</definedName>
    <definedName name="Z_B3C82449_C2F1_11D1_95F0_0000E8CF5EB3_.wvu.Cols" localSheetId="6" hidden="1">#REF!,#REF!,#REF!</definedName>
    <definedName name="Z_B3C82449_C2F1_11D1_95F0_0000E8CF5EB3_.wvu.Cols" localSheetId="7" hidden="1">#REF!,#REF!,#REF!</definedName>
    <definedName name="Z_B3C82449_C2F1_11D1_95F0_0000E8CF5EB3_.wvu.Cols" localSheetId="5" hidden="1">#REF!,#REF!,#REF!</definedName>
    <definedName name="Z_B3C82449_C2F1_11D1_95F0_0000E8CF5EB3_.wvu.Cols" localSheetId="0" hidden="1">#REF!,#REF!,#REF!</definedName>
    <definedName name="Z_B3C82449_C2F1_11D1_95F0_0000E8CF5EB3_.wvu.Cols" localSheetId="12" hidden="1">#REF!,#REF!,#REF!</definedName>
    <definedName name="Z_B3C82449_C2F1_11D1_95F0_0000E8CF5EB3_.wvu.Cols" localSheetId="1" hidden="1">#REF!,#REF!,#REF!</definedName>
    <definedName name="Z_B3C82449_C2F1_11D1_95F0_0000E8CF5EB3_.wvu.Cols" hidden="1">#REF!,#REF!,#REF!</definedName>
    <definedName name="Z_B3C824DA_C2F1_11D1_95F0_0000E8CF5EB3_.wvu.Cols" localSheetId="8" hidden="1">#REF!,#REF!,#REF!</definedName>
    <definedName name="Z_B3C824DA_C2F1_11D1_95F0_0000E8CF5EB3_.wvu.Cols" localSheetId="2" hidden="1">#REF!,#REF!,#REF!</definedName>
    <definedName name="Z_B3C824DA_C2F1_11D1_95F0_0000E8CF5EB3_.wvu.Cols" localSheetId="4" hidden="1">#REF!,#REF!,#REF!</definedName>
    <definedName name="Z_B3C824DA_C2F1_11D1_95F0_0000E8CF5EB3_.wvu.Cols" localSheetId="6" hidden="1">#REF!,#REF!,#REF!</definedName>
    <definedName name="Z_B3C824DA_C2F1_11D1_95F0_0000E8CF5EB3_.wvu.Cols" localSheetId="7" hidden="1">#REF!,#REF!,#REF!</definedName>
    <definedName name="Z_B3C824DA_C2F1_11D1_95F0_0000E8CF5EB3_.wvu.Cols" localSheetId="5" hidden="1">#REF!,#REF!,#REF!</definedName>
    <definedName name="Z_B3C824DA_C2F1_11D1_95F0_0000E8CF5EB3_.wvu.Cols" localSheetId="0" hidden="1">#REF!,#REF!,#REF!</definedName>
    <definedName name="Z_B3C824DA_C2F1_11D1_95F0_0000E8CF5EB3_.wvu.Cols" localSheetId="12" hidden="1">#REF!,#REF!,#REF!</definedName>
    <definedName name="Z_B3C824DA_C2F1_11D1_95F0_0000E8CF5EB3_.wvu.Cols" localSheetId="1" hidden="1">#REF!,#REF!,#REF!</definedName>
    <definedName name="Z_B3C824DA_C2F1_11D1_95F0_0000E8CF5EB3_.wvu.Cols" hidden="1">#REF!,#REF!,#REF!</definedName>
    <definedName name="Z_B3C824DB_C2F1_11D1_95F0_0000E8CF5EB3_.wvu.Cols" localSheetId="8" hidden="1">#REF!,#REF!,#REF!</definedName>
    <definedName name="Z_B3C824DB_C2F1_11D1_95F0_0000E8CF5EB3_.wvu.Cols" localSheetId="2" hidden="1">#REF!,#REF!,#REF!</definedName>
    <definedName name="Z_B3C824DB_C2F1_11D1_95F0_0000E8CF5EB3_.wvu.Cols" localSheetId="4" hidden="1">#REF!,#REF!,#REF!</definedName>
    <definedName name="Z_B3C824DB_C2F1_11D1_95F0_0000E8CF5EB3_.wvu.Cols" localSheetId="6" hidden="1">#REF!,#REF!,#REF!</definedName>
    <definedName name="Z_B3C824DB_C2F1_11D1_95F0_0000E8CF5EB3_.wvu.Cols" localSheetId="7" hidden="1">#REF!,#REF!,#REF!</definedName>
    <definedName name="Z_B3C824DB_C2F1_11D1_95F0_0000E8CF5EB3_.wvu.Cols" localSheetId="5" hidden="1">#REF!,#REF!,#REF!</definedName>
    <definedName name="Z_B3C824DB_C2F1_11D1_95F0_0000E8CF5EB3_.wvu.Cols" localSheetId="12" hidden="1">#REF!,#REF!,#REF!</definedName>
    <definedName name="Z_B3C824DB_C2F1_11D1_95F0_0000E8CF5EB3_.wvu.Cols" localSheetId="1" hidden="1">#REF!,#REF!,#REF!</definedName>
    <definedName name="Z_B3C824DB_C2F1_11D1_95F0_0000E8CF5EB3_.wvu.Cols" hidden="1">#REF!,#REF!,#REF!</definedName>
    <definedName name="Z_BA557D03_D9F3_11D1_95F0_0000E8CF5EB3_.wvu.Cols" localSheetId="8" hidden="1">#REF!</definedName>
    <definedName name="Z_BA557D03_D9F3_11D1_95F0_0000E8CF5EB3_.wvu.Cols" localSheetId="2" hidden="1">#REF!</definedName>
    <definedName name="Z_BA557D03_D9F3_11D1_95F0_0000E8CF5EB3_.wvu.Cols" localSheetId="4" hidden="1">#REF!</definedName>
    <definedName name="Z_BA557D03_D9F3_11D1_95F0_0000E8CF5EB3_.wvu.Cols" localSheetId="6" hidden="1">#REF!</definedName>
    <definedName name="Z_BA557D03_D9F3_11D1_95F0_0000E8CF5EB3_.wvu.Cols" localSheetId="7" hidden="1">#REF!</definedName>
    <definedName name="Z_BA557D03_D9F3_11D1_95F0_0000E8CF5EB3_.wvu.Cols" localSheetId="5" hidden="1">#REF!</definedName>
    <definedName name="Z_BA557D03_D9F3_11D1_95F0_0000E8CF5EB3_.wvu.Cols" localSheetId="0" hidden="1">#REF!</definedName>
    <definedName name="Z_BA557D03_D9F3_11D1_95F0_0000E8CF5EB3_.wvu.Cols" localSheetId="12" hidden="1">#REF!</definedName>
    <definedName name="Z_BA557D03_D9F3_11D1_95F0_0000E8CF5EB3_.wvu.Cols" localSheetId="1" hidden="1">#REF!</definedName>
    <definedName name="Z_BA557D03_D9F3_11D1_95F0_0000E8CF5EB3_.wvu.Cols" hidden="1">#REF!</definedName>
    <definedName name="Z_BA557D04_D9F3_11D1_95F0_0000E8CF5EB3_.wvu.Cols" localSheetId="8" hidden="1">#REF!</definedName>
    <definedName name="Z_BA557D04_D9F3_11D1_95F0_0000E8CF5EB3_.wvu.Cols" localSheetId="2" hidden="1">#REF!</definedName>
    <definedName name="Z_BA557D04_D9F3_11D1_95F0_0000E8CF5EB3_.wvu.Cols" localSheetId="4" hidden="1">#REF!</definedName>
    <definedName name="Z_BA557D04_D9F3_11D1_95F0_0000E8CF5EB3_.wvu.Cols" localSheetId="6" hidden="1">#REF!</definedName>
    <definedName name="Z_BA557D04_D9F3_11D1_95F0_0000E8CF5EB3_.wvu.Cols" localSheetId="7" hidden="1">#REF!</definedName>
    <definedName name="Z_BA557D04_D9F3_11D1_95F0_0000E8CF5EB3_.wvu.Cols" localSheetId="5" hidden="1">#REF!</definedName>
    <definedName name="Z_BA557D04_D9F3_11D1_95F0_0000E8CF5EB3_.wvu.Cols" localSheetId="0" hidden="1">#REF!</definedName>
    <definedName name="Z_BA557D04_D9F3_11D1_95F0_0000E8CF5EB3_.wvu.Cols" localSheetId="12" hidden="1">#REF!</definedName>
    <definedName name="Z_BA557D04_D9F3_11D1_95F0_0000E8CF5EB3_.wvu.Cols" localSheetId="1" hidden="1">#REF!</definedName>
    <definedName name="Z_BA557D04_D9F3_11D1_95F0_0000E8CF5EB3_.wvu.Cols" hidden="1">#REF!</definedName>
    <definedName name="Z_C1BE4248_CEBC_11D1_90EF_0000E8CF30B3_.wvu.Cols" localSheetId="8" hidden="1">#REF!,#REF!</definedName>
    <definedName name="Z_C1BE4248_CEBC_11D1_90EF_0000E8CF30B3_.wvu.Cols" localSheetId="2" hidden="1">#REF!,#REF!</definedName>
    <definedName name="Z_C1BE4248_CEBC_11D1_90EF_0000E8CF30B3_.wvu.Cols" localSheetId="4" hidden="1">#REF!,#REF!</definedName>
    <definedName name="Z_C1BE4248_CEBC_11D1_90EF_0000E8CF30B3_.wvu.Cols" localSheetId="6" hidden="1">#REF!,#REF!</definedName>
    <definedName name="Z_C1BE4248_CEBC_11D1_90EF_0000E8CF30B3_.wvu.Cols" localSheetId="7" hidden="1">#REF!,#REF!</definedName>
    <definedName name="Z_C1BE4248_CEBC_11D1_90EF_0000E8CF30B3_.wvu.Cols" localSheetId="5" hidden="1">#REF!,#REF!</definedName>
    <definedName name="Z_C1BE4248_CEBC_11D1_90EF_0000E8CF30B3_.wvu.Cols" localSheetId="0" hidden="1">#REF!,#REF!</definedName>
    <definedName name="Z_C1BE4248_CEBC_11D1_90EF_0000E8CF30B3_.wvu.Cols" localSheetId="12" hidden="1">#REF!,#REF!</definedName>
    <definedName name="Z_C1BE4248_CEBC_11D1_90EF_0000E8CF30B3_.wvu.Cols" localSheetId="1" hidden="1">#REF!,#REF!</definedName>
    <definedName name="Z_C1BE4248_CEBC_11D1_90EF_0000E8CF30B3_.wvu.Cols" hidden="1">#REF!,#REF!</definedName>
    <definedName name="Z_C1BE4249_CEBC_11D1_90EF_0000E8CF30B3_.wvu.Cols" localSheetId="8" hidden="1">#REF!,#REF!</definedName>
    <definedName name="Z_C1BE4249_CEBC_11D1_90EF_0000E8CF30B3_.wvu.Cols" localSheetId="2" hidden="1">#REF!,#REF!</definedName>
    <definedName name="Z_C1BE4249_CEBC_11D1_90EF_0000E8CF30B3_.wvu.Cols" localSheetId="4" hidden="1">#REF!,#REF!</definedName>
    <definedName name="Z_C1BE4249_CEBC_11D1_90EF_0000E8CF30B3_.wvu.Cols" localSheetId="6" hidden="1">#REF!,#REF!</definedName>
    <definedName name="Z_C1BE4249_CEBC_11D1_90EF_0000E8CF30B3_.wvu.Cols" localSheetId="7" hidden="1">#REF!,#REF!</definedName>
    <definedName name="Z_C1BE4249_CEBC_11D1_90EF_0000E8CF30B3_.wvu.Cols" localSheetId="5" hidden="1">#REF!,#REF!</definedName>
    <definedName name="Z_C1BE4249_CEBC_11D1_90EF_0000E8CF30B3_.wvu.Cols" localSheetId="0" hidden="1">#REF!,#REF!</definedName>
    <definedName name="Z_C1BE4249_CEBC_11D1_90EF_0000E8CF30B3_.wvu.Cols" localSheetId="12" hidden="1">#REF!,#REF!</definedName>
    <definedName name="Z_C1BE4249_CEBC_11D1_90EF_0000E8CF30B3_.wvu.Cols" localSheetId="1" hidden="1">#REF!,#REF!</definedName>
    <definedName name="Z_C1BE4249_CEBC_11D1_90EF_0000E8CF30B3_.wvu.Cols" hidden="1">#REF!,#REF!</definedName>
    <definedName name="Z_C3E8EC9F_E4C4_11D1_90EF_0000E8CF30B3_.wvu.Cols" localSheetId="8" hidden="1">#REF!</definedName>
    <definedName name="Z_C3E8EC9F_E4C4_11D1_90EF_0000E8CF30B3_.wvu.Cols" localSheetId="2" hidden="1">#REF!</definedName>
    <definedName name="Z_C3E8EC9F_E4C4_11D1_90EF_0000E8CF30B3_.wvu.Cols" localSheetId="4" hidden="1">#REF!</definedName>
    <definedName name="Z_C3E8EC9F_E4C4_11D1_90EF_0000E8CF30B3_.wvu.Cols" localSheetId="6" hidden="1">#REF!</definedName>
    <definedName name="Z_C3E8EC9F_E4C4_11D1_90EF_0000E8CF30B3_.wvu.Cols" localSheetId="7" hidden="1">#REF!</definedName>
    <definedName name="Z_C3E8EC9F_E4C4_11D1_90EF_0000E8CF30B3_.wvu.Cols" localSheetId="5" hidden="1">#REF!</definedName>
    <definedName name="Z_C3E8EC9F_E4C4_11D1_90EF_0000E8CF30B3_.wvu.Cols" localSheetId="0" hidden="1">#REF!</definedName>
    <definedName name="Z_C3E8EC9F_E4C4_11D1_90EF_0000E8CF30B3_.wvu.Cols" localSheetId="12" hidden="1">#REF!</definedName>
    <definedName name="Z_C3E8EC9F_E4C4_11D1_90EF_0000E8CF30B3_.wvu.Cols" localSheetId="1" hidden="1">#REF!</definedName>
    <definedName name="Z_C3E8EC9F_E4C4_11D1_90EF_0000E8CF30B3_.wvu.Cols" hidden="1">#REF!</definedName>
    <definedName name="Z_C3E8ECA1_E4C4_11D1_90EF_0000E8CF30B3_.wvu.Cols" localSheetId="8" hidden="1">#REF!</definedName>
    <definedName name="Z_C3E8ECA1_E4C4_11D1_90EF_0000E8CF30B3_.wvu.Cols" localSheetId="2" hidden="1">#REF!</definedName>
    <definedName name="Z_C3E8ECA1_E4C4_11D1_90EF_0000E8CF30B3_.wvu.Cols" localSheetId="4" hidden="1">#REF!</definedName>
    <definedName name="Z_C3E8ECA1_E4C4_11D1_90EF_0000E8CF30B3_.wvu.Cols" localSheetId="6" hidden="1">#REF!</definedName>
    <definedName name="Z_C3E8ECA1_E4C4_11D1_90EF_0000E8CF30B3_.wvu.Cols" localSheetId="7" hidden="1">#REF!</definedName>
    <definedName name="Z_C3E8ECA1_E4C4_11D1_90EF_0000E8CF30B3_.wvu.Cols" localSheetId="5" hidden="1">#REF!</definedName>
    <definedName name="Z_C3E8ECA1_E4C4_11D1_90EF_0000E8CF30B3_.wvu.Cols" localSheetId="0" hidden="1">#REF!</definedName>
    <definedName name="Z_C3E8ECA1_E4C4_11D1_90EF_0000E8CF30B3_.wvu.Cols" localSheetId="12" hidden="1">#REF!</definedName>
    <definedName name="Z_C3E8ECA1_E4C4_11D1_90EF_0000E8CF30B3_.wvu.Cols" localSheetId="1" hidden="1">#REF!</definedName>
    <definedName name="Z_C3E8ECA1_E4C4_11D1_90EF_0000E8CF30B3_.wvu.Cols" hidden="1">#REF!</definedName>
    <definedName name="Z_C5885BF0_8E54_11D1_95F0_0000E8CF5EB3_.wvu.Cols" localSheetId="8" hidden="1">#REF!</definedName>
    <definedName name="Z_C5885BF0_8E54_11D1_95F0_0000E8CF5EB3_.wvu.Cols" localSheetId="2" hidden="1">#REF!</definedName>
    <definedName name="Z_C5885BF0_8E54_11D1_95F0_0000E8CF5EB3_.wvu.Cols" localSheetId="4" hidden="1">#REF!</definedName>
    <definedName name="Z_C5885BF0_8E54_11D1_95F0_0000E8CF5EB3_.wvu.Cols" localSheetId="6" hidden="1">#REF!</definedName>
    <definedName name="Z_C5885BF0_8E54_11D1_95F0_0000E8CF5EB3_.wvu.Cols" localSheetId="7" hidden="1">#REF!</definedName>
    <definedName name="Z_C5885BF0_8E54_11D1_95F0_0000E8CF5EB3_.wvu.Cols" localSheetId="5" hidden="1">#REF!</definedName>
    <definedName name="Z_C5885BF0_8E54_11D1_95F0_0000E8CF5EB3_.wvu.Cols" localSheetId="0" hidden="1">#REF!</definedName>
    <definedName name="Z_C5885BF0_8E54_11D1_95F0_0000E8CF5EB3_.wvu.Cols" localSheetId="12" hidden="1">#REF!</definedName>
    <definedName name="Z_C5885BF0_8E54_11D1_95F0_0000E8CF5EB3_.wvu.Cols" localSheetId="1" hidden="1">#REF!</definedName>
    <definedName name="Z_C5885BF0_8E54_11D1_95F0_0000E8CF5EB3_.wvu.Cols" hidden="1">#REF!</definedName>
    <definedName name="Z_C5885BF1_8E54_11D1_95F0_0000E8CF5EB3_.wvu.Cols" localSheetId="8" hidden="1">#REF!</definedName>
    <definedName name="Z_C5885BF1_8E54_11D1_95F0_0000E8CF5EB3_.wvu.Cols" localSheetId="2" hidden="1">#REF!</definedName>
    <definedName name="Z_C5885BF1_8E54_11D1_95F0_0000E8CF5EB3_.wvu.Cols" localSheetId="4" hidden="1">#REF!</definedName>
    <definedName name="Z_C5885BF1_8E54_11D1_95F0_0000E8CF5EB3_.wvu.Cols" localSheetId="6" hidden="1">#REF!</definedName>
    <definedName name="Z_C5885BF1_8E54_11D1_95F0_0000E8CF5EB3_.wvu.Cols" localSheetId="7" hidden="1">#REF!</definedName>
    <definedName name="Z_C5885BF1_8E54_11D1_95F0_0000E8CF5EB3_.wvu.Cols" localSheetId="5" hidden="1">#REF!</definedName>
    <definedName name="Z_C5885BF1_8E54_11D1_95F0_0000E8CF5EB3_.wvu.Cols" localSheetId="12" hidden="1">#REF!</definedName>
    <definedName name="Z_C5885BF1_8E54_11D1_95F0_0000E8CF5EB3_.wvu.Cols" localSheetId="1" hidden="1">#REF!</definedName>
    <definedName name="Z_C5885BF1_8E54_11D1_95F0_0000E8CF5EB3_.wvu.Cols" hidden="1">#REF!</definedName>
    <definedName name="Z_C5885BF2_8E54_11D1_95F0_0000E8CF5EB3_.wvu.Cols" localSheetId="8" hidden="1">#REF!</definedName>
    <definedName name="Z_C5885BF2_8E54_11D1_95F0_0000E8CF5EB3_.wvu.Cols" localSheetId="2" hidden="1">#REF!</definedName>
    <definedName name="Z_C5885BF2_8E54_11D1_95F0_0000E8CF5EB3_.wvu.Cols" localSheetId="4" hidden="1">#REF!</definedName>
    <definedName name="Z_C5885BF2_8E54_11D1_95F0_0000E8CF5EB3_.wvu.Cols" localSheetId="6" hidden="1">#REF!</definedName>
    <definedName name="Z_C5885BF2_8E54_11D1_95F0_0000E8CF5EB3_.wvu.Cols" localSheetId="7" hidden="1">#REF!</definedName>
    <definedName name="Z_C5885BF2_8E54_11D1_95F0_0000E8CF5EB3_.wvu.Cols" localSheetId="5" hidden="1">#REF!</definedName>
    <definedName name="Z_C5885BF2_8E54_11D1_95F0_0000E8CF5EB3_.wvu.Cols" localSheetId="12" hidden="1">#REF!</definedName>
    <definedName name="Z_C5885BF2_8E54_11D1_95F0_0000E8CF5EB3_.wvu.Cols" localSheetId="1" hidden="1">#REF!</definedName>
    <definedName name="Z_C5885BF2_8E54_11D1_95F0_0000E8CF5EB3_.wvu.Cols" hidden="1">#REF!</definedName>
    <definedName name="Z_C5885BF3_8E54_11D1_95F0_0000E8CF5EB3_.wvu.Cols" localSheetId="8" hidden="1">#REF!</definedName>
    <definedName name="Z_C5885BF3_8E54_11D1_95F0_0000E8CF5EB3_.wvu.Cols" localSheetId="2" hidden="1">#REF!</definedName>
    <definedName name="Z_C5885BF3_8E54_11D1_95F0_0000E8CF5EB3_.wvu.Cols" localSheetId="4" hidden="1">#REF!</definedName>
    <definedName name="Z_C5885BF3_8E54_11D1_95F0_0000E8CF5EB3_.wvu.Cols" localSheetId="6" hidden="1">#REF!</definedName>
    <definedName name="Z_C5885BF3_8E54_11D1_95F0_0000E8CF5EB3_.wvu.Cols" localSheetId="7" hidden="1">#REF!</definedName>
    <definedName name="Z_C5885BF3_8E54_11D1_95F0_0000E8CF5EB3_.wvu.Cols" localSheetId="5" hidden="1">#REF!</definedName>
    <definedName name="Z_C5885BF3_8E54_11D1_95F0_0000E8CF5EB3_.wvu.Cols" localSheetId="12" hidden="1">#REF!</definedName>
    <definedName name="Z_C5885BF3_8E54_11D1_95F0_0000E8CF5EB3_.wvu.Cols" localSheetId="1" hidden="1">#REF!</definedName>
    <definedName name="Z_C5885BF3_8E54_11D1_95F0_0000E8CF5EB3_.wvu.Cols" hidden="1">#REF!</definedName>
    <definedName name="Z_C5885BF4_8E54_11D1_95F0_0000E8CF5EB3_.wvu.Cols" localSheetId="8" hidden="1">#REF!</definedName>
    <definedName name="Z_C5885BF4_8E54_11D1_95F0_0000E8CF5EB3_.wvu.Cols" localSheetId="2" hidden="1">#REF!</definedName>
    <definedName name="Z_C5885BF4_8E54_11D1_95F0_0000E8CF5EB3_.wvu.Cols" localSheetId="4" hidden="1">#REF!</definedName>
    <definedName name="Z_C5885BF4_8E54_11D1_95F0_0000E8CF5EB3_.wvu.Cols" localSheetId="6" hidden="1">#REF!</definedName>
    <definedName name="Z_C5885BF4_8E54_11D1_95F0_0000E8CF5EB3_.wvu.Cols" localSheetId="7" hidden="1">#REF!</definedName>
    <definedName name="Z_C5885BF4_8E54_11D1_95F0_0000E8CF5EB3_.wvu.Cols" localSheetId="5" hidden="1">#REF!</definedName>
    <definedName name="Z_C5885BF4_8E54_11D1_95F0_0000E8CF5EB3_.wvu.Cols" localSheetId="12" hidden="1">#REF!</definedName>
    <definedName name="Z_C5885BF4_8E54_11D1_95F0_0000E8CF5EB3_.wvu.Cols" localSheetId="1" hidden="1">#REF!</definedName>
    <definedName name="Z_C5885BF4_8E54_11D1_95F0_0000E8CF5EB3_.wvu.Cols" hidden="1">#REF!</definedName>
    <definedName name="Z_C5885BF5_8E54_11D1_95F0_0000E8CF5EB3_.wvu.Cols" localSheetId="8" hidden="1">#REF!</definedName>
    <definedName name="Z_C5885BF5_8E54_11D1_95F0_0000E8CF5EB3_.wvu.Cols" localSheetId="2" hidden="1">#REF!</definedName>
    <definedName name="Z_C5885BF5_8E54_11D1_95F0_0000E8CF5EB3_.wvu.Cols" localSheetId="4" hidden="1">#REF!</definedName>
    <definedName name="Z_C5885BF5_8E54_11D1_95F0_0000E8CF5EB3_.wvu.Cols" localSheetId="6" hidden="1">#REF!</definedName>
    <definedName name="Z_C5885BF5_8E54_11D1_95F0_0000E8CF5EB3_.wvu.Cols" localSheetId="7" hidden="1">#REF!</definedName>
    <definedName name="Z_C5885BF5_8E54_11D1_95F0_0000E8CF5EB3_.wvu.Cols" localSheetId="5" hidden="1">#REF!</definedName>
    <definedName name="Z_C5885BF5_8E54_11D1_95F0_0000E8CF5EB3_.wvu.Cols" localSheetId="12" hidden="1">#REF!</definedName>
    <definedName name="Z_C5885BF5_8E54_11D1_95F0_0000E8CF5EB3_.wvu.Cols" localSheetId="1" hidden="1">#REF!</definedName>
    <definedName name="Z_C5885BF5_8E54_11D1_95F0_0000E8CF5EB3_.wvu.Cols" hidden="1">#REF!</definedName>
    <definedName name="Z_C647E50C_6185_11D1_95EE_0000E8CF5EB3_.wvu.Cols" localSheetId="8" hidden="1">#REF!</definedName>
    <definedName name="Z_C647E50C_6185_11D1_95EE_0000E8CF5EB3_.wvu.Cols" localSheetId="2" hidden="1">#REF!</definedName>
    <definedName name="Z_C647E50C_6185_11D1_95EE_0000E8CF5EB3_.wvu.Cols" localSheetId="4" hidden="1">#REF!</definedName>
    <definedName name="Z_C647E50C_6185_11D1_95EE_0000E8CF5EB3_.wvu.Cols" localSheetId="6" hidden="1">#REF!</definedName>
    <definedName name="Z_C647E50C_6185_11D1_95EE_0000E8CF5EB3_.wvu.Cols" localSheetId="7" hidden="1">#REF!</definedName>
    <definedName name="Z_C647E50C_6185_11D1_95EE_0000E8CF5EB3_.wvu.Cols" localSheetId="5" hidden="1">#REF!</definedName>
    <definedName name="Z_C647E50C_6185_11D1_95EE_0000E8CF5EB3_.wvu.Cols" localSheetId="12" hidden="1">#REF!</definedName>
    <definedName name="Z_C647E50C_6185_11D1_95EE_0000E8CF5EB3_.wvu.Cols" localSheetId="1" hidden="1">#REF!</definedName>
    <definedName name="Z_C647E50C_6185_11D1_95EE_0000E8CF5EB3_.wvu.Cols" hidden="1">#REF!</definedName>
    <definedName name="Z_C647E50D_6185_11D1_95EE_0000E8CF5EB3_.wvu.Cols" localSheetId="8" hidden="1">#REF!</definedName>
    <definedName name="Z_C647E50D_6185_11D1_95EE_0000E8CF5EB3_.wvu.Cols" localSheetId="2" hidden="1">#REF!</definedName>
    <definedName name="Z_C647E50D_6185_11D1_95EE_0000E8CF5EB3_.wvu.Cols" localSheetId="4" hidden="1">#REF!</definedName>
    <definedName name="Z_C647E50D_6185_11D1_95EE_0000E8CF5EB3_.wvu.Cols" localSheetId="6" hidden="1">#REF!</definedName>
    <definedName name="Z_C647E50D_6185_11D1_95EE_0000E8CF5EB3_.wvu.Cols" localSheetId="7" hidden="1">#REF!</definedName>
    <definedName name="Z_C647E50D_6185_11D1_95EE_0000E8CF5EB3_.wvu.Cols" localSheetId="5" hidden="1">#REF!</definedName>
    <definedName name="Z_C647E50D_6185_11D1_95EE_0000E8CF5EB3_.wvu.Cols" localSheetId="12" hidden="1">#REF!</definedName>
    <definedName name="Z_C647E50D_6185_11D1_95EE_0000E8CF5EB3_.wvu.Cols" localSheetId="1" hidden="1">#REF!</definedName>
    <definedName name="Z_C647E50D_6185_11D1_95EE_0000E8CF5EB3_.wvu.Cols" hidden="1">#REF!</definedName>
    <definedName name="Z_C647E50E_6185_11D1_95EE_0000E8CF5EB3_.wvu.Cols" localSheetId="8" hidden="1">#REF!</definedName>
    <definedName name="Z_C647E50E_6185_11D1_95EE_0000E8CF5EB3_.wvu.Cols" localSheetId="2" hidden="1">#REF!</definedName>
    <definedName name="Z_C647E50E_6185_11D1_95EE_0000E8CF5EB3_.wvu.Cols" localSheetId="4" hidden="1">#REF!</definedName>
    <definedName name="Z_C647E50E_6185_11D1_95EE_0000E8CF5EB3_.wvu.Cols" localSheetId="6" hidden="1">#REF!</definedName>
    <definedName name="Z_C647E50E_6185_11D1_95EE_0000E8CF5EB3_.wvu.Cols" localSheetId="7" hidden="1">#REF!</definedName>
    <definedName name="Z_C647E50E_6185_11D1_95EE_0000E8CF5EB3_.wvu.Cols" localSheetId="5" hidden="1">#REF!</definedName>
    <definedName name="Z_C647E50E_6185_11D1_95EE_0000E8CF5EB3_.wvu.Cols" localSheetId="12" hidden="1">#REF!</definedName>
    <definedName name="Z_C647E50E_6185_11D1_95EE_0000E8CF5EB3_.wvu.Cols" localSheetId="1" hidden="1">#REF!</definedName>
    <definedName name="Z_C647E50E_6185_11D1_95EE_0000E8CF5EB3_.wvu.Cols" hidden="1">#REF!</definedName>
    <definedName name="Z_C647E50F_6185_11D1_95EE_0000E8CF5EB3_.wvu.Cols" localSheetId="8" hidden="1">#REF!</definedName>
    <definedName name="Z_C647E50F_6185_11D1_95EE_0000E8CF5EB3_.wvu.Cols" localSheetId="2" hidden="1">#REF!</definedName>
    <definedName name="Z_C647E50F_6185_11D1_95EE_0000E8CF5EB3_.wvu.Cols" localSheetId="4" hidden="1">#REF!</definedName>
    <definedName name="Z_C647E50F_6185_11D1_95EE_0000E8CF5EB3_.wvu.Cols" localSheetId="6" hidden="1">#REF!</definedName>
    <definedName name="Z_C647E50F_6185_11D1_95EE_0000E8CF5EB3_.wvu.Cols" localSheetId="7" hidden="1">#REF!</definedName>
    <definedName name="Z_C647E50F_6185_11D1_95EE_0000E8CF5EB3_.wvu.Cols" localSheetId="5" hidden="1">#REF!</definedName>
    <definedName name="Z_C647E50F_6185_11D1_95EE_0000E8CF5EB3_.wvu.Cols" localSheetId="12" hidden="1">#REF!</definedName>
    <definedName name="Z_C647E50F_6185_11D1_95EE_0000E8CF5EB3_.wvu.Cols" localSheetId="1" hidden="1">#REF!</definedName>
    <definedName name="Z_C647E50F_6185_11D1_95EE_0000E8CF5EB3_.wvu.Cols" hidden="1">#REF!</definedName>
    <definedName name="Z_C647E510_6185_11D1_95EE_0000E8CF5EB3_.wvu.Cols" localSheetId="8" hidden="1">#REF!</definedName>
    <definedName name="Z_C647E510_6185_11D1_95EE_0000E8CF5EB3_.wvu.Cols" localSheetId="2" hidden="1">#REF!</definedName>
    <definedName name="Z_C647E510_6185_11D1_95EE_0000E8CF5EB3_.wvu.Cols" localSheetId="4" hidden="1">#REF!</definedName>
    <definedName name="Z_C647E510_6185_11D1_95EE_0000E8CF5EB3_.wvu.Cols" localSheetId="6" hidden="1">#REF!</definedName>
    <definedName name="Z_C647E510_6185_11D1_95EE_0000E8CF5EB3_.wvu.Cols" localSheetId="7" hidden="1">#REF!</definedName>
    <definedName name="Z_C647E510_6185_11D1_95EE_0000E8CF5EB3_.wvu.Cols" localSheetId="5" hidden="1">#REF!</definedName>
    <definedName name="Z_C647E510_6185_11D1_95EE_0000E8CF5EB3_.wvu.Cols" localSheetId="12" hidden="1">#REF!</definedName>
    <definedName name="Z_C647E510_6185_11D1_95EE_0000E8CF5EB3_.wvu.Cols" localSheetId="1" hidden="1">#REF!</definedName>
    <definedName name="Z_C647E510_6185_11D1_95EE_0000E8CF5EB3_.wvu.Cols" hidden="1">#REF!</definedName>
    <definedName name="Z_C647E511_6185_11D1_95EE_0000E8CF5EB3_.wvu.Cols" localSheetId="8" hidden="1">#REF!</definedName>
    <definedName name="Z_C647E511_6185_11D1_95EE_0000E8CF5EB3_.wvu.Cols" localSheetId="2" hidden="1">#REF!</definedName>
    <definedName name="Z_C647E511_6185_11D1_95EE_0000E8CF5EB3_.wvu.Cols" localSheetId="4" hidden="1">#REF!</definedName>
    <definedName name="Z_C647E511_6185_11D1_95EE_0000E8CF5EB3_.wvu.Cols" localSheetId="6" hidden="1">#REF!</definedName>
    <definedName name="Z_C647E511_6185_11D1_95EE_0000E8CF5EB3_.wvu.Cols" localSheetId="7" hidden="1">#REF!</definedName>
    <definedName name="Z_C647E511_6185_11D1_95EE_0000E8CF5EB3_.wvu.Cols" localSheetId="5" hidden="1">#REF!</definedName>
    <definedName name="Z_C647E511_6185_11D1_95EE_0000E8CF5EB3_.wvu.Cols" localSheetId="12" hidden="1">#REF!</definedName>
    <definedName name="Z_C647E511_6185_11D1_95EE_0000E8CF5EB3_.wvu.Cols" localSheetId="1" hidden="1">#REF!</definedName>
    <definedName name="Z_C647E511_6185_11D1_95EE_0000E8CF5EB3_.wvu.Cols" hidden="1">#REF!</definedName>
    <definedName name="Z_C7AF9E84_6BD0_11D1_95EF_0000E8CF5EB3_.wvu.Cols" localSheetId="8" hidden="1">#REF!</definedName>
    <definedName name="Z_C7AF9E84_6BD0_11D1_95EF_0000E8CF5EB3_.wvu.Cols" localSheetId="2" hidden="1">#REF!</definedName>
    <definedName name="Z_C7AF9E84_6BD0_11D1_95EF_0000E8CF5EB3_.wvu.Cols" localSheetId="4" hidden="1">#REF!</definedName>
    <definedName name="Z_C7AF9E84_6BD0_11D1_95EF_0000E8CF5EB3_.wvu.Cols" localSheetId="6" hidden="1">#REF!</definedName>
    <definedName name="Z_C7AF9E84_6BD0_11D1_95EF_0000E8CF5EB3_.wvu.Cols" localSheetId="7" hidden="1">#REF!</definedName>
    <definedName name="Z_C7AF9E84_6BD0_11D1_95EF_0000E8CF5EB3_.wvu.Cols" localSheetId="5" hidden="1">#REF!</definedName>
    <definedName name="Z_C7AF9E84_6BD0_11D1_95EF_0000E8CF5EB3_.wvu.Cols" localSheetId="12" hidden="1">#REF!</definedName>
    <definedName name="Z_C7AF9E84_6BD0_11D1_95EF_0000E8CF5EB3_.wvu.Cols" localSheetId="1" hidden="1">#REF!</definedName>
    <definedName name="Z_C7AF9E84_6BD0_11D1_95EF_0000E8CF5EB3_.wvu.Cols" hidden="1">#REF!</definedName>
    <definedName name="Z_C7AF9E85_6BD0_11D1_95EF_0000E8CF5EB3_.wvu.Cols" localSheetId="8" hidden="1">#REF!</definedName>
    <definedName name="Z_C7AF9E85_6BD0_11D1_95EF_0000E8CF5EB3_.wvu.Cols" localSheetId="2" hidden="1">#REF!</definedName>
    <definedName name="Z_C7AF9E85_6BD0_11D1_95EF_0000E8CF5EB3_.wvu.Cols" localSheetId="4" hidden="1">#REF!</definedName>
    <definedName name="Z_C7AF9E85_6BD0_11D1_95EF_0000E8CF5EB3_.wvu.Cols" localSheetId="6" hidden="1">#REF!</definedName>
    <definedName name="Z_C7AF9E85_6BD0_11D1_95EF_0000E8CF5EB3_.wvu.Cols" localSheetId="7" hidden="1">#REF!</definedName>
    <definedName name="Z_C7AF9E85_6BD0_11D1_95EF_0000E8CF5EB3_.wvu.Cols" localSheetId="5" hidden="1">#REF!</definedName>
    <definedName name="Z_C7AF9E85_6BD0_11D1_95EF_0000E8CF5EB3_.wvu.Cols" localSheetId="12" hidden="1">#REF!</definedName>
    <definedName name="Z_C7AF9E85_6BD0_11D1_95EF_0000E8CF5EB3_.wvu.Cols" localSheetId="1" hidden="1">#REF!</definedName>
    <definedName name="Z_C7AF9E85_6BD0_11D1_95EF_0000E8CF5EB3_.wvu.Cols" hidden="1">#REF!</definedName>
    <definedName name="Z_C7AF9E86_6BD0_11D1_95EF_0000E8CF5EB3_.wvu.Cols" localSheetId="8" hidden="1">#REF!</definedName>
    <definedName name="Z_C7AF9E86_6BD0_11D1_95EF_0000E8CF5EB3_.wvu.Cols" localSheetId="2" hidden="1">#REF!</definedName>
    <definedName name="Z_C7AF9E86_6BD0_11D1_95EF_0000E8CF5EB3_.wvu.Cols" localSheetId="4" hidden="1">#REF!</definedName>
    <definedName name="Z_C7AF9E86_6BD0_11D1_95EF_0000E8CF5EB3_.wvu.Cols" localSheetId="6" hidden="1">#REF!</definedName>
    <definedName name="Z_C7AF9E86_6BD0_11D1_95EF_0000E8CF5EB3_.wvu.Cols" localSheetId="7" hidden="1">#REF!</definedName>
    <definedName name="Z_C7AF9E86_6BD0_11D1_95EF_0000E8CF5EB3_.wvu.Cols" localSheetId="5" hidden="1">#REF!</definedName>
    <definedName name="Z_C7AF9E86_6BD0_11D1_95EF_0000E8CF5EB3_.wvu.Cols" localSheetId="12" hidden="1">#REF!</definedName>
    <definedName name="Z_C7AF9E86_6BD0_11D1_95EF_0000E8CF5EB3_.wvu.Cols" localSheetId="1" hidden="1">#REF!</definedName>
    <definedName name="Z_C7AF9E86_6BD0_11D1_95EF_0000E8CF5EB3_.wvu.Cols" hidden="1">#REF!</definedName>
    <definedName name="Z_C7AF9E87_6BD0_11D1_95EF_0000E8CF5EB3_.wvu.Cols" localSheetId="8" hidden="1">#REF!</definedName>
    <definedName name="Z_C7AF9E87_6BD0_11D1_95EF_0000E8CF5EB3_.wvu.Cols" localSheetId="2" hidden="1">#REF!</definedName>
    <definedName name="Z_C7AF9E87_6BD0_11D1_95EF_0000E8CF5EB3_.wvu.Cols" localSheetId="4" hidden="1">#REF!</definedName>
    <definedName name="Z_C7AF9E87_6BD0_11D1_95EF_0000E8CF5EB3_.wvu.Cols" localSheetId="6" hidden="1">#REF!</definedName>
    <definedName name="Z_C7AF9E87_6BD0_11D1_95EF_0000E8CF5EB3_.wvu.Cols" localSheetId="7" hidden="1">#REF!</definedName>
    <definedName name="Z_C7AF9E87_6BD0_11D1_95EF_0000E8CF5EB3_.wvu.Cols" localSheetId="5" hidden="1">#REF!</definedName>
    <definedName name="Z_C7AF9E87_6BD0_11D1_95EF_0000E8CF5EB3_.wvu.Cols" localSheetId="12" hidden="1">#REF!</definedName>
    <definedName name="Z_C7AF9E87_6BD0_11D1_95EF_0000E8CF5EB3_.wvu.Cols" localSheetId="1" hidden="1">#REF!</definedName>
    <definedName name="Z_C7AF9E87_6BD0_11D1_95EF_0000E8CF5EB3_.wvu.Cols" hidden="1">#REF!</definedName>
    <definedName name="Z_C7AF9E88_6BD0_11D1_95EF_0000E8CF5EB3_.wvu.Cols" localSheetId="8" hidden="1">#REF!</definedName>
    <definedName name="Z_C7AF9E88_6BD0_11D1_95EF_0000E8CF5EB3_.wvu.Cols" localSheetId="2" hidden="1">#REF!</definedName>
    <definedName name="Z_C7AF9E88_6BD0_11D1_95EF_0000E8CF5EB3_.wvu.Cols" localSheetId="4" hidden="1">#REF!</definedName>
    <definedName name="Z_C7AF9E88_6BD0_11D1_95EF_0000E8CF5EB3_.wvu.Cols" localSheetId="6" hidden="1">#REF!</definedName>
    <definedName name="Z_C7AF9E88_6BD0_11D1_95EF_0000E8CF5EB3_.wvu.Cols" localSheetId="7" hidden="1">#REF!</definedName>
    <definedName name="Z_C7AF9E88_6BD0_11D1_95EF_0000E8CF5EB3_.wvu.Cols" localSheetId="5" hidden="1">#REF!</definedName>
    <definedName name="Z_C7AF9E88_6BD0_11D1_95EF_0000E8CF5EB3_.wvu.Cols" localSheetId="12" hidden="1">#REF!</definedName>
    <definedName name="Z_C7AF9E88_6BD0_11D1_95EF_0000E8CF5EB3_.wvu.Cols" localSheetId="1" hidden="1">#REF!</definedName>
    <definedName name="Z_C7AF9E88_6BD0_11D1_95EF_0000E8CF5EB3_.wvu.Cols" hidden="1">#REF!</definedName>
    <definedName name="Z_C7AF9E89_6BD0_11D1_95EF_0000E8CF5EB3_.wvu.Cols" localSheetId="8" hidden="1">#REF!</definedName>
    <definedName name="Z_C7AF9E89_6BD0_11D1_95EF_0000E8CF5EB3_.wvu.Cols" localSheetId="2" hidden="1">#REF!</definedName>
    <definedName name="Z_C7AF9E89_6BD0_11D1_95EF_0000E8CF5EB3_.wvu.Cols" localSheetId="4" hidden="1">#REF!</definedName>
    <definedName name="Z_C7AF9E89_6BD0_11D1_95EF_0000E8CF5EB3_.wvu.Cols" localSheetId="6" hidden="1">#REF!</definedName>
    <definedName name="Z_C7AF9E89_6BD0_11D1_95EF_0000E8CF5EB3_.wvu.Cols" localSheetId="7" hidden="1">#REF!</definedName>
    <definedName name="Z_C7AF9E89_6BD0_11D1_95EF_0000E8CF5EB3_.wvu.Cols" localSheetId="5" hidden="1">#REF!</definedName>
    <definedName name="Z_C7AF9E89_6BD0_11D1_95EF_0000E8CF5EB3_.wvu.Cols" localSheetId="12" hidden="1">#REF!</definedName>
    <definedName name="Z_C7AF9E89_6BD0_11D1_95EF_0000E8CF5EB3_.wvu.Cols" localSheetId="1" hidden="1">#REF!</definedName>
    <definedName name="Z_C7AF9E89_6BD0_11D1_95EF_0000E8CF5EB3_.wvu.Cols" hidden="1">#REF!</definedName>
    <definedName name="Z_C7D31B48_6CB0_11D1_95EF_0000E8CF5EB3_.wvu.Cols" localSheetId="8" hidden="1">#REF!</definedName>
    <definedName name="Z_C7D31B48_6CB0_11D1_95EF_0000E8CF5EB3_.wvu.Cols" localSheetId="2" hidden="1">#REF!</definedName>
    <definedName name="Z_C7D31B48_6CB0_11D1_95EF_0000E8CF5EB3_.wvu.Cols" localSheetId="4" hidden="1">#REF!</definedName>
    <definedName name="Z_C7D31B48_6CB0_11D1_95EF_0000E8CF5EB3_.wvu.Cols" localSheetId="6" hidden="1">#REF!</definedName>
    <definedName name="Z_C7D31B48_6CB0_11D1_95EF_0000E8CF5EB3_.wvu.Cols" localSheetId="7" hidden="1">#REF!</definedName>
    <definedName name="Z_C7D31B48_6CB0_11D1_95EF_0000E8CF5EB3_.wvu.Cols" localSheetId="5" hidden="1">#REF!</definedName>
    <definedName name="Z_C7D31B48_6CB0_11D1_95EF_0000E8CF5EB3_.wvu.Cols" localSheetId="12" hidden="1">#REF!</definedName>
    <definedName name="Z_C7D31B48_6CB0_11D1_95EF_0000E8CF5EB3_.wvu.Cols" localSheetId="1" hidden="1">#REF!</definedName>
    <definedName name="Z_C7D31B48_6CB0_11D1_95EF_0000E8CF5EB3_.wvu.Cols" hidden="1">#REF!</definedName>
    <definedName name="Z_C7D31B49_6CB0_11D1_95EF_0000E8CF5EB3_.wvu.Cols" localSheetId="8" hidden="1">#REF!</definedName>
    <definedName name="Z_C7D31B49_6CB0_11D1_95EF_0000E8CF5EB3_.wvu.Cols" localSheetId="2" hidden="1">#REF!</definedName>
    <definedName name="Z_C7D31B49_6CB0_11D1_95EF_0000E8CF5EB3_.wvu.Cols" localSheetId="4" hidden="1">#REF!</definedName>
    <definedName name="Z_C7D31B49_6CB0_11D1_95EF_0000E8CF5EB3_.wvu.Cols" localSheetId="6" hidden="1">#REF!</definedName>
    <definedName name="Z_C7D31B49_6CB0_11D1_95EF_0000E8CF5EB3_.wvu.Cols" localSheetId="7" hidden="1">#REF!</definedName>
    <definedName name="Z_C7D31B49_6CB0_11D1_95EF_0000E8CF5EB3_.wvu.Cols" localSheetId="5" hidden="1">#REF!</definedName>
    <definedName name="Z_C7D31B49_6CB0_11D1_95EF_0000E8CF5EB3_.wvu.Cols" localSheetId="12" hidden="1">#REF!</definedName>
    <definedName name="Z_C7D31B49_6CB0_11D1_95EF_0000E8CF5EB3_.wvu.Cols" localSheetId="1" hidden="1">#REF!</definedName>
    <definedName name="Z_C7D31B49_6CB0_11D1_95EF_0000E8CF5EB3_.wvu.Cols" hidden="1">#REF!</definedName>
    <definedName name="Z_C7D31B4A_6CB0_11D1_95EF_0000E8CF5EB3_.wvu.Cols" localSheetId="8" hidden="1">#REF!</definedName>
    <definedName name="Z_C7D31B4A_6CB0_11D1_95EF_0000E8CF5EB3_.wvu.Cols" localSheetId="2" hidden="1">#REF!</definedName>
    <definedName name="Z_C7D31B4A_6CB0_11D1_95EF_0000E8CF5EB3_.wvu.Cols" localSheetId="4" hidden="1">#REF!</definedName>
    <definedName name="Z_C7D31B4A_6CB0_11D1_95EF_0000E8CF5EB3_.wvu.Cols" localSheetId="6" hidden="1">#REF!</definedName>
    <definedName name="Z_C7D31B4A_6CB0_11D1_95EF_0000E8CF5EB3_.wvu.Cols" localSheetId="7" hidden="1">#REF!</definedName>
    <definedName name="Z_C7D31B4A_6CB0_11D1_95EF_0000E8CF5EB3_.wvu.Cols" localSheetId="5" hidden="1">#REF!</definedName>
    <definedName name="Z_C7D31B4A_6CB0_11D1_95EF_0000E8CF5EB3_.wvu.Cols" localSheetId="12" hidden="1">#REF!</definedName>
    <definedName name="Z_C7D31B4A_6CB0_11D1_95EF_0000E8CF5EB3_.wvu.Cols" localSheetId="1" hidden="1">#REF!</definedName>
    <definedName name="Z_C7D31B4A_6CB0_11D1_95EF_0000E8CF5EB3_.wvu.Cols" hidden="1">#REF!</definedName>
    <definedName name="Z_C7D31B4B_6CB0_11D1_95EF_0000E8CF5EB3_.wvu.Cols" localSheetId="8" hidden="1">#REF!</definedName>
    <definedName name="Z_C7D31B4B_6CB0_11D1_95EF_0000E8CF5EB3_.wvu.Cols" localSheetId="2" hidden="1">#REF!</definedName>
    <definedName name="Z_C7D31B4B_6CB0_11D1_95EF_0000E8CF5EB3_.wvu.Cols" localSheetId="4" hidden="1">#REF!</definedName>
    <definedName name="Z_C7D31B4B_6CB0_11D1_95EF_0000E8CF5EB3_.wvu.Cols" localSheetId="6" hidden="1">#REF!</definedName>
    <definedName name="Z_C7D31B4B_6CB0_11D1_95EF_0000E8CF5EB3_.wvu.Cols" localSheetId="7" hidden="1">#REF!</definedName>
    <definedName name="Z_C7D31B4B_6CB0_11D1_95EF_0000E8CF5EB3_.wvu.Cols" localSheetId="5" hidden="1">#REF!</definedName>
    <definedName name="Z_C7D31B4B_6CB0_11D1_95EF_0000E8CF5EB3_.wvu.Cols" localSheetId="12" hidden="1">#REF!</definedName>
    <definedName name="Z_C7D31B4B_6CB0_11D1_95EF_0000E8CF5EB3_.wvu.Cols" localSheetId="1" hidden="1">#REF!</definedName>
    <definedName name="Z_C7D31B4B_6CB0_11D1_95EF_0000E8CF5EB3_.wvu.Cols" hidden="1">#REF!</definedName>
    <definedName name="Z_C7D31B4C_6CB0_11D1_95EF_0000E8CF5EB3_.wvu.Cols" localSheetId="8" hidden="1">#REF!</definedName>
    <definedName name="Z_C7D31B4C_6CB0_11D1_95EF_0000E8CF5EB3_.wvu.Cols" localSheetId="2" hidden="1">#REF!</definedName>
    <definedName name="Z_C7D31B4C_6CB0_11D1_95EF_0000E8CF5EB3_.wvu.Cols" localSheetId="4" hidden="1">#REF!</definedName>
    <definedName name="Z_C7D31B4C_6CB0_11D1_95EF_0000E8CF5EB3_.wvu.Cols" localSheetId="6" hidden="1">#REF!</definedName>
    <definedName name="Z_C7D31B4C_6CB0_11D1_95EF_0000E8CF5EB3_.wvu.Cols" localSheetId="7" hidden="1">#REF!</definedName>
    <definedName name="Z_C7D31B4C_6CB0_11D1_95EF_0000E8CF5EB3_.wvu.Cols" localSheetId="5" hidden="1">#REF!</definedName>
    <definedName name="Z_C7D31B4C_6CB0_11D1_95EF_0000E8CF5EB3_.wvu.Cols" localSheetId="12" hidden="1">#REF!</definedName>
    <definedName name="Z_C7D31B4C_6CB0_11D1_95EF_0000E8CF5EB3_.wvu.Cols" localSheetId="1" hidden="1">#REF!</definedName>
    <definedName name="Z_C7D31B4C_6CB0_11D1_95EF_0000E8CF5EB3_.wvu.Cols" hidden="1">#REF!</definedName>
    <definedName name="Z_C7D31B4D_6CB0_11D1_95EF_0000E8CF5EB3_.wvu.Cols" localSheetId="8" hidden="1">#REF!</definedName>
    <definedName name="Z_C7D31B4D_6CB0_11D1_95EF_0000E8CF5EB3_.wvu.Cols" localSheetId="2" hidden="1">#REF!</definedName>
    <definedName name="Z_C7D31B4D_6CB0_11D1_95EF_0000E8CF5EB3_.wvu.Cols" localSheetId="4" hidden="1">#REF!</definedName>
    <definedName name="Z_C7D31B4D_6CB0_11D1_95EF_0000E8CF5EB3_.wvu.Cols" localSheetId="6" hidden="1">#REF!</definedName>
    <definedName name="Z_C7D31B4D_6CB0_11D1_95EF_0000E8CF5EB3_.wvu.Cols" localSheetId="7" hidden="1">#REF!</definedName>
    <definedName name="Z_C7D31B4D_6CB0_11D1_95EF_0000E8CF5EB3_.wvu.Cols" localSheetId="5" hidden="1">#REF!</definedName>
    <definedName name="Z_C7D31B4D_6CB0_11D1_95EF_0000E8CF5EB3_.wvu.Cols" localSheetId="12" hidden="1">#REF!</definedName>
    <definedName name="Z_C7D31B4D_6CB0_11D1_95EF_0000E8CF5EB3_.wvu.Cols" localSheetId="1" hidden="1">#REF!</definedName>
    <definedName name="Z_C7D31B4D_6CB0_11D1_95EF_0000E8CF5EB3_.wvu.Cols" hidden="1">#REF!</definedName>
    <definedName name="Z_CCF8952C_C87F_11D1_95F0_0000E8CF5EB3_.wvu.Cols" localSheetId="8" hidden="1">#REF!,#REF!,#REF!</definedName>
    <definedName name="Z_CCF8952C_C87F_11D1_95F0_0000E8CF5EB3_.wvu.Cols" localSheetId="2" hidden="1">#REF!,#REF!,#REF!</definedName>
    <definedName name="Z_CCF8952C_C87F_11D1_95F0_0000E8CF5EB3_.wvu.Cols" localSheetId="4" hidden="1">#REF!,#REF!,#REF!</definedName>
    <definedName name="Z_CCF8952C_C87F_11D1_95F0_0000E8CF5EB3_.wvu.Cols" localSheetId="6" hidden="1">#REF!,#REF!,#REF!</definedName>
    <definedName name="Z_CCF8952C_C87F_11D1_95F0_0000E8CF5EB3_.wvu.Cols" localSheetId="7" hidden="1">#REF!,#REF!,#REF!</definedName>
    <definedName name="Z_CCF8952C_C87F_11D1_95F0_0000E8CF5EB3_.wvu.Cols" localSheetId="5" hidden="1">#REF!,#REF!,#REF!</definedName>
    <definedName name="Z_CCF8952C_C87F_11D1_95F0_0000E8CF5EB3_.wvu.Cols" localSheetId="0" hidden="1">#REF!,#REF!,#REF!</definedName>
    <definedName name="Z_CCF8952C_C87F_11D1_95F0_0000E8CF5EB3_.wvu.Cols" localSheetId="12" hidden="1">#REF!,#REF!,#REF!</definedName>
    <definedName name="Z_CCF8952C_C87F_11D1_95F0_0000E8CF5EB3_.wvu.Cols" localSheetId="1" hidden="1">#REF!,#REF!,#REF!</definedName>
    <definedName name="Z_CCF8952C_C87F_11D1_95F0_0000E8CF5EB3_.wvu.Cols" hidden="1">#REF!,#REF!,#REF!</definedName>
    <definedName name="Z_CCF8952D_C87F_11D1_95F0_0000E8CF5EB3_.wvu.Cols" localSheetId="8" hidden="1">#REF!,#REF!,#REF!</definedName>
    <definedName name="Z_CCF8952D_C87F_11D1_95F0_0000E8CF5EB3_.wvu.Cols" localSheetId="2" hidden="1">#REF!,#REF!,#REF!</definedName>
    <definedName name="Z_CCF8952D_C87F_11D1_95F0_0000E8CF5EB3_.wvu.Cols" localSheetId="4" hidden="1">#REF!,#REF!,#REF!</definedName>
    <definedName name="Z_CCF8952D_C87F_11D1_95F0_0000E8CF5EB3_.wvu.Cols" localSheetId="6" hidden="1">#REF!,#REF!,#REF!</definedName>
    <definedName name="Z_CCF8952D_C87F_11D1_95F0_0000E8CF5EB3_.wvu.Cols" localSheetId="7" hidden="1">#REF!,#REF!,#REF!</definedName>
    <definedName name="Z_CCF8952D_C87F_11D1_95F0_0000E8CF5EB3_.wvu.Cols" localSheetId="5" hidden="1">#REF!,#REF!,#REF!</definedName>
    <definedName name="Z_CCF8952D_C87F_11D1_95F0_0000E8CF5EB3_.wvu.Cols" localSheetId="0" hidden="1">#REF!,#REF!,#REF!</definedName>
    <definedName name="Z_CCF8952D_C87F_11D1_95F0_0000E8CF5EB3_.wvu.Cols" localSheetId="12" hidden="1">#REF!,#REF!,#REF!</definedName>
    <definedName name="Z_CCF8952D_C87F_11D1_95F0_0000E8CF5EB3_.wvu.Cols" localSheetId="1" hidden="1">#REF!,#REF!,#REF!</definedName>
    <definedName name="Z_CCF8952D_C87F_11D1_95F0_0000E8CF5EB3_.wvu.Cols" hidden="1">#REF!,#REF!,#REF!</definedName>
    <definedName name="Z_CD2CD206_E586_11D1_95F1_0000E8CF5EB3_.wvu.Cols" localSheetId="8" hidden="1">#REF!</definedName>
    <definedName name="Z_CD2CD206_E586_11D1_95F1_0000E8CF5EB3_.wvu.Cols" localSheetId="2" hidden="1">#REF!</definedName>
    <definedName name="Z_CD2CD206_E586_11D1_95F1_0000E8CF5EB3_.wvu.Cols" localSheetId="4" hidden="1">#REF!</definedName>
    <definedName name="Z_CD2CD206_E586_11D1_95F1_0000E8CF5EB3_.wvu.Cols" localSheetId="6" hidden="1">#REF!</definedName>
    <definedName name="Z_CD2CD206_E586_11D1_95F1_0000E8CF5EB3_.wvu.Cols" localSheetId="7" hidden="1">#REF!</definedName>
    <definedName name="Z_CD2CD206_E586_11D1_95F1_0000E8CF5EB3_.wvu.Cols" localSheetId="5" hidden="1">#REF!</definedName>
    <definedName name="Z_CD2CD206_E586_11D1_95F1_0000E8CF5EB3_.wvu.Cols" localSheetId="0" hidden="1">#REF!</definedName>
    <definedName name="Z_CD2CD206_E586_11D1_95F1_0000E8CF5EB3_.wvu.Cols" localSheetId="12" hidden="1">#REF!</definedName>
    <definedName name="Z_CD2CD206_E586_11D1_95F1_0000E8CF5EB3_.wvu.Cols" localSheetId="1" hidden="1">#REF!</definedName>
    <definedName name="Z_CD2CD206_E586_11D1_95F1_0000E8CF5EB3_.wvu.Cols" hidden="1">#REF!</definedName>
    <definedName name="Z_CD2CD208_E586_11D1_95F1_0000E8CF5EB3_.wvu.Cols" localSheetId="8" hidden="1">#REF!</definedName>
    <definedName name="Z_CD2CD208_E586_11D1_95F1_0000E8CF5EB3_.wvu.Cols" localSheetId="2" hidden="1">#REF!</definedName>
    <definedName name="Z_CD2CD208_E586_11D1_95F1_0000E8CF5EB3_.wvu.Cols" localSheetId="4" hidden="1">#REF!</definedName>
    <definedName name="Z_CD2CD208_E586_11D1_95F1_0000E8CF5EB3_.wvu.Cols" localSheetId="6" hidden="1">#REF!</definedName>
    <definedName name="Z_CD2CD208_E586_11D1_95F1_0000E8CF5EB3_.wvu.Cols" localSheetId="7" hidden="1">#REF!</definedName>
    <definedName name="Z_CD2CD208_E586_11D1_95F1_0000E8CF5EB3_.wvu.Cols" localSheetId="5" hidden="1">#REF!</definedName>
    <definedName name="Z_CD2CD208_E586_11D1_95F1_0000E8CF5EB3_.wvu.Cols" localSheetId="0" hidden="1">#REF!</definedName>
    <definedName name="Z_CD2CD208_E586_11D1_95F1_0000E8CF5EB3_.wvu.Cols" localSheetId="12" hidden="1">#REF!</definedName>
    <definedName name="Z_CD2CD208_E586_11D1_95F1_0000E8CF5EB3_.wvu.Cols" localSheetId="1" hidden="1">#REF!</definedName>
    <definedName name="Z_CD2CD208_E586_11D1_95F1_0000E8CF5EB3_.wvu.Cols" hidden="1">#REF!</definedName>
    <definedName name="Z_CD2CD284_E586_11D1_95F1_0000E8CF5EB3_.wvu.Cols" localSheetId="8" hidden="1">#REF!</definedName>
    <definedName name="Z_CD2CD284_E586_11D1_95F1_0000E8CF5EB3_.wvu.Cols" localSheetId="2" hidden="1">#REF!</definedName>
    <definedName name="Z_CD2CD284_E586_11D1_95F1_0000E8CF5EB3_.wvu.Cols" localSheetId="4" hidden="1">#REF!</definedName>
    <definedName name="Z_CD2CD284_E586_11D1_95F1_0000E8CF5EB3_.wvu.Cols" localSheetId="6" hidden="1">#REF!</definedName>
    <definedName name="Z_CD2CD284_E586_11D1_95F1_0000E8CF5EB3_.wvu.Cols" localSheetId="7" hidden="1">#REF!</definedName>
    <definedName name="Z_CD2CD284_E586_11D1_95F1_0000E8CF5EB3_.wvu.Cols" localSheetId="5" hidden="1">#REF!</definedName>
    <definedName name="Z_CD2CD284_E586_11D1_95F1_0000E8CF5EB3_.wvu.Cols" localSheetId="0" hidden="1">#REF!</definedName>
    <definedName name="Z_CD2CD284_E586_11D1_95F1_0000E8CF5EB3_.wvu.Cols" localSheetId="12" hidden="1">#REF!</definedName>
    <definedName name="Z_CD2CD284_E586_11D1_95F1_0000E8CF5EB3_.wvu.Cols" localSheetId="1" hidden="1">#REF!</definedName>
    <definedName name="Z_CD2CD284_E586_11D1_95F1_0000E8CF5EB3_.wvu.Cols" hidden="1">#REF!</definedName>
    <definedName name="Z_CD2CD286_E586_11D1_95F1_0000E8CF5EB3_.wvu.Cols" localSheetId="8" hidden="1">#REF!</definedName>
    <definedName name="Z_CD2CD286_E586_11D1_95F1_0000E8CF5EB3_.wvu.Cols" localSheetId="2" hidden="1">#REF!</definedName>
    <definedName name="Z_CD2CD286_E586_11D1_95F1_0000E8CF5EB3_.wvu.Cols" localSheetId="4" hidden="1">#REF!</definedName>
    <definedName name="Z_CD2CD286_E586_11D1_95F1_0000E8CF5EB3_.wvu.Cols" localSheetId="6" hidden="1">#REF!</definedName>
    <definedName name="Z_CD2CD286_E586_11D1_95F1_0000E8CF5EB3_.wvu.Cols" localSheetId="7" hidden="1">#REF!</definedName>
    <definedName name="Z_CD2CD286_E586_11D1_95F1_0000E8CF5EB3_.wvu.Cols" localSheetId="5" hidden="1">#REF!</definedName>
    <definedName name="Z_CD2CD286_E586_11D1_95F1_0000E8CF5EB3_.wvu.Cols" localSheetId="12" hidden="1">#REF!</definedName>
    <definedName name="Z_CD2CD286_E586_11D1_95F1_0000E8CF5EB3_.wvu.Cols" localSheetId="1" hidden="1">#REF!</definedName>
    <definedName name="Z_CD2CD286_E586_11D1_95F1_0000E8CF5EB3_.wvu.Cols" hidden="1">#REF!</definedName>
    <definedName name="Z_CDA3734B_BD8B_11D1_95F0_0000E8CF5EB3_.wvu.Cols" localSheetId="8" hidden="1">#REF!</definedName>
    <definedName name="Z_CDA3734B_BD8B_11D1_95F0_0000E8CF5EB3_.wvu.Cols" localSheetId="2" hidden="1">#REF!</definedName>
    <definedName name="Z_CDA3734B_BD8B_11D1_95F0_0000E8CF5EB3_.wvu.Cols" localSheetId="4" hidden="1">#REF!</definedName>
    <definedName name="Z_CDA3734B_BD8B_11D1_95F0_0000E8CF5EB3_.wvu.Cols" localSheetId="6" hidden="1">#REF!</definedName>
    <definedName name="Z_CDA3734B_BD8B_11D1_95F0_0000E8CF5EB3_.wvu.Cols" localSheetId="7" hidden="1">#REF!</definedName>
    <definedName name="Z_CDA3734B_BD8B_11D1_95F0_0000E8CF5EB3_.wvu.Cols" localSheetId="5" hidden="1">#REF!</definedName>
    <definedName name="Z_CDA3734B_BD8B_11D1_95F0_0000E8CF5EB3_.wvu.Cols" localSheetId="12" hidden="1">#REF!</definedName>
    <definedName name="Z_CDA3734B_BD8B_11D1_95F0_0000E8CF5EB3_.wvu.Cols" localSheetId="1" hidden="1">#REF!</definedName>
    <definedName name="Z_CDA3734B_BD8B_11D1_95F0_0000E8CF5EB3_.wvu.Cols" hidden="1">#REF!</definedName>
    <definedName name="Z_CDA3734C_BD8B_11D1_95F0_0000E8CF5EB3_.wvu.Cols" localSheetId="8" hidden="1">#REF!</definedName>
    <definedName name="Z_CDA3734C_BD8B_11D1_95F0_0000E8CF5EB3_.wvu.Cols" localSheetId="2" hidden="1">#REF!</definedName>
    <definedName name="Z_CDA3734C_BD8B_11D1_95F0_0000E8CF5EB3_.wvu.Cols" localSheetId="4" hidden="1">#REF!</definedName>
    <definedName name="Z_CDA3734C_BD8B_11D1_95F0_0000E8CF5EB3_.wvu.Cols" localSheetId="6" hidden="1">#REF!</definedName>
    <definedName name="Z_CDA3734C_BD8B_11D1_95F0_0000E8CF5EB3_.wvu.Cols" localSheetId="7" hidden="1">#REF!</definedName>
    <definedName name="Z_CDA3734C_BD8B_11D1_95F0_0000E8CF5EB3_.wvu.Cols" localSheetId="5" hidden="1">#REF!</definedName>
    <definedName name="Z_CDA3734C_BD8B_11D1_95F0_0000E8CF5EB3_.wvu.Cols" localSheetId="12" hidden="1">#REF!</definedName>
    <definedName name="Z_CDA3734C_BD8B_11D1_95F0_0000E8CF5EB3_.wvu.Cols" localSheetId="1" hidden="1">#REF!</definedName>
    <definedName name="Z_CDA3734C_BD8B_11D1_95F0_0000E8CF5EB3_.wvu.Cols" hidden="1">#REF!</definedName>
    <definedName name="Z_D1A89944_76E9_11D1_95EF_0000E8CF5EB3_.wvu.Cols" localSheetId="8" hidden="1">#REF!</definedName>
    <definedName name="Z_D1A89944_76E9_11D1_95EF_0000E8CF5EB3_.wvu.Cols" localSheetId="2" hidden="1">#REF!</definedName>
    <definedName name="Z_D1A89944_76E9_11D1_95EF_0000E8CF5EB3_.wvu.Cols" localSheetId="4" hidden="1">#REF!</definedName>
    <definedName name="Z_D1A89944_76E9_11D1_95EF_0000E8CF5EB3_.wvu.Cols" localSheetId="6" hidden="1">#REF!</definedName>
    <definedName name="Z_D1A89944_76E9_11D1_95EF_0000E8CF5EB3_.wvu.Cols" localSheetId="7" hidden="1">#REF!</definedName>
    <definedName name="Z_D1A89944_76E9_11D1_95EF_0000E8CF5EB3_.wvu.Cols" localSheetId="5" hidden="1">#REF!</definedName>
    <definedName name="Z_D1A89944_76E9_11D1_95EF_0000E8CF5EB3_.wvu.Cols" localSheetId="12" hidden="1">#REF!</definedName>
    <definedName name="Z_D1A89944_76E9_11D1_95EF_0000E8CF5EB3_.wvu.Cols" localSheetId="1" hidden="1">#REF!</definedName>
    <definedName name="Z_D1A89944_76E9_11D1_95EF_0000E8CF5EB3_.wvu.Cols" hidden="1">#REF!</definedName>
    <definedName name="Z_D1A89945_76E9_11D1_95EF_0000E8CF5EB3_.wvu.Cols" localSheetId="8" hidden="1">#REF!</definedName>
    <definedName name="Z_D1A89945_76E9_11D1_95EF_0000E8CF5EB3_.wvu.Cols" localSheetId="2" hidden="1">#REF!</definedName>
    <definedName name="Z_D1A89945_76E9_11D1_95EF_0000E8CF5EB3_.wvu.Cols" localSheetId="4" hidden="1">#REF!</definedName>
    <definedName name="Z_D1A89945_76E9_11D1_95EF_0000E8CF5EB3_.wvu.Cols" localSheetId="6" hidden="1">#REF!</definedName>
    <definedName name="Z_D1A89945_76E9_11D1_95EF_0000E8CF5EB3_.wvu.Cols" localSheetId="7" hidden="1">#REF!</definedName>
    <definedName name="Z_D1A89945_76E9_11D1_95EF_0000E8CF5EB3_.wvu.Cols" localSheetId="5" hidden="1">#REF!</definedName>
    <definedName name="Z_D1A89945_76E9_11D1_95EF_0000E8CF5EB3_.wvu.Cols" localSheetId="12" hidden="1">#REF!</definedName>
    <definedName name="Z_D1A89945_76E9_11D1_95EF_0000E8CF5EB3_.wvu.Cols" localSheetId="1" hidden="1">#REF!</definedName>
    <definedName name="Z_D1A89945_76E9_11D1_95EF_0000E8CF5EB3_.wvu.Cols" hidden="1">#REF!</definedName>
    <definedName name="Z_D1A89946_76E9_11D1_95EF_0000E8CF5EB3_.wvu.Cols" localSheetId="8" hidden="1">#REF!</definedName>
    <definedName name="Z_D1A89946_76E9_11D1_95EF_0000E8CF5EB3_.wvu.Cols" localSheetId="2" hidden="1">#REF!</definedName>
    <definedName name="Z_D1A89946_76E9_11D1_95EF_0000E8CF5EB3_.wvu.Cols" localSheetId="4" hidden="1">#REF!</definedName>
    <definedName name="Z_D1A89946_76E9_11D1_95EF_0000E8CF5EB3_.wvu.Cols" localSheetId="6" hidden="1">#REF!</definedName>
    <definedName name="Z_D1A89946_76E9_11D1_95EF_0000E8CF5EB3_.wvu.Cols" localSheetId="7" hidden="1">#REF!</definedName>
    <definedName name="Z_D1A89946_76E9_11D1_95EF_0000E8CF5EB3_.wvu.Cols" localSheetId="5" hidden="1">#REF!</definedName>
    <definedName name="Z_D1A89946_76E9_11D1_95EF_0000E8CF5EB3_.wvu.Cols" localSheetId="12" hidden="1">#REF!</definedName>
    <definedName name="Z_D1A89946_76E9_11D1_95EF_0000E8CF5EB3_.wvu.Cols" localSheetId="1" hidden="1">#REF!</definedName>
    <definedName name="Z_D1A89946_76E9_11D1_95EF_0000E8CF5EB3_.wvu.Cols" hidden="1">#REF!</definedName>
    <definedName name="Z_D1A89947_76E9_11D1_95EF_0000E8CF5EB3_.wvu.Cols" localSheetId="8" hidden="1">#REF!</definedName>
    <definedName name="Z_D1A89947_76E9_11D1_95EF_0000E8CF5EB3_.wvu.Cols" localSheetId="2" hidden="1">#REF!</definedName>
    <definedName name="Z_D1A89947_76E9_11D1_95EF_0000E8CF5EB3_.wvu.Cols" localSheetId="4" hidden="1">#REF!</definedName>
    <definedName name="Z_D1A89947_76E9_11D1_95EF_0000E8CF5EB3_.wvu.Cols" localSheetId="6" hidden="1">#REF!</definedName>
    <definedName name="Z_D1A89947_76E9_11D1_95EF_0000E8CF5EB3_.wvu.Cols" localSheetId="7" hidden="1">#REF!</definedName>
    <definedName name="Z_D1A89947_76E9_11D1_95EF_0000E8CF5EB3_.wvu.Cols" localSheetId="5" hidden="1">#REF!</definedName>
    <definedName name="Z_D1A89947_76E9_11D1_95EF_0000E8CF5EB3_.wvu.Cols" localSheetId="12" hidden="1">#REF!</definedName>
    <definedName name="Z_D1A89947_76E9_11D1_95EF_0000E8CF5EB3_.wvu.Cols" localSheetId="1" hidden="1">#REF!</definedName>
    <definedName name="Z_D1A89947_76E9_11D1_95EF_0000E8CF5EB3_.wvu.Cols" hidden="1">#REF!</definedName>
    <definedName name="Z_D1A89948_76E9_11D1_95EF_0000E8CF5EB3_.wvu.Cols" localSheetId="8" hidden="1">#REF!</definedName>
    <definedName name="Z_D1A89948_76E9_11D1_95EF_0000E8CF5EB3_.wvu.Cols" localSheetId="2" hidden="1">#REF!</definedName>
    <definedName name="Z_D1A89948_76E9_11D1_95EF_0000E8CF5EB3_.wvu.Cols" localSheetId="4" hidden="1">#REF!</definedName>
    <definedName name="Z_D1A89948_76E9_11D1_95EF_0000E8CF5EB3_.wvu.Cols" localSheetId="6" hidden="1">#REF!</definedName>
    <definedName name="Z_D1A89948_76E9_11D1_95EF_0000E8CF5EB3_.wvu.Cols" localSheetId="7" hidden="1">#REF!</definedName>
    <definedName name="Z_D1A89948_76E9_11D1_95EF_0000E8CF5EB3_.wvu.Cols" localSheetId="5" hidden="1">#REF!</definedName>
    <definedName name="Z_D1A89948_76E9_11D1_95EF_0000E8CF5EB3_.wvu.Cols" localSheetId="12" hidden="1">#REF!</definedName>
    <definedName name="Z_D1A89948_76E9_11D1_95EF_0000E8CF5EB3_.wvu.Cols" localSheetId="1" hidden="1">#REF!</definedName>
    <definedName name="Z_D1A89948_76E9_11D1_95EF_0000E8CF5EB3_.wvu.Cols" hidden="1">#REF!</definedName>
    <definedName name="Z_D1A89949_76E9_11D1_95EF_0000E8CF5EB3_.wvu.Cols" localSheetId="8" hidden="1">#REF!</definedName>
    <definedName name="Z_D1A89949_76E9_11D1_95EF_0000E8CF5EB3_.wvu.Cols" localSheetId="2" hidden="1">#REF!</definedName>
    <definedName name="Z_D1A89949_76E9_11D1_95EF_0000E8CF5EB3_.wvu.Cols" localSheetId="4" hidden="1">#REF!</definedName>
    <definedName name="Z_D1A89949_76E9_11D1_95EF_0000E8CF5EB3_.wvu.Cols" localSheetId="6" hidden="1">#REF!</definedName>
    <definedName name="Z_D1A89949_76E9_11D1_95EF_0000E8CF5EB3_.wvu.Cols" localSheetId="7" hidden="1">#REF!</definedName>
    <definedName name="Z_D1A89949_76E9_11D1_95EF_0000E8CF5EB3_.wvu.Cols" localSheetId="5" hidden="1">#REF!</definedName>
    <definedName name="Z_D1A89949_76E9_11D1_95EF_0000E8CF5EB3_.wvu.Cols" localSheetId="12" hidden="1">#REF!</definedName>
    <definedName name="Z_D1A89949_76E9_11D1_95EF_0000E8CF5EB3_.wvu.Cols" localSheetId="1" hidden="1">#REF!</definedName>
    <definedName name="Z_D1A89949_76E9_11D1_95EF_0000E8CF5EB3_.wvu.Cols" hidden="1">#REF!</definedName>
    <definedName name="Z_D2A792BE_97BF_11D1_95F0_0000E8CF5EB3_.wvu.PrintArea" localSheetId="8" hidden="1">#REF!</definedName>
    <definedName name="Z_D2A792BE_97BF_11D1_95F0_0000E8CF5EB3_.wvu.PrintArea" localSheetId="2" hidden="1">#REF!</definedName>
    <definedName name="Z_D2A792BE_97BF_11D1_95F0_0000E8CF5EB3_.wvu.PrintArea" localSheetId="4" hidden="1">#REF!</definedName>
    <definedName name="Z_D2A792BE_97BF_11D1_95F0_0000E8CF5EB3_.wvu.PrintArea" localSheetId="6" hidden="1">#REF!</definedName>
    <definedName name="Z_D2A792BE_97BF_11D1_95F0_0000E8CF5EB3_.wvu.PrintArea" localSheetId="7" hidden="1">#REF!</definedName>
    <definedName name="Z_D2A792BE_97BF_11D1_95F0_0000E8CF5EB3_.wvu.PrintArea" localSheetId="5" hidden="1">#REF!</definedName>
    <definedName name="Z_D2A792BE_97BF_11D1_95F0_0000E8CF5EB3_.wvu.PrintArea" localSheetId="12" hidden="1">#REF!</definedName>
    <definedName name="Z_D2A792BE_97BF_11D1_95F0_0000E8CF5EB3_.wvu.PrintArea" localSheetId="1" hidden="1">#REF!</definedName>
    <definedName name="Z_D2A792BE_97BF_11D1_95F0_0000E8CF5EB3_.wvu.PrintArea" hidden="1">#REF!</definedName>
    <definedName name="Z_D4F4ECEB_72C5_11D1_95EF_0000E8CF5EB3_.wvu.Cols" localSheetId="8" hidden="1">#REF!</definedName>
    <definedName name="Z_D4F4ECEB_72C5_11D1_95EF_0000E8CF5EB3_.wvu.Cols" localSheetId="2" hidden="1">#REF!</definedName>
    <definedName name="Z_D4F4ECEB_72C5_11D1_95EF_0000E8CF5EB3_.wvu.Cols" localSheetId="4" hidden="1">#REF!</definedName>
    <definedName name="Z_D4F4ECEB_72C5_11D1_95EF_0000E8CF5EB3_.wvu.Cols" localSheetId="6" hidden="1">#REF!</definedName>
    <definedName name="Z_D4F4ECEB_72C5_11D1_95EF_0000E8CF5EB3_.wvu.Cols" localSheetId="7" hidden="1">#REF!</definedName>
    <definedName name="Z_D4F4ECEB_72C5_11D1_95EF_0000E8CF5EB3_.wvu.Cols" localSheetId="5" hidden="1">#REF!</definedName>
    <definedName name="Z_D4F4ECEB_72C5_11D1_95EF_0000E8CF5EB3_.wvu.Cols" localSheetId="12" hidden="1">#REF!</definedName>
    <definedName name="Z_D4F4ECEB_72C5_11D1_95EF_0000E8CF5EB3_.wvu.Cols" localSheetId="1" hidden="1">#REF!</definedName>
    <definedName name="Z_D4F4ECEB_72C5_11D1_95EF_0000E8CF5EB3_.wvu.Cols" hidden="1">#REF!</definedName>
    <definedName name="Z_D4F4ECEC_72C5_11D1_95EF_0000E8CF5EB3_.wvu.Cols" localSheetId="8" hidden="1">#REF!</definedName>
    <definedName name="Z_D4F4ECEC_72C5_11D1_95EF_0000E8CF5EB3_.wvu.Cols" localSheetId="2" hidden="1">#REF!</definedName>
    <definedName name="Z_D4F4ECEC_72C5_11D1_95EF_0000E8CF5EB3_.wvu.Cols" localSheetId="4" hidden="1">#REF!</definedName>
    <definedName name="Z_D4F4ECEC_72C5_11D1_95EF_0000E8CF5EB3_.wvu.Cols" localSheetId="6" hidden="1">#REF!</definedName>
    <definedName name="Z_D4F4ECEC_72C5_11D1_95EF_0000E8CF5EB3_.wvu.Cols" localSheetId="7" hidden="1">#REF!</definedName>
    <definedName name="Z_D4F4ECEC_72C5_11D1_95EF_0000E8CF5EB3_.wvu.Cols" localSheetId="5" hidden="1">#REF!</definedName>
    <definedName name="Z_D4F4ECEC_72C5_11D1_95EF_0000E8CF5EB3_.wvu.Cols" localSheetId="12" hidden="1">#REF!</definedName>
    <definedName name="Z_D4F4ECEC_72C5_11D1_95EF_0000E8CF5EB3_.wvu.Cols" localSheetId="1" hidden="1">#REF!</definedName>
    <definedName name="Z_D4F4ECEC_72C5_11D1_95EF_0000E8CF5EB3_.wvu.Cols" hidden="1">#REF!</definedName>
    <definedName name="Z_D4F4ECED_72C5_11D1_95EF_0000E8CF5EB3_.wvu.Cols" localSheetId="8" hidden="1">#REF!</definedName>
    <definedName name="Z_D4F4ECED_72C5_11D1_95EF_0000E8CF5EB3_.wvu.Cols" localSheetId="2" hidden="1">#REF!</definedName>
    <definedName name="Z_D4F4ECED_72C5_11D1_95EF_0000E8CF5EB3_.wvu.Cols" localSheetId="4" hidden="1">#REF!</definedName>
    <definedName name="Z_D4F4ECED_72C5_11D1_95EF_0000E8CF5EB3_.wvu.Cols" localSheetId="6" hidden="1">#REF!</definedName>
    <definedName name="Z_D4F4ECED_72C5_11D1_95EF_0000E8CF5EB3_.wvu.Cols" localSheetId="7" hidden="1">#REF!</definedName>
    <definedName name="Z_D4F4ECED_72C5_11D1_95EF_0000E8CF5EB3_.wvu.Cols" localSheetId="5" hidden="1">#REF!</definedName>
    <definedName name="Z_D4F4ECED_72C5_11D1_95EF_0000E8CF5EB3_.wvu.Cols" localSheetId="12" hidden="1">#REF!</definedName>
    <definedName name="Z_D4F4ECED_72C5_11D1_95EF_0000E8CF5EB3_.wvu.Cols" localSheetId="1" hidden="1">#REF!</definedName>
    <definedName name="Z_D4F4ECED_72C5_11D1_95EF_0000E8CF5EB3_.wvu.Cols" hidden="1">#REF!</definedName>
    <definedName name="Z_D4F4ECEE_72C5_11D1_95EF_0000E8CF5EB3_.wvu.Cols" localSheetId="8" hidden="1">#REF!</definedName>
    <definedName name="Z_D4F4ECEE_72C5_11D1_95EF_0000E8CF5EB3_.wvu.Cols" localSheetId="2" hidden="1">#REF!</definedName>
    <definedName name="Z_D4F4ECEE_72C5_11D1_95EF_0000E8CF5EB3_.wvu.Cols" localSheetId="4" hidden="1">#REF!</definedName>
    <definedName name="Z_D4F4ECEE_72C5_11D1_95EF_0000E8CF5EB3_.wvu.Cols" localSheetId="6" hidden="1">#REF!</definedName>
    <definedName name="Z_D4F4ECEE_72C5_11D1_95EF_0000E8CF5EB3_.wvu.Cols" localSheetId="7" hidden="1">#REF!</definedName>
    <definedName name="Z_D4F4ECEE_72C5_11D1_95EF_0000E8CF5EB3_.wvu.Cols" localSheetId="5" hidden="1">#REF!</definedName>
    <definedName name="Z_D4F4ECEE_72C5_11D1_95EF_0000E8CF5EB3_.wvu.Cols" localSheetId="12" hidden="1">#REF!</definedName>
    <definedName name="Z_D4F4ECEE_72C5_11D1_95EF_0000E8CF5EB3_.wvu.Cols" localSheetId="1" hidden="1">#REF!</definedName>
    <definedName name="Z_D4F4ECEE_72C5_11D1_95EF_0000E8CF5EB3_.wvu.Cols" hidden="1">#REF!</definedName>
    <definedName name="Z_D4F4ECEF_72C5_11D1_95EF_0000E8CF5EB3_.wvu.Cols" localSheetId="8" hidden="1">#REF!</definedName>
    <definedName name="Z_D4F4ECEF_72C5_11D1_95EF_0000E8CF5EB3_.wvu.Cols" localSheetId="2" hidden="1">#REF!</definedName>
    <definedName name="Z_D4F4ECEF_72C5_11D1_95EF_0000E8CF5EB3_.wvu.Cols" localSheetId="4" hidden="1">#REF!</definedName>
    <definedName name="Z_D4F4ECEF_72C5_11D1_95EF_0000E8CF5EB3_.wvu.Cols" localSheetId="6" hidden="1">#REF!</definedName>
    <definedName name="Z_D4F4ECEF_72C5_11D1_95EF_0000E8CF5EB3_.wvu.Cols" localSheetId="7" hidden="1">#REF!</definedName>
    <definedName name="Z_D4F4ECEF_72C5_11D1_95EF_0000E8CF5EB3_.wvu.Cols" localSheetId="5" hidden="1">#REF!</definedName>
    <definedName name="Z_D4F4ECEF_72C5_11D1_95EF_0000E8CF5EB3_.wvu.Cols" localSheetId="12" hidden="1">#REF!</definedName>
    <definedName name="Z_D4F4ECEF_72C5_11D1_95EF_0000E8CF5EB3_.wvu.Cols" localSheetId="1" hidden="1">#REF!</definedName>
    <definedName name="Z_D4F4ECEF_72C5_11D1_95EF_0000E8CF5EB3_.wvu.Cols" hidden="1">#REF!</definedName>
    <definedName name="Z_D4F4ECF0_72C5_11D1_95EF_0000E8CF5EB3_.wvu.Cols" localSheetId="8" hidden="1">#REF!</definedName>
    <definedName name="Z_D4F4ECF0_72C5_11D1_95EF_0000E8CF5EB3_.wvu.Cols" localSheetId="2" hidden="1">#REF!</definedName>
    <definedName name="Z_D4F4ECF0_72C5_11D1_95EF_0000E8CF5EB3_.wvu.Cols" localSheetId="4" hidden="1">#REF!</definedName>
    <definedName name="Z_D4F4ECF0_72C5_11D1_95EF_0000E8CF5EB3_.wvu.Cols" localSheetId="6" hidden="1">#REF!</definedName>
    <definedName name="Z_D4F4ECF0_72C5_11D1_95EF_0000E8CF5EB3_.wvu.Cols" localSheetId="7" hidden="1">#REF!</definedName>
    <definedName name="Z_D4F4ECF0_72C5_11D1_95EF_0000E8CF5EB3_.wvu.Cols" localSheetId="5" hidden="1">#REF!</definedName>
    <definedName name="Z_D4F4ECF0_72C5_11D1_95EF_0000E8CF5EB3_.wvu.Cols" localSheetId="12" hidden="1">#REF!</definedName>
    <definedName name="Z_D4F4ECF0_72C5_11D1_95EF_0000E8CF5EB3_.wvu.Cols" localSheetId="1" hidden="1">#REF!</definedName>
    <definedName name="Z_D4F4ECF0_72C5_11D1_95EF_0000E8CF5EB3_.wvu.Cols" hidden="1">#REF!</definedName>
    <definedName name="Z_DCAFEA5A_5F25_11D1_95EE_0000E8CF5EB3_.wvu.Cols" localSheetId="8" hidden="1">#REF!</definedName>
    <definedName name="Z_DCAFEA5A_5F25_11D1_95EE_0000E8CF5EB3_.wvu.Cols" localSheetId="2" hidden="1">#REF!</definedName>
    <definedName name="Z_DCAFEA5A_5F25_11D1_95EE_0000E8CF5EB3_.wvu.Cols" localSheetId="4" hidden="1">#REF!</definedName>
    <definedName name="Z_DCAFEA5A_5F25_11D1_95EE_0000E8CF5EB3_.wvu.Cols" localSheetId="6" hidden="1">#REF!</definedName>
    <definedName name="Z_DCAFEA5A_5F25_11D1_95EE_0000E8CF5EB3_.wvu.Cols" localSheetId="7" hidden="1">#REF!</definedName>
    <definedName name="Z_DCAFEA5A_5F25_11D1_95EE_0000E8CF5EB3_.wvu.Cols" localSheetId="5" hidden="1">#REF!</definedName>
    <definedName name="Z_DCAFEA5A_5F25_11D1_95EE_0000E8CF5EB3_.wvu.Cols" localSheetId="12" hidden="1">#REF!</definedName>
    <definedName name="Z_DCAFEA5A_5F25_11D1_95EE_0000E8CF5EB3_.wvu.Cols" localSheetId="1" hidden="1">#REF!</definedName>
    <definedName name="Z_DCAFEA5A_5F25_11D1_95EE_0000E8CF5EB3_.wvu.Cols" hidden="1">#REF!</definedName>
    <definedName name="Z_DCAFEA5B_5F25_11D1_95EE_0000E8CF5EB3_.wvu.Cols" localSheetId="8" hidden="1">#REF!</definedName>
    <definedName name="Z_DCAFEA5B_5F25_11D1_95EE_0000E8CF5EB3_.wvu.Cols" localSheetId="2" hidden="1">#REF!</definedName>
    <definedName name="Z_DCAFEA5B_5F25_11D1_95EE_0000E8CF5EB3_.wvu.Cols" localSheetId="4" hidden="1">#REF!</definedName>
    <definedName name="Z_DCAFEA5B_5F25_11D1_95EE_0000E8CF5EB3_.wvu.Cols" localSheetId="6" hidden="1">#REF!</definedName>
    <definedName name="Z_DCAFEA5B_5F25_11D1_95EE_0000E8CF5EB3_.wvu.Cols" localSheetId="7" hidden="1">#REF!</definedName>
    <definedName name="Z_DCAFEA5B_5F25_11D1_95EE_0000E8CF5EB3_.wvu.Cols" localSheetId="5" hidden="1">#REF!</definedName>
    <definedName name="Z_DCAFEA5B_5F25_11D1_95EE_0000E8CF5EB3_.wvu.Cols" localSheetId="12" hidden="1">#REF!</definedName>
    <definedName name="Z_DCAFEA5B_5F25_11D1_95EE_0000E8CF5EB3_.wvu.Cols" localSheetId="1" hidden="1">#REF!</definedName>
    <definedName name="Z_DCAFEA5B_5F25_11D1_95EE_0000E8CF5EB3_.wvu.Cols" hidden="1">#REF!</definedName>
    <definedName name="Z_DCAFEA5C_5F25_11D1_95EE_0000E8CF5EB3_.wvu.Cols" localSheetId="8" hidden="1">#REF!</definedName>
    <definedName name="Z_DCAFEA5C_5F25_11D1_95EE_0000E8CF5EB3_.wvu.Cols" localSheetId="2" hidden="1">#REF!</definedName>
    <definedName name="Z_DCAFEA5C_5F25_11D1_95EE_0000E8CF5EB3_.wvu.Cols" localSheetId="4" hidden="1">#REF!</definedName>
    <definedName name="Z_DCAFEA5C_5F25_11D1_95EE_0000E8CF5EB3_.wvu.Cols" localSheetId="6" hidden="1">#REF!</definedName>
    <definedName name="Z_DCAFEA5C_5F25_11D1_95EE_0000E8CF5EB3_.wvu.Cols" localSheetId="7" hidden="1">#REF!</definedName>
    <definedName name="Z_DCAFEA5C_5F25_11D1_95EE_0000E8CF5EB3_.wvu.Cols" localSheetId="5" hidden="1">#REF!</definedName>
    <definedName name="Z_DCAFEA5C_5F25_11D1_95EE_0000E8CF5EB3_.wvu.Cols" localSheetId="12" hidden="1">#REF!</definedName>
    <definedName name="Z_DCAFEA5C_5F25_11D1_95EE_0000E8CF5EB3_.wvu.Cols" localSheetId="1" hidden="1">#REF!</definedName>
    <definedName name="Z_DCAFEA5C_5F25_11D1_95EE_0000E8CF5EB3_.wvu.Cols" hidden="1">#REF!</definedName>
    <definedName name="Z_DCAFEA5D_5F25_11D1_95EE_0000E8CF5EB3_.wvu.Cols" localSheetId="8" hidden="1">#REF!</definedName>
    <definedName name="Z_DCAFEA5D_5F25_11D1_95EE_0000E8CF5EB3_.wvu.Cols" localSheetId="2" hidden="1">#REF!</definedName>
    <definedName name="Z_DCAFEA5D_5F25_11D1_95EE_0000E8CF5EB3_.wvu.Cols" localSheetId="4" hidden="1">#REF!</definedName>
    <definedName name="Z_DCAFEA5D_5F25_11D1_95EE_0000E8CF5EB3_.wvu.Cols" localSheetId="6" hidden="1">#REF!</definedName>
    <definedName name="Z_DCAFEA5D_5F25_11D1_95EE_0000E8CF5EB3_.wvu.Cols" localSheetId="7" hidden="1">#REF!</definedName>
    <definedName name="Z_DCAFEA5D_5F25_11D1_95EE_0000E8CF5EB3_.wvu.Cols" localSheetId="5" hidden="1">#REF!</definedName>
    <definedName name="Z_DCAFEA5D_5F25_11D1_95EE_0000E8CF5EB3_.wvu.Cols" localSheetId="12" hidden="1">#REF!</definedName>
    <definedName name="Z_DCAFEA5D_5F25_11D1_95EE_0000E8CF5EB3_.wvu.Cols" localSheetId="1" hidden="1">#REF!</definedName>
    <definedName name="Z_DCAFEA5D_5F25_11D1_95EE_0000E8CF5EB3_.wvu.Cols" hidden="1">#REF!</definedName>
    <definedName name="Z_DCAFEA5E_5F25_11D1_95EE_0000E8CF5EB3_.wvu.Cols" localSheetId="8" hidden="1">#REF!</definedName>
    <definedName name="Z_DCAFEA5E_5F25_11D1_95EE_0000E8CF5EB3_.wvu.Cols" localSheetId="2" hidden="1">#REF!</definedName>
    <definedName name="Z_DCAFEA5E_5F25_11D1_95EE_0000E8CF5EB3_.wvu.Cols" localSheetId="4" hidden="1">#REF!</definedName>
    <definedName name="Z_DCAFEA5E_5F25_11D1_95EE_0000E8CF5EB3_.wvu.Cols" localSheetId="6" hidden="1">#REF!</definedName>
    <definedName name="Z_DCAFEA5E_5F25_11D1_95EE_0000E8CF5EB3_.wvu.Cols" localSheetId="7" hidden="1">#REF!</definedName>
    <definedName name="Z_DCAFEA5E_5F25_11D1_95EE_0000E8CF5EB3_.wvu.Cols" localSheetId="5" hidden="1">#REF!</definedName>
    <definedName name="Z_DCAFEA5E_5F25_11D1_95EE_0000E8CF5EB3_.wvu.Cols" localSheetId="12" hidden="1">#REF!</definedName>
    <definedName name="Z_DCAFEA5E_5F25_11D1_95EE_0000E8CF5EB3_.wvu.Cols" localSheetId="1" hidden="1">#REF!</definedName>
    <definedName name="Z_DCAFEA5E_5F25_11D1_95EE_0000E8CF5EB3_.wvu.Cols" hidden="1">#REF!</definedName>
    <definedName name="Z_DCAFEA5F_5F25_11D1_95EE_0000E8CF5EB3_.wvu.Cols" localSheetId="8" hidden="1">#REF!</definedName>
    <definedName name="Z_DCAFEA5F_5F25_11D1_95EE_0000E8CF5EB3_.wvu.Cols" localSheetId="2" hidden="1">#REF!</definedName>
    <definedName name="Z_DCAFEA5F_5F25_11D1_95EE_0000E8CF5EB3_.wvu.Cols" localSheetId="4" hidden="1">#REF!</definedName>
    <definedName name="Z_DCAFEA5F_5F25_11D1_95EE_0000E8CF5EB3_.wvu.Cols" localSheetId="6" hidden="1">#REF!</definedName>
    <definedName name="Z_DCAFEA5F_5F25_11D1_95EE_0000E8CF5EB3_.wvu.Cols" localSheetId="7" hidden="1">#REF!</definedName>
    <definedName name="Z_DCAFEA5F_5F25_11D1_95EE_0000E8CF5EB3_.wvu.Cols" localSheetId="5" hidden="1">#REF!</definedName>
    <definedName name="Z_DCAFEA5F_5F25_11D1_95EE_0000E8CF5EB3_.wvu.Cols" localSheetId="12" hidden="1">#REF!</definedName>
    <definedName name="Z_DCAFEA5F_5F25_11D1_95EE_0000E8CF5EB3_.wvu.Cols" localSheetId="1" hidden="1">#REF!</definedName>
    <definedName name="Z_DCAFEA5F_5F25_11D1_95EE_0000E8CF5EB3_.wvu.Cols" hidden="1">#REF!</definedName>
    <definedName name="Z_DF1123AA_C3BE_11D1_90EF_0000E8CF30B3_.wvu.Cols" localSheetId="8" hidden="1">#REF!,#REF!,#REF!</definedName>
    <definedName name="Z_DF1123AA_C3BE_11D1_90EF_0000E8CF30B3_.wvu.Cols" localSheetId="2" hidden="1">#REF!,#REF!,#REF!</definedName>
    <definedName name="Z_DF1123AA_C3BE_11D1_90EF_0000E8CF30B3_.wvu.Cols" localSheetId="4" hidden="1">#REF!,#REF!,#REF!</definedName>
    <definedName name="Z_DF1123AA_C3BE_11D1_90EF_0000E8CF30B3_.wvu.Cols" localSheetId="6" hidden="1">#REF!,#REF!,#REF!</definedName>
    <definedName name="Z_DF1123AA_C3BE_11D1_90EF_0000E8CF30B3_.wvu.Cols" localSheetId="7" hidden="1">#REF!,#REF!,#REF!</definedName>
    <definedName name="Z_DF1123AA_C3BE_11D1_90EF_0000E8CF30B3_.wvu.Cols" localSheetId="5" hidden="1">#REF!,#REF!,#REF!</definedName>
    <definedName name="Z_DF1123AA_C3BE_11D1_90EF_0000E8CF30B3_.wvu.Cols" localSheetId="0" hidden="1">#REF!,#REF!,#REF!</definedName>
    <definedName name="Z_DF1123AA_C3BE_11D1_90EF_0000E8CF30B3_.wvu.Cols" localSheetId="12" hidden="1">#REF!,#REF!,#REF!</definedName>
    <definedName name="Z_DF1123AA_C3BE_11D1_90EF_0000E8CF30B3_.wvu.Cols" localSheetId="1" hidden="1">#REF!,#REF!,#REF!</definedName>
    <definedName name="Z_DF1123AA_C3BE_11D1_90EF_0000E8CF30B3_.wvu.Cols" hidden="1">#REF!,#REF!,#REF!</definedName>
    <definedName name="Z_DF1123AB_C3BE_11D1_90EF_0000E8CF30B3_.wvu.Cols" localSheetId="8" hidden="1">#REF!,#REF!,#REF!</definedName>
    <definedName name="Z_DF1123AB_C3BE_11D1_90EF_0000E8CF30B3_.wvu.Cols" localSheetId="2" hidden="1">#REF!,#REF!,#REF!</definedName>
    <definedName name="Z_DF1123AB_C3BE_11D1_90EF_0000E8CF30B3_.wvu.Cols" localSheetId="4" hidden="1">#REF!,#REF!,#REF!</definedName>
    <definedName name="Z_DF1123AB_C3BE_11D1_90EF_0000E8CF30B3_.wvu.Cols" localSheetId="6" hidden="1">#REF!,#REF!,#REF!</definedName>
    <definedName name="Z_DF1123AB_C3BE_11D1_90EF_0000E8CF30B3_.wvu.Cols" localSheetId="7" hidden="1">#REF!,#REF!,#REF!</definedName>
    <definedName name="Z_DF1123AB_C3BE_11D1_90EF_0000E8CF30B3_.wvu.Cols" localSheetId="5" hidden="1">#REF!,#REF!,#REF!</definedName>
    <definedName name="Z_DF1123AB_C3BE_11D1_90EF_0000E8CF30B3_.wvu.Cols" localSheetId="0" hidden="1">#REF!,#REF!,#REF!</definedName>
    <definedName name="Z_DF1123AB_C3BE_11D1_90EF_0000E8CF30B3_.wvu.Cols" localSheetId="12" hidden="1">#REF!,#REF!,#REF!</definedName>
    <definedName name="Z_DF1123AB_C3BE_11D1_90EF_0000E8CF30B3_.wvu.Cols" localSheetId="1" hidden="1">#REF!,#REF!,#REF!</definedName>
    <definedName name="Z_DF1123AB_C3BE_11D1_90EF_0000E8CF30B3_.wvu.Cols" hidden="1">#REF!,#REF!,#REF!</definedName>
    <definedName name="Z_E2BB55AF_CFA0_11D1_95F0_0000E8CF5EB3_.wvu.Cols" localSheetId="8" hidden="1">#REF!,#REF!</definedName>
    <definedName name="Z_E2BB55AF_CFA0_11D1_95F0_0000E8CF5EB3_.wvu.Cols" localSheetId="2" hidden="1">#REF!,#REF!</definedName>
    <definedName name="Z_E2BB55AF_CFA0_11D1_95F0_0000E8CF5EB3_.wvu.Cols" localSheetId="4" hidden="1">#REF!,#REF!</definedName>
    <definedName name="Z_E2BB55AF_CFA0_11D1_95F0_0000E8CF5EB3_.wvu.Cols" localSheetId="6" hidden="1">#REF!,#REF!</definedName>
    <definedName name="Z_E2BB55AF_CFA0_11D1_95F0_0000E8CF5EB3_.wvu.Cols" localSheetId="7" hidden="1">#REF!,#REF!</definedName>
    <definedName name="Z_E2BB55AF_CFA0_11D1_95F0_0000E8CF5EB3_.wvu.Cols" localSheetId="5" hidden="1">#REF!,#REF!</definedName>
    <definedName name="Z_E2BB55AF_CFA0_11D1_95F0_0000E8CF5EB3_.wvu.Cols" localSheetId="0" hidden="1">#REF!,#REF!</definedName>
    <definedName name="Z_E2BB55AF_CFA0_11D1_95F0_0000E8CF5EB3_.wvu.Cols" localSheetId="12" hidden="1">#REF!,#REF!</definedName>
    <definedName name="Z_E2BB55AF_CFA0_11D1_95F0_0000E8CF5EB3_.wvu.Cols" localSheetId="1" hidden="1">#REF!,#REF!</definedName>
    <definedName name="Z_E2BB55AF_CFA0_11D1_95F0_0000E8CF5EB3_.wvu.Cols" hidden="1">#REF!,#REF!</definedName>
    <definedName name="Z_E2BB55B0_CFA0_11D1_95F0_0000E8CF5EB3_.wvu.Cols" localSheetId="8" hidden="1">#REF!,#REF!</definedName>
    <definedName name="Z_E2BB55B0_CFA0_11D1_95F0_0000E8CF5EB3_.wvu.Cols" localSheetId="2" hidden="1">#REF!,#REF!</definedName>
    <definedName name="Z_E2BB55B0_CFA0_11D1_95F0_0000E8CF5EB3_.wvu.Cols" localSheetId="4" hidden="1">#REF!,#REF!</definedName>
    <definedName name="Z_E2BB55B0_CFA0_11D1_95F0_0000E8CF5EB3_.wvu.Cols" localSheetId="6" hidden="1">#REF!,#REF!</definedName>
    <definedName name="Z_E2BB55B0_CFA0_11D1_95F0_0000E8CF5EB3_.wvu.Cols" localSheetId="7" hidden="1">#REF!,#REF!</definedName>
    <definedName name="Z_E2BB55B0_CFA0_11D1_95F0_0000E8CF5EB3_.wvu.Cols" localSheetId="5" hidden="1">#REF!,#REF!</definedName>
    <definedName name="Z_E2BB55B0_CFA0_11D1_95F0_0000E8CF5EB3_.wvu.Cols" localSheetId="0" hidden="1">#REF!,#REF!</definedName>
    <definedName name="Z_E2BB55B0_CFA0_11D1_95F0_0000E8CF5EB3_.wvu.Cols" localSheetId="12" hidden="1">#REF!,#REF!</definedName>
    <definedName name="Z_E2BB55B0_CFA0_11D1_95F0_0000E8CF5EB3_.wvu.Cols" localSheetId="1" hidden="1">#REF!,#REF!</definedName>
    <definedName name="Z_E2BB55B0_CFA0_11D1_95F0_0000E8CF5EB3_.wvu.Cols" hidden="1">#REF!,#REF!</definedName>
    <definedName name="Z_E4793014_6278_11D1_95EE_0000E8CF5EB3_.wvu.Cols" localSheetId="8" hidden="1">#REF!</definedName>
    <definedName name="Z_E4793014_6278_11D1_95EE_0000E8CF5EB3_.wvu.Cols" localSheetId="2" hidden="1">#REF!</definedName>
    <definedName name="Z_E4793014_6278_11D1_95EE_0000E8CF5EB3_.wvu.Cols" localSheetId="4" hidden="1">#REF!</definedName>
    <definedName name="Z_E4793014_6278_11D1_95EE_0000E8CF5EB3_.wvu.Cols" localSheetId="6" hidden="1">#REF!</definedName>
    <definedName name="Z_E4793014_6278_11D1_95EE_0000E8CF5EB3_.wvu.Cols" localSheetId="7" hidden="1">#REF!</definedName>
    <definedName name="Z_E4793014_6278_11D1_95EE_0000E8CF5EB3_.wvu.Cols" localSheetId="5" hidden="1">#REF!</definedName>
    <definedName name="Z_E4793014_6278_11D1_95EE_0000E8CF5EB3_.wvu.Cols" localSheetId="0" hidden="1">#REF!</definedName>
    <definedName name="Z_E4793014_6278_11D1_95EE_0000E8CF5EB3_.wvu.Cols" localSheetId="12" hidden="1">#REF!</definedName>
    <definedName name="Z_E4793014_6278_11D1_95EE_0000E8CF5EB3_.wvu.Cols" localSheetId="1" hidden="1">#REF!</definedName>
    <definedName name="Z_E4793014_6278_11D1_95EE_0000E8CF5EB3_.wvu.Cols" hidden="1">#REF!</definedName>
    <definedName name="Z_E4793015_6278_11D1_95EE_0000E8CF5EB3_.wvu.Cols" localSheetId="8" hidden="1">#REF!</definedName>
    <definedName name="Z_E4793015_6278_11D1_95EE_0000E8CF5EB3_.wvu.Cols" localSheetId="2" hidden="1">#REF!</definedName>
    <definedName name="Z_E4793015_6278_11D1_95EE_0000E8CF5EB3_.wvu.Cols" localSheetId="4" hidden="1">#REF!</definedName>
    <definedName name="Z_E4793015_6278_11D1_95EE_0000E8CF5EB3_.wvu.Cols" localSheetId="6" hidden="1">#REF!</definedName>
    <definedName name="Z_E4793015_6278_11D1_95EE_0000E8CF5EB3_.wvu.Cols" localSheetId="7" hidden="1">#REF!</definedName>
    <definedName name="Z_E4793015_6278_11D1_95EE_0000E8CF5EB3_.wvu.Cols" localSheetId="5" hidden="1">#REF!</definedName>
    <definedName name="Z_E4793015_6278_11D1_95EE_0000E8CF5EB3_.wvu.Cols" localSheetId="0" hidden="1">#REF!</definedName>
    <definedName name="Z_E4793015_6278_11D1_95EE_0000E8CF5EB3_.wvu.Cols" localSheetId="12" hidden="1">#REF!</definedName>
    <definedName name="Z_E4793015_6278_11D1_95EE_0000E8CF5EB3_.wvu.Cols" localSheetId="1" hidden="1">#REF!</definedName>
    <definedName name="Z_E4793015_6278_11D1_95EE_0000E8CF5EB3_.wvu.Cols" hidden="1">#REF!</definedName>
    <definedName name="Z_E4793016_6278_11D1_95EE_0000E8CF5EB3_.wvu.Cols" localSheetId="8" hidden="1">#REF!</definedName>
    <definedName name="Z_E4793016_6278_11D1_95EE_0000E8CF5EB3_.wvu.Cols" localSheetId="2" hidden="1">#REF!</definedName>
    <definedName name="Z_E4793016_6278_11D1_95EE_0000E8CF5EB3_.wvu.Cols" localSheetId="4" hidden="1">#REF!</definedName>
    <definedName name="Z_E4793016_6278_11D1_95EE_0000E8CF5EB3_.wvu.Cols" localSheetId="6" hidden="1">#REF!</definedName>
    <definedName name="Z_E4793016_6278_11D1_95EE_0000E8CF5EB3_.wvu.Cols" localSheetId="7" hidden="1">#REF!</definedName>
    <definedName name="Z_E4793016_6278_11D1_95EE_0000E8CF5EB3_.wvu.Cols" localSheetId="5" hidden="1">#REF!</definedName>
    <definedName name="Z_E4793016_6278_11D1_95EE_0000E8CF5EB3_.wvu.Cols" localSheetId="0" hidden="1">#REF!</definedName>
    <definedName name="Z_E4793016_6278_11D1_95EE_0000E8CF5EB3_.wvu.Cols" localSheetId="12" hidden="1">#REF!</definedName>
    <definedName name="Z_E4793016_6278_11D1_95EE_0000E8CF5EB3_.wvu.Cols" localSheetId="1" hidden="1">#REF!</definedName>
    <definedName name="Z_E4793016_6278_11D1_95EE_0000E8CF5EB3_.wvu.Cols" hidden="1">#REF!</definedName>
    <definedName name="Z_E4793017_6278_11D1_95EE_0000E8CF5EB3_.wvu.Cols" localSheetId="8" hidden="1">#REF!</definedName>
    <definedName name="Z_E4793017_6278_11D1_95EE_0000E8CF5EB3_.wvu.Cols" localSheetId="2" hidden="1">#REF!</definedName>
    <definedName name="Z_E4793017_6278_11D1_95EE_0000E8CF5EB3_.wvu.Cols" localSheetId="4" hidden="1">#REF!</definedName>
    <definedName name="Z_E4793017_6278_11D1_95EE_0000E8CF5EB3_.wvu.Cols" localSheetId="6" hidden="1">#REF!</definedName>
    <definedName name="Z_E4793017_6278_11D1_95EE_0000E8CF5EB3_.wvu.Cols" localSheetId="7" hidden="1">#REF!</definedName>
    <definedName name="Z_E4793017_6278_11D1_95EE_0000E8CF5EB3_.wvu.Cols" localSheetId="5" hidden="1">#REF!</definedName>
    <definedName name="Z_E4793017_6278_11D1_95EE_0000E8CF5EB3_.wvu.Cols" localSheetId="12" hidden="1">#REF!</definedName>
    <definedName name="Z_E4793017_6278_11D1_95EE_0000E8CF5EB3_.wvu.Cols" localSheetId="1" hidden="1">#REF!</definedName>
    <definedName name="Z_E4793017_6278_11D1_95EE_0000E8CF5EB3_.wvu.Cols" hidden="1">#REF!</definedName>
    <definedName name="Z_E4793018_6278_11D1_95EE_0000E8CF5EB3_.wvu.Cols" localSheetId="8" hidden="1">#REF!</definedName>
    <definedName name="Z_E4793018_6278_11D1_95EE_0000E8CF5EB3_.wvu.Cols" localSheetId="2" hidden="1">#REF!</definedName>
    <definedName name="Z_E4793018_6278_11D1_95EE_0000E8CF5EB3_.wvu.Cols" localSheetId="4" hidden="1">#REF!</definedName>
    <definedName name="Z_E4793018_6278_11D1_95EE_0000E8CF5EB3_.wvu.Cols" localSheetId="6" hidden="1">#REF!</definedName>
    <definedName name="Z_E4793018_6278_11D1_95EE_0000E8CF5EB3_.wvu.Cols" localSheetId="7" hidden="1">#REF!</definedName>
    <definedName name="Z_E4793018_6278_11D1_95EE_0000E8CF5EB3_.wvu.Cols" localSheetId="5" hidden="1">#REF!</definedName>
    <definedName name="Z_E4793018_6278_11D1_95EE_0000E8CF5EB3_.wvu.Cols" localSheetId="12" hidden="1">#REF!</definedName>
    <definedName name="Z_E4793018_6278_11D1_95EE_0000E8CF5EB3_.wvu.Cols" localSheetId="1" hidden="1">#REF!</definedName>
    <definedName name="Z_E4793018_6278_11D1_95EE_0000E8CF5EB3_.wvu.Cols" hidden="1">#REF!</definedName>
    <definedName name="Z_E4793019_6278_11D1_95EE_0000E8CF5EB3_.wvu.Cols" localSheetId="8" hidden="1">#REF!</definedName>
    <definedName name="Z_E4793019_6278_11D1_95EE_0000E8CF5EB3_.wvu.Cols" localSheetId="2" hidden="1">#REF!</definedName>
    <definedName name="Z_E4793019_6278_11D1_95EE_0000E8CF5EB3_.wvu.Cols" localSheetId="4" hidden="1">#REF!</definedName>
    <definedName name="Z_E4793019_6278_11D1_95EE_0000E8CF5EB3_.wvu.Cols" localSheetId="6" hidden="1">#REF!</definedName>
    <definedName name="Z_E4793019_6278_11D1_95EE_0000E8CF5EB3_.wvu.Cols" localSheetId="7" hidden="1">#REF!</definedName>
    <definedName name="Z_E4793019_6278_11D1_95EE_0000E8CF5EB3_.wvu.Cols" localSheetId="5" hidden="1">#REF!</definedName>
    <definedName name="Z_E4793019_6278_11D1_95EE_0000E8CF5EB3_.wvu.Cols" localSheetId="12" hidden="1">#REF!</definedName>
    <definedName name="Z_E4793019_6278_11D1_95EE_0000E8CF5EB3_.wvu.Cols" localSheetId="1" hidden="1">#REF!</definedName>
    <definedName name="Z_E4793019_6278_11D1_95EE_0000E8CF5EB3_.wvu.Cols" hidden="1">#REF!</definedName>
    <definedName name="Z_E4B3B3B0_6703_11D1_95EE_0000E8CF5EB3_.wvu.Cols" localSheetId="8" hidden="1">#REF!</definedName>
    <definedName name="Z_E4B3B3B0_6703_11D1_95EE_0000E8CF5EB3_.wvu.Cols" localSheetId="2" hidden="1">#REF!</definedName>
    <definedName name="Z_E4B3B3B0_6703_11D1_95EE_0000E8CF5EB3_.wvu.Cols" localSheetId="4" hidden="1">#REF!</definedName>
    <definedName name="Z_E4B3B3B0_6703_11D1_95EE_0000E8CF5EB3_.wvu.Cols" localSheetId="6" hidden="1">#REF!</definedName>
    <definedName name="Z_E4B3B3B0_6703_11D1_95EE_0000E8CF5EB3_.wvu.Cols" localSheetId="7" hidden="1">#REF!</definedName>
    <definedName name="Z_E4B3B3B0_6703_11D1_95EE_0000E8CF5EB3_.wvu.Cols" localSheetId="5" hidden="1">#REF!</definedName>
    <definedName name="Z_E4B3B3B0_6703_11D1_95EE_0000E8CF5EB3_.wvu.Cols" localSheetId="12" hidden="1">#REF!</definedName>
    <definedName name="Z_E4B3B3B0_6703_11D1_95EE_0000E8CF5EB3_.wvu.Cols" localSheetId="1" hidden="1">#REF!</definedName>
    <definedName name="Z_E4B3B3B0_6703_11D1_95EE_0000E8CF5EB3_.wvu.Cols" hidden="1">#REF!</definedName>
    <definedName name="Z_E4B3B3B1_6703_11D1_95EE_0000E8CF5EB3_.wvu.Cols" localSheetId="8" hidden="1">#REF!</definedName>
    <definedName name="Z_E4B3B3B1_6703_11D1_95EE_0000E8CF5EB3_.wvu.Cols" localSheetId="2" hidden="1">#REF!</definedName>
    <definedName name="Z_E4B3B3B1_6703_11D1_95EE_0000E8CF5EB3_.wvu.Cols" localSheetId="4" hidden="1">#REF!</definedName>
    <definedName name="Z_E4B3B3B1_6703_11D1_95EE_0000E8CF5EB3_.wvu.Cols" localSheetId="6" hidden="1">#REF!</definedName>
    <definedName name="Z_E4B3B3B1_6703_11D1_95EE_0000E8CF5EB3_.wvu.Cols" localSheetId="7" hidden="1">#REF!</definedName>
    <definedName name="Z_E4B3B3B1_6703_11D1_95EE_0000E8CF5EB3_.wvu.Cols" localSheetId="5" hidden="1">#REF!</definedName>
    <definedName name="Z_E4B3B3B1_6703_11D1_95EE_0000E8CF5EB3_.wvu.Cols" localSheetId="12" hidden="1">#REF!</definedName>
    <definedName name="Z_E4B3B3B1_6703_11D1_95EE_0000E8CF5EB3_.wvu.Cols" localSheetId="1" hidden="1">#REF!</definedName>
    <definedName name="Z_E4B3B3B1_6703_11D1_95EE_0000E8CF5EB3_.wvu.Cols" hidden="1">#REF!</definedName>
    <definedName name="Z_E4B3B3B2_6703_11D1_95EE_0000E8CF5EB3_.wvu.Cols" localSheetId="8" hidden="1">#REF!</definedName>
    <definedName name="Z_E4B3B3B2_6703_11D1_95EE_0000E8CF5EB3_.wvu.Cols" localSheetId="2" hidden="1">#REF!</definedName>
    <definedName name="Z_E4B3B3B2_6703_11D1_95EE_0000E8CF5EB3_.wvu.Cols" localSheetId="4" hidden="1">#REF!</definedName>
    <definedName name="Z_E4B3B3B2_6703_11D1_95EE_0000E8CF5EB3_.wvu.Cols" localSheetId="6" hidden="1">#REF!</definedName>
    <definedName name="Z_E4B3B3B2_6703_11D1_95EE_0000E8CF5EB3_.wvu.Cols" localSheetId="7" hidden="1">#REF!</definedName>
    <definedName name="Z_E4B3B3B2_6703_11D1_95EE_0000E8CF5EB3_.wvu.Cols" localSheetId="5" hidden="1">#REF!</definedName>
    <definedName name="Z_E4B3B3B2_6703_11D1_95EE_0000E8CF5EB3_.wvu.Cols" localSheetId="12" hidden="1">#REF!</definedName>
    <definedName name="Z_E4B3B3B2_6703_11D1_95EE_0000E8CF5EB3_.wvu.Cols" localSheetId="1" hidden="1">#REF!</definedName>
    <definedName name="Z_E4B3B3B2_6703_11D1_95EE_0000E8CF5EB3_.wvu.Cols" hidden="1">#REF!</definedName>
    <definedName name="Z_E4B3B3B3_6703_11D1_95EE_0000E8CF5EB3_.wvu.Cols" localSheetId="8" hidden="1">#REF!</definedName>
    <definedName name="Z_E4B3B3B3_6703_11D1_95EE_0000E8CF5EB3_.wvu.Cols" localSheetId="2" hidden="1">#REF!</definedName>
    <definedName name="Z_E4B3B3B3_6703_11D1_95EE_0000E8CF5EB3_.wvu.Cols" localSheetId="4" hidden="1">#REF!</definedName>
    <definedName name="Z_E4B3B3B3_6703_11D1_95EE_0000E8CF5EB3_.wvu.Cols" localSheetId="6" hidden="1">#REF!</definedName>
    <definedName name="Z_E4B3B3B3_6703_11D1_95EE_0000E8CF5EB3_.wvu.Cols" localSheetId="7" hidden="1">#REF!</definedName>
    <definedName name="Z_E4B3B3B3_6703_11D1_95EE_0000E8CF5EB3_.wvu.Cols" localSheetId="5" hidden="1">#REF!</definedName>
    <definedName name="Z_E4B3B3B3_6703_11D1_95EE_0000E8CF5EB3_.wvu.Cols" localSheetId="12" hidden="1">#REF!</definedName>
    <definedName name="Z_E4B3B3B3_6703_11D1_95EE_0000E8CF5EB3_.wvu.Cols" localSheetId="1" hidden="1">#REF!</definedName>
    <definedName name="Z_E4B3B3B3_6703_11D1_95EE_0000E8CF5EB3_.wvu.Cols" hidden="1">#REF!</definedName>
    <definedName name="Z_E4B3B3B4_6703_11D1_95EE_0000E8CF5EB3_.wvu.Cols" localSheetId="8" hidden="1">#REF!</definedName>
    <definedName name="Z_E4B3B3B4_6703_11D1_95EE_0000E8CF5EB3_.wvu.Cols" localSheetId="2" hidden="1">#REF!</definedName>
    <definedName name="Z_E4B3B3B4_6703_11D1_95EE_0000E8CF5EB3_.wvu.Cols" localSheetId="4" hidden="1">#REF!</definedName>
    <definedName name="Z_E4B3B3B4_6703_11D1_95EE_0000E8CF5EB3_.wvu.Cols" localSheetId="6" hidden="1">#REF!</definedName>
    <definedName name="Z_E4B3B3B4_6703_11D1_95EE_0000E8CF5EB3_.wvu.Cols" localSheetId="7" hidden="1">#REF!</definedName>
    <definedName name="Z_E4B3B3B4_6703_11D1_95EE_0000E8CF5EB3_.wvu.Cols" localSheetId="5" hidden="1">#REF!</definedName>
    <definedName name="Z_E4B3B3B4_6703_11D1_95EE_0000E8CF5EB3_.wvu.Cols" localSheetId="12" hidden="1">#REF!</definedName>
    <definedName name="Z_E4B3B3B4_6703_11D1_95EE_0000E8CF5EB3_.wvu.Cols" localSheetId="1" hidden="1">#REF!</definedName>
    <definedName name="Z_E4B3B3B4_6703_11D1_95EE_0000E8CF5EB3_.wvu.Cols" hidden="1">#REF!</definedName>
    <definedName name="Z_E4B3B3B5_6703_11D1_95EE_0000E8CF5EB3_.wvu.Cols" localSheetId="8" hidden="1">#REF!</definedName>
    <definedName name="Z_E4B3B3B5_6703_11D1_95EE_0000E8CF5EB3_.wvu.Cols" localSheetId="2" hidden="1">#REF!</definedName>
    <definedName name="Z_E4B3B3B5_6703_11D1_95EE_0000E8CF5EB3_.wvu.Cols" localSheetId="4" hidden="1">#REF!</definedName>
    <definedName name="Z_E4B3B3B5_6703_11D1_95EE_0000E8CF5EB3_.wvu.Cols" localSheetId="6" hidden="1">#REF!</definedName>
    <definedName name="Z_E4B3B3B5_6703_11D1_95EE_0000E8CF5EB3_.wvu.Cols" localSheetId="7" hidden="1">#REF!</definedName>
    <definedName name="Z_E4B3B3B5_6703_11D1_95EE_0000E8CF5EB3_.wvu.Cols" localSheetId="5" hidden="1">#REF!</definedName>
    <definedName name="Z_E4B3B3B5_6703_11D1_95EE_0000E8CF5EB3_.wvu.Cols" localSheetId="12" hidden="1">#REF!</definedName>
    <definedName name="Z_E4B3B3B5_6703_11D1_95EE_0000E8CF5EB3_.wvu.Cols" localSheetId="1" hidden="1">#REF!</definedName>
    <definedName name="Z_E4B3B3B5_6703_11D1_95EE_0000E8CF5EB3_.wvu.Cols" hidden="1">#REF!</definedName>
    <definedName name="Z_E7A8650C_C250_11D1_95F0_0000E8CF5EB3_.wvu.Cols" localSheetId="8" hidden="1">#REF!,#REF!,#REF!</definedName>
    <definedName name="Z_E7A8650C_C250_11D1_95F0_0000E8CF5EB3_.wvu.Cols" localSheetId="2" hidden="1">#REF!,#REF!,#REF!</definedName>
    <definedName name="Z_E7A8650C_C250_11D1_95F0_0000E8CF5EB3_.wvu.Cols" localSheetId="4" hidden="1">#REF!,#REF!,#REF!</definedName>
    <definedName name="Z_E7A8650C_C250_11D1_95F0_0000E8CF5EB3_.wvu.Cols" localSheetId="6" hidden="1">#REF!,#REF!,#REF!</definedName>
    <definedName name="Z_E7A8650C_C250_11D1_95F0_0000E8CF5EB3_.wvu.Cols" localSheetId="7" hidden="1">#REF!,#REF!,#REF!</definedName>
    <definedName name="Z_E7A8650C_C250_11D1_95F0_0000E8CF5EB3_.wvu.Cols" localSheetId="5" hidden="1">#REF!,#REF!,#REF!</definedName>
    <definedName name="Z_E7A8650C_C250_11D1_95F0_0000E8CF5EB3_.wvu.Cols" localSheetId="0" hidden="1">#REF!,#REF!,#REF!</definedName>
    <definedName name="Z_E7A8650C_C250_11D1_95F0_0000E8CF5EB3_.wvu.Cols" localSheetId="12" hidden="1">#REF!,#REF!,#REF!</definedName>
    <definedName name="Z_E7A8650C_C250_11D1_95F0_0000E8CF5EB3_.wvu.Cols" localSheetId="1" hidden="1">#REF!,#REF!,#REF!</definedName>
    <definedName name="Z_E7A8650C_C250_11D1_95F0_0000E8CF5EB3_.wvu.Cols" hidden="1">#REF!,#REF!,#REF!</definedName>
    <definedName name="Z_E7A8650D_C250_11D1_95F0_0000E8CF5EB3_.wvu.Cols" localSheetId="8" hidden="1">#REF!,#REF!,#REF!</definedName>
    <definedName name="Z_E7A8650D_C250_11D1_95F0_0000E8CF5EB3_.wvu.Cols" localSheetId="2" hidden="1">#REF!,#REF!,#REF!</definedName>
    <definedName name="Z_E7A8650D_C250_11D1_95F0_0000E8CF5EB3_.wvu.Cols" localSheetId="4" hidden="1">#REF!,#REF!,#REF!</definedName>
    <definedName name="Z_E7A8650D_C250_11D1_95F0_0000E8CF5EB3_.wvu.Cols" localSheetId="6" hidden="1">#REF!,#REF!,#REF!</definedName>
    <definedName name="Z_E7A8650D_C250_11D1_95F0_0000E8CF5EB3_.wvu.Cols" localSheetId="7" hidden="1">#REF!,#REF!,#REF!</definedName>
    <definedName name="Z_E7A8650D_C250_11D1_95F0_0000E8CF5EB3_.wvu.Cols" localSheetId="5" hidden="1">#REF!,#REF!,#REF!</definedName>
    <definedName name="Z_E7A8650D_C250_11D1_95F0_0000E8CF5EB3_.wvu.Cols" localSheetId="0" hidden="1">#REF!,#REF!,#REF!</definedName>
    <definedName name="Z_E7A8650D_C250_11D1_95F0_0000E8CF5EB3_.wvu.Cols" localSheetId="12" hidden="1">#REF!,#REF!,#REF!</definedName>
    <definedName name="Z_E7A8650D_C250_11D1_95F0_0000E8CF5EB3_.wvu.Cols" localSheetId="1" hidden="1">#REF!,#REF!,#REF!</definedName>
    <definedName name="Z_E7A8650D_C250_11D1_95F0_0000E8CF5EB3_.wvu.Cols" hidden="1">#REF!,#REF!,#REF!</definedName>
    <definedName name="Z_EA535761_8732_11D1_95EF_0000E8CF5EB3_.wvu.Cols" localSheetId="8" hidden="1">#REF!</definedName>
    <definedName name="Z_EA535761_8732_11D1_95EF_0000E8CF5EB3_.wvu.Cols" localSheetId="2" hidden="1">#REF!</definedName>
    <definedName name="Z_EA535761_8732_11D1_95EF_0000E8CF5EB3_.wvu.Cols" localSheetId="4" hidden="1">#REF!</definedName>
    <definedName name="Z_EA535761_8732_11D1_95EF_0000E8CF5EB3_.wvu.Cols" localSheetId="6" hidden="1">#REF!</definedName>
    <definedName name="Z_EA535761_8732_11D1_95EF_0000E8CF5EB3_.wvu.Cols" localSheetId="7" hidden="1">#REF!</definedName>
    <definedName name="Z_EA535761_8732_11D1_95EF_0000E8CF5EB3_.wvu.Cols" localSheetId="5" hidden="1">#REF!</definedName>
    <definedName name="Z_EA535761_8732_11D1_95EF_0000E8CF5EB3_.wvu.Cols" localSheetId="0" hidden="1">#REF!</definedName>
    <definedName name="Z_EA535761_8732_11D1_95EF_0000E8CF5EB3_.wvu.Cols" localSheetId="12" hidden="1">#REF!</definedName>
    <definedName name="Z_EA535761_8732_11D1_95EF_0000E8CF5EB3_.wvu.Cols" localSheetId="1" hidden="1">#REF!</definedName>
    <definedName name="Z_EA535761_8732_11D1_95EF_0000E8CF5EB3_.wvu.Cols" hidden="1">#REF!</definedName>
    <definedName name="Z_EA535762_8732_11D1_95EF_0000E8CF5EB3_.wvu.Cols" localSheetId="8" hidden="1">#REF!</definedName>
    <definedName name="Z_EA535762_8732_11D1_95EF_0000E8CF5EB3_.wvu.Cols" localSheetId="2" hidden="1">#REF!</definedName>
    <definedName name="Z_EA535762_8732_11D1_95EF_0000E8CF5EB3_.wvu.Cols" localSheetId="4" hidden="1">#REF!</definedName>
    <definedName name="Z_EA535762_8732_11D1_95EF_0000E8CF5EB3_.wvu.Cols" localSheetId="6" hidden="1">#REF!</definedName>
    <definedName name="Z_EA535762_8732_11D1_95EF_0000E8CF5EB3_.wvu.Cols" localSheetId="7" hidden="1">#REF!</definedName>
    <definedName name="Z_EA535762_8732_11D1_95EF_0000E8CF5EB3_.wvu.Cols" localSheetId="5" hidden="1">#REF!</definedName>
    <definedName name="Z_EA535762_8732_11D1_95EF_0000E8CF5EB3_.wvu.Cols" localSheetId="0" hidden="1">#REF!</definedName>
    <definedName name="Z_EA535762_8732_11D1_95EF_0000E8CF5EB3_.wvu.Cols" localSheetId="12" hidden="1">#REF!</definedName>
    <definedName name="Z_EA535762_8732_11D1_95EF_0000E8CF5EB3_.wvu.Cols" localSheetId="1" hidden="1">#REF!</definedName>
    <definedName name="Z_EA535762_8732_11D1_95EF_0000E8CF5EB3_.wvu.Cols" hidden="1">#REF!</definedName>
    <definedName name="Z_EA535763_8732_11D1_95EF_0000E8CF5EB3_.wvu.Cols" localSheetId="8" hidden="1">#REF!</definedName>
    <definedName name="Z_EA535763_8732_11D1_95EF_0000E8CF5EB3_.wvu.Cols" localSheetId="2" hidden="1">#REF!</definedName>
    <definedName name="Z_EA535763_8732_11D1_95EF_0000E8CF5EB3_.wvu.Cols" localSheetId="4" hidden="1">#REF!</definedName>
    <definedName name="Z_EA535763_8732_11D1_95EF_0000E8CF5EB3_.wvu.Cols" localSheetId="6" hidden="1">#REF!</definedName>
    <definedName name="Z_EA535763_8732_11D1_95EF_0000E8CF5EB3_.wvu.Cols" localSheetId="7" hidden="1">#REF!</definedName>
    <definedName name="Z_EA535763_8732_11D1_95EF_0000E8CF5EB3_.wvu.Cols" localSheetId="5" hidden="1">#REF!</definedName>
    <definedName name="Z_EA535763_8732_11D1_95EF_0000E8CF5EB3_.wvu.Cols" localSheetId="0" hidden="1">#REF!</definedName>
    <definedName name="Z_EA535763_8732_11D1_95EF_0000E8CF5EB3_.wvu.Cols" localSheetId="12" hidden="1">#REF!</definedName>
    <definedName name="Z_EA535763_8732_11D1_95EF_0000E8CF5EB3_.wvu.Cols" localSheetId="1" hidden="1">#REF!</definedName>
    <definedName name="Z_EA535763_8732_11D1_95EF_0000E8CF5EB3_.wvu.Cols" hidden="1">#REF!</definedName>
    <definedName name="Z_EA535764_8732_11D1_95EF_0000E8CF5EB3_.wvu.Cols" localSheetId="8" hidden="1">#REF!</definedName>
    <definedName name="Z_EA535764_8732_11D1_95EF_0000E8CF5EB3_.wvu.Cols" localSheetId="2" hidden="1">#REF!</definedName>
    <definedName name="Z_EA535764_8732_11D1_95EF_0000E8CF5EB3_.wvu.Cols" localSheetId="4" hidden="1">#REF!</definedName>
    <definedName name="Z_EA535764_8732_11D1_95EF_0000E8CF5EB3_.wvu.Cols" localSheetId="6" hidden="1">#REF!</definedName>
    <definedName name="Z_EA535764_8732_11D1_95EF_0000E8CF5EB3_.wvu.Cols" localSheetId="7" hidden="1">#REF!</definedName>
    <definedName name="Z_EA535764_8732_11D1_95EF_0000E8CF5EB3_.wvu.Cols" localSheetId="5" hidden="1">#REF!</definedName>
    <definedName name="Z_EA535764_8732_11D1_95EF_0000E8CF5EB3_.wvu.Cols" localSheetId="12" hidden="1">#REF!</definedName>
    <definedName name="Z_EA535764_8732_11D1_95EF_0000E8CF5EB3_.wvu.Cols" localSheetId="1" hidden="1">#REF!</definedName>
    <definedName name="Z_EA535764_8732_11D1_95EF_0000E8CF5EB3_.wvu.Cols" hidden="1">#REF!</definedName>
    <definedName name="Z_EA535765_8732_11D1_95EF_0000E8CF5EB3_.wvu.Cols" localSheetId="8" hidden="1">#REF!</definedName>
    <definedName name="Z_EA535765_8732_11D1_95EF_0000E8CF5EB3_.wvu.Cols" localSheetId="2" hidden="1">#REF!</definedName>
    <definedName name="Z_EA535765_8732_11D1_95EF_0000E8CF5EB3_.wvu.Cols" localSheetId="4" hidden="1">#REF!</definedName>
    <definedName name="Z_EA535765_8732_11D1_95EF_0000E8CF5EB3_.wvu.Cols" localSheetId="6" hidden="1">#REF!</definedName>
    <definedName name="Z_EA535765_8732_11D1_95EF_0000E8CF5EB3_.wvu.Cols" localSheetId="7" hidden="1">#REF!</definedName>
    <definedName name="Z_EA535765_8732_11D1_95EF_0000E8CF5EB3_.wvu.Cols" localSheetId="5" hidden="1">#REF!</definedName>
    <definedName name="Z_EA535765_8732_11D1_95EF_0000E8CF5EB3_.wvu.Cols" localSheetId="12" hidden="1">#REF!</definedName>
    <definedName name="Z_EA535765_8732_11D1_95EF_0000E8CF5EB3_.wvu.Cols" localSheetId="1" hidden="1">#REF!</definedName>
    <definedName name="Z_EA535765_8732_11D1_95EF_0000E8CF5EB3_.wvu.Cols" hidden="1">#REF!</definedName>
    <definedName name="Z_EA535766_8732_11D1_95EF_0000E8CF5EB3_.wvu.Cols" localSheetId="8" hidden="1">#REF!</definedName>
    <definedName name="Z_EA535766_8732_11D1_95EF_0000E8CF5EB3_.wvu.Cols" localSheetId="2" hidden="1">#REF!</definedName>
    <definedName name="Z_EA535766_8732_11D1_95EF_0000E8CF5EB3_.wvu.Cols" localSheetId="4" hidden="1">#REF!</definedName>
    <definedName name="Z_EA535766_8732_11D1_95EF_0000E8CF5EB3_.wvu.Cols" localSheetId="6" hidden="1">#REF!</definedName>
    <definedName name="Z_EA535766_8732_11D1_95EF_0000E8CF5EB3_.wvu.Cols" localSheetId="7" hidden="1">#REF!</definedName>
    <definedName name="Z_EA535766_8732_11D1_95EF_0000E8CF5EB3_.wvu.Cols" localSheetId="5" hidden="1">#REF!</definedName>
    <definedName name="Z_EA535766_8732_11D1_95EF_0000E8CF5EB3_.wvu.Cols" localSheetId="12" hidden="1">#REF!</definedName>
    <definedName name="Z_EA535766_8732_11D1_95EF_0000E8CF5EB3_.wvu.Cols" localSheetId="1" hidden="1">#REF!</definedName>
    <definedName name="Z_EA535766_8732_11D1_95EF_0000E8CF5EB3_.wvu.Cols" hidden="1">#REF!</definedName>
    <definedName name="Z_EA535769_8732_11D1_95EF_0000E8CF5EB3_.wvu.Cols" localSheetId="8" hidden="1">#REF!</definedName>
    <definedName name="Z_EA535769_8732_11D1_95EF_0000E8CF5EB3_.wvu.Cols" localSheetId="2" hidden="1">#REF!</definedName>
    <definedName name="Z_EA535769_8732_11D1_95EF_0000E8CF5EB3_.wvu.Cols" localSheetId="4" hidden="1">#REF!</definedName>
    <definedName name="Z_EA535769_8732_11D1_95EF_0000E8CF5EB3_.wvu.Cols" localSheetId="6" hidden="1">#REF!</definedName>
    <definedName name="Z_EA535769_8732_11D1_95EF_0000E8CF5EB3_.wvu.Cols" localSheetId="7" hidden="1">#REF!</definedName>
    <definedName name="Z_EA535769_8732_11D1_95EF_0000E8CF5EB3_.wvu.Cols" localSheetId="5" hidden="1">#REF!</definedName>
    <definedName name="Z_EA535769_8732_11D1_95EF_0000E8CF5EB3_.wvu.Cols" localSheetId="12" hidden="1">#REF!</definedName>
    <definedName name="Z_EA535769_8732_11D1_95EF_0000E8CF5EB3_.wvu.Cols" localSheetId="1" hidden="1">#REF!</definedName>
    <definedName name="Z_EA535769_8732_11D1_95EF_0000E8CF5EB3_.wvu.Cols" hidden="1">#REF!</definedName>
    <definedName name="Z_EA53576A_8732_11D1_95EF_0000E8CF5EB3_.wvu.Cols" localSheetId="8" hidden="1">#REF!</definedName>
    <definedName name="Z_EA53576A_8732_11D1_95EF_0000E8CF5EB3_.wvu.Cols" localSheetId="2" hidden="1">#REF!</definedName>
    <definedName name="Z_EA53576A_8732_11D1_95EF_0000E8CF5EB3_.wvu.Cols" localSheetId="4" hidden="1">#REF!</definedName>
    <definedName name="Z_EA53576A_8732_11D1_95EF_0000E8CF5EB3_.wvu.Cols" localSheetId="6" hidden="1">#REF!</definedName>
    <definedName name="Z_EA53576A_8732_11D1_95EF_0000E8CF5EB3_.wvu.Cols" localSheetId="7" hidden="1">#REF!</definedName>
    <definedName name="Z_EA53576A_8732_11D1_95EF_0000E8CF5EB3_.wvu.Cols" localSheetId="5" hidden="1">#REF!</definedName>
    <definedName name="Z_EA53576A_8732_11D1_95EF_0000E8CF5EB3_.wvu.Cols" localSheetId="12" hidden="1">#REF!</definedName>
    <definedName name="Z_EA53576A_8732_11D1_95EF_0000E8CF5EB3_.wvu.Cols" localSheetId="1" hidden="1">#REF!</definedName>
    <definedName name="Z_EA53576A_8732_11D1_95EF_0000E8CF5EB3_.wvu.Cols" hidden="1">#REF!</definedName>
    <definedName name="Z_EA53576B_8732_11D1_95EF_0000E8CF5EB3_.wvu.Cols" localSheetId="8" hidden="1">#REF!</definedName>
    <definedName name="Z_EA53576B_8732_11D1_95EF_0000E8CF5EB3_.wvu.Cols" localSheetId="2" hidden="1">#REF!</definedName>
    <definedName name="Z_EA53576B_8732_11D1_95EF_0000E8CF5EB3_.wvu.Cols" localSheetId="4" hidden="1">#REF!</definedName>
    <definedName name="Z_EA53576B_8732_11D1_95EF_0000E8CF5EB3_.wvu.Cols" localSheetId="6" hidden="1">#REF!</definedName>
    <definedName name="Z_EA53576B_8732_11D1_95EF_0000E8CF5EB3_.wvu.Cols" localSheetId="7" hidden="1">#REF!</definedName>
    <definedName name="Z_EA53576B_8732_11D1_95EF_0000E8CF5EB3_.wvu.Cols" localSheetId="5" hidden="1">#REF!</definedName>
    <definedName name="Z_EA53576B_8732_11D1_95EF_0000E8CF5EB3_.wvu.Cols" localSheetId="12" hidden="1">#REF!</definedName>
    <definedName name="Z_EA53576B_8732_11D1_95EF_0000E8CF5EB3_.wvu.Cols" localSheetId="1" hidden="1">#REF!</definedName>
    <definedName name="Z_EA53576B_8732_11D1_95EF_0000E8CF5EB3_.wvu.Cols" hidden="1">#REF!</definedName>
    <definedName name="Z_EA53576C_8732_11D1_95EF_0000E8CF5EB3_.wvu.Cols" localSheetId="8" hidden="1">#REF!</definedName>
    <definedName name="Z_EA53576C_8732_11D1_95EF_0000E8CF5EB3_.wvu.Cols" localSheetId="2" hidden="1">#REF!</definedName>
    <definedName name="Z_EA53576C_8732_11D1_95EF_0000E8CF5EB3_.wvu.Cols" localSheetId="4" hidden="1">#REF!</definedName>
    <definedName name="Z_EA53576C_8732_11D1_95EF_0000E8CF5EB3_.wvu.Cols" localSheetId="6" hidden="1">#REF!</definedName>
    <definedName name="Z_EA53576C_8732_11D1_95EF_0000E8CF5EB3_.wvu.Cols" localSheetId="7" hidden="1">#REF!</definedName>
    <definedName name="Z_EA53576C_8732_11D1_95EF_0000E8CF5EB3_.wvu.Cols" localSheetId="5" hidden="1">#REF!</definedName>
    <definedName name="Z_EA53576C_8732_11D1_95EF_0000E8CF5EB3_.wvu.Cols" localSheetId="12" hidden="1">#REF!</definedName>
    <definedName name="Z_EA53576C_8732_11D1_95EF_0000E8CF5EB3_.wvu.Cols" localSheetId="1" hidden="1">#REF!</definedName>
    <definedName name="Z_EA53576C_8732_11D1_95EF_0000E8CF5EB3_.wvu.Cols" hidden="1">#REF!</definedName>
    <definedName name="Z_EA53576D_8732_11D1_95EF_0000E8CF5EB3_.wvu.Cols" localSheetId="8" hidden="1">#REF!</definedName>
    <definedName name="Z_EA53576D_8732_11D1_95EF_0000E8CF5EB3_.wvu.Cols" localSheetId="2" hidden="1">#REF!</definedName>
    <definedName name="Z_EA53576D_8732_11D1_95EF_0000E8CF5EB3_.wvu.Cols" localSheetId="4" hidden="1">#REF!</definedName>
    <definedName name="Z_EA53576D_8732_11D1_95EF_0000E8CF5EB3_.wvu.Cols" localSheetId="6" hidden="1">#REF!</definedName>
    <definedName name="Z_EA53576D_8732_11D1_95EF_0000E8CF5EB3_.wvu.Cols" localSheetId="7" hidden="1">#REF!</definedName>
    <definedName name="Z_EA53576D_8732_11D1_95EF_0000E8CF5EB3_.wvu.Cols" localSheetId="5" hidden="1">#REF!</definedName>
    <definedName name="Z_EA53576D_8732_11D1_95EF_0000E8CF5EB3_.wvu.Cols" localSheetId="12" hidden="1">#REF!</definedName>
    <definedName name="Z_EA53576D_8732_11D1_95EF_0000E8CF5EB3_.wvu.Cols" localSheetId="1" hidden="1">#REF!</definedName>
    <definedName name="Z_EA53576D_8732_11D1_95EF_0000E8CF5EB3_.wvu.Cols" hidden="1">#REF!</definedName>
    <definedName name="Z_EA53576E_8732_11D1_95EF_0000E8CF5EB3_.wvu.Cols" localSheetId="8" hidden="1">#REF!</definedName>
    <definedName name="Z_EA53576E_8732_11D1_95EF_0000E8CF5EB3_.wvu.Cols" localSheetId="2" hidden="1">#REF!</definedName>
    <definedName name="Z_EA53576E_8732_11D1_95EF_0000E8CF5EB3_.wvu.Cols" localSheetId="4" hidden="1">#REF!</definedName>
    <definedName name="Z_EA53576E_8732_11D1_95EF_0000E8CF5EB3_.wvu.Cols" localSheetId="6" hidden="1">#REF!</definedName>
    <definedName name="Z_EA53576E_8732_11D1_95EF_0000E8CF5EB3_.wvu.Cols" localSheetId="7" hidden="1">#REF!</definedName>
    <definedName name="Z_EA53576E_8732_11D1_95EF_0000E8CF5EB3_.wvu.Cols" localSheetId="5" hidden="1">#REF!</definedName>
    <definedName name="Z_EA53576E_8732_11D1_95EF_0000E8CF5EB3_.wvu.Cols" localSheetId="12" hidden="1">#REF!</definedName>
    <definedName name="Z_EA53576E_8732_11D1_95EF_0000E8CF5EB3_.wvu.Cols" localSheetId="1" hidden="1">#REF!</definedName>
    <definedName name="Z_EA53576E_8732_11D1_95EF_0000E8CF5EB3_.wvu.Cols" hidden="1">#REF!</definedName>
    <definedName name="Z_EF47245B_DF36_11D1_9882_0080ADB6C79E_.wvu.Cols" localSheetId="8" hidden="1">#REF!</definedName>
    <definedName name="Z_EF47245B_DF36_11D1_9882_0080ADB6C79E_.wvu.Cols" localSheetId="2" hidden="1">#REF!</definedName>
    <definedName name="Z_EF47245B_DF36_11D1_9882_0080ADB6C79E_.wvu.Cols" localSheetId="4" hidden="1">#REF!</definedName>
    <definedName name="Z_EF47245B_DF36_11D1_9882_0080ADB6C79E_.wvu.Cols" localSheetId="6" hidden="1">#REF!</definedName>
    <definedName name="Z_EF47245B_DF36_11D1_9882_0080ADB6C79E_.wvu.Cols" localSheetId="7" hidden="1">#REF!</definedName>
    <definedName name="Z_EF47245B_DF36_11D1_9882_0080ADB6C79E_.wvu.Cols" localSheetId="5" hidden="1">#REF!</definedName>
    <definedName name="Z_EF47245B_DF36_11D1_9882_0080ADB6C79E_.wvu.Cols" localSheetId="12" hidden="1">#REF!</definedName>
    <definedName name="Z_EF47245B_DF36_11D1_9882_0080ADB6C79E_.wvu.Cols" localSheetId="1" hidden="1">#REF!</definedName>
    <definedName name="Z_EF47245B_DF36_11D1_9882_0080ADB6C79E_.wvu.Cols" hidden="1">#REF!</definedName>
    <definedName name="Z_EF47245D_DF36_11D1_9882_0080ADB6C79E_.wvu.Cols" localSheetId="8" hidden="1">#REF!</definedName>
    <definedName name="Z_EF47245D_DF36_11D1_9882_0080ADB6C79E_.wvu.Cols" localSheetId="2" hidden="1">#REF!</definedName>
    <definedName name="Z_EF47245D_DF36_11D1_9882_0080ADB6C79E_.wvu.Cols" localSheetId="4" hidden="1">#REF!</definedName>
    <definedName name="Z_EF47245D_DF36_11D1_9882_0080ADB6C79E_.wvu.Cols" localSheetId="6" hidden="1">#REF!</definedName>
    <definedName name="Z_EF47245D_DF36_11D1_9882_0080ADB6C79E_.wvu.Cols" localSheetId="7" hidden="1">#REF!</definedName>
    <definedName name="Z_EF47245D_DF36_11D1_9882_0080ADB6C79E_.wvu.Cols" localSheetId="5" hidden="1">#REF!</definedName>
    <definedName name="Z_EF47245D_DF36_11D1_9882_0080ADB6C79E_.wvu.Cols" localSheetId="12" hidden="1">#REF!</definedName>
    <definedName name="Z_EF47245D_DF36_11D1_9882_0080ADB6C79E_.wvu.Cols" localSheetId="1" hidden="1">#REF!</definedName>
    <definedName name="Z_EF47245D_DF36_11D1_9882_0080ADB6C79E_.wvu.Cols" hidden="1">#REF!</definedName>
    <definedName name="Z_F1160D70_C47F_11D1_90EF_0000E8CF30B3_.wvu.Cols" localSheetId="8" hidden="1">#REF!,#REF!,#REF!</definedName>
    <definedName name="Z_F1160D70_C47F_11D1_90EF_0000E8CF30B3_.wvu.Cols" localSheetId="2" hidden="1">#REF!,#REF!,#REF!</definedName>
    <definedName name="Z_F1160D70_C47F_11D1_90EF_0000E8CF30B3_.wvu.Cols" localSheetId="4" hidden="1">#REF!,#REF!,#REF!</definedName>
    <definedName name="Z_F1160D70_C47F_11D1_90EF_0000E8CF30B3_.wvu.Cols" localSheetId="6" hidden="1">#REF!,#REF!,#REF!</definedName>
    <definedName name="Z_F1160D70_C47F_11D1_90EF_0000E8CF30B3_.wvu.Cols" localSheetId="7" hidden="1">#REF!,#REF!,#REF!</definedName>
    <definedName name="Z_F1160D70_C47F_11D1_90EF_0000E8CF30B3_.wvu.Cols" localSheetId="5" hidden="1">#REF!,#REF!,#REF!</definedName>
    <definedName name="Z_F1160D70_C47F_11D1_90EF_0000E8CF30B3_.wvu.Cols" localSheetId="0" hidden="1">#REF!,#REF!,#REF!</definedName>
    <definedName name="Z_F1160D70_C47F_11D1_90EF_0000E8CF30B3_.wvu.Cols" localSheetId="12" hidden="1">#REF!,#REF!,#REF!</definedName>
    <definedName name="Z_F1160D70_C47F_11D1_90EF_0000E8CF30B3_.wvu.Cols" localSheetId="1" hidden="1">#REF!,#REF!,#REF!</definedName>
    <definedName name="Z_F1160D70_C47F_11D1_90EF_0000E8CF30B3_.wvu.Cols" hidden="1">#REF!,#REF!,#REF!</definedName>
    <definedName name="Z_F1160D71_C47F_11D1_90EF_0000E8CF30B3_.wvu.Cols" localSheetId="8" hidden="1">#REF!,#REF!,#REF!</definedName>
    <definedName name="Z_F1160D71_C47F_11D1_90EF_0000E8CF30B3_.wvu.Cols" localSheetId="2" hidden="1">#REF!,#REF!,#REF!</definedName>
    <definedName name="Z_F1160D71_C47F_11D1_90EF_0000E8CF30B3_.wvu.Cols" localSheetId="4" hidden="1">#REF!,#REF!,#REF!</definedName>
    <definedName name="Z_F1160D71_C47F_11D1_90EF_0000E8CF30B3_.wvu.Cols" localSheetId="6" hidden="1">#REF!,#REF!,#REF!</definedName>
    <definedName name="Z_F1160D71_C47F_11D1_90EF_0000E8CF30B3_.wvu.Cols" localSheetId="7" hidden="1">#REF!,#REF!,#REF!</definedName>
    <definedName name="Z_F1160D71_C47F_11D1_90EF_0000E8CF30B3_.wvu.Cols" localSheetId="5" hidden="1">#REF!,#REF!,#REF!</definedName>
    <definedName name="Z_F1160D71_C47F_11D1_90EF_0000E8CF30B3_.wvu.Cols" localSheetId="0" hidden="1">#REF!,#REF!,#REF!</definedName>
    <definedName name="Z_F1160D71_C47F_11D1_90EF_0000E8CF30B3_.wvu.Cols" localSheetId="12" hidden="1">#REF!,#REF!,#REF!</definedName>
    <definedName name="Z_F1160D71_C47F_11D1_90EF_0000E8CF30B3_.wvu.Cols" localSheetId="1" hidden="1">#REF!,#REF!,#REF!</definedName>
    <definedName name="Z_F1160D71_C47F_11D1_90EF_0000E8CF30B3_.wvu.Cols" hidden="1">#REF!,#REF!,#REF!</definedName>
    <definedName name="Z_F90B6743_659D_11D1_95EE_0000E8CF5EB3_.wvu.Cols" localSheetId="8" hidden="1">#REF!</definedName>
    <definedName name="Z_F90B6743_659D_11D1_95EE_0000E8CF5EB3_.wvu.Cols" localSheetId="2" hidden="1">#REF!</definedName>
    <definedName name="Z_F90B6743_659D_11D1_95EE_0000E8CF5EB3_.wvu.Cols" localSheetId="4" hidden="1">#REF!</definedName>
    <definedName name="Z_F90B6743_659D_11D1_95EE_0000E8CF5EB3_.wvu.Cols" localSheetId="6" hidden="1">#REF!</definedName>
    <definedName name="Z_F90B6743_659D_11D1_95EE_0000E8CF5EB3_.wvu.Cols" localSheetId="7" hidden="1">#REF!</definedName>
    <definedName name="Z_F90B6743_659D_11D1_95EE_0000E8CF5EB3_.wvu.Cols" localSheetId="5" hidden="1">#REF!</definedName>
    <definedName name="Z_F90B6743_659D_11D1_95EE_0000E8CF5EB3_.wvu.Cols" localSheetId="0" hidden="1">#REF!</definedName>
    <definedName name="Z_F90B6743_659D_11D1_95EE_0000E8CF5EB3_.wvu.Cols" localSheetId="12" hidden="1">#REF!</definedName>
    <definedName name="Z_F90B6743_659D_11D1_95EE_0000E8CF5EB3_.wvu.Cols" localSheetId="1" hidden="1">#REF!</definedName>
    <definedName name="Z_F90B6743_659D_11D1_95EE_0000E8CF5EB3_.wvu.Cols" hidden="1">#REF!</definedName>
    <definedName name="Z_F90B6744_659D_11D1_95EE_0000E8CF5EB3_.wvu.Cols" localSheetId="8" hidden="1">#REF!</definedName>
    <definedName name="Z_F90B6744_659D_11D1_95EE_0000E8CF5EB3_.wvu.Cols" localSheetId="2" hidden="1">#REF!</definedName>
    <definedName name="Z_F90B6744_659D_11D1_95EE_0000E8CF5EB3_.wvu.Cols" localSheetId="4" hidden="1">#REF!</definedName>
    <definedName name="Z_F90B6744_659D_11D1_95EE_0000E8CF5EB3_.wvu.Cols" localSheetId="6" hidden="1">#REF!</definedName>
    <definedName name="Z_F90B6744_659D_11D1_95EE_0000E8CF5EB3_.wvu.Cols" localSheetId="7" hidden="1">#REF!</definedName>
    <definedName name="Z_F90B6744_659D_11D1_95EE_0000E8CF5EB3_.wvu.Cols" localSheetId="5" hidden="1">#REF!</definedName>
    <definedName name="Z_F90B6744_659D_11D1_95EE_0000E8CF5EB3_.wvu.Cols" localSheetId="0" hidden="1">#REF!</definedName>
    <definedName name="Z_F90B6744_659D_11D1_95EE_0000E8CF5EB3_.wvu.Cols" localSheetId="12" hidden="1">#REF!</definedName>
    <definedName name="Z_F90B6744_659D_11D1_95EE_0000E8CF5EB3_.wvu.Cols" localSheetId="1" hidden="1">#REF!</definedName>
    <definedName name="Z_F90B6744_659D_11D1_95EE_0000E8CF5EB3_.wvu.Cols" hidden="1">#REF!</definedName>
    <definedName name="Z_F90B6745_659D_11D1_95EE_0000E8CF5EB3_.wvu.Cols" localSheetId="8" hidden="1">#REF!</definedName>
    <definedName name="Z_F90B6745_659D_11D1_95EE_0000E8CF5EB3_.wvu.Cols" localSheetId="2" hidden="1">#REF!</definedName>
    <definedName name="Z_F90B6745_659D_11D1_95EE_0000E8CF5EB3_.wvu.Cols" localSheetId="4" hidden="1">#REF!</definedName>
    <definedName name="Z_F90B6745_659D_11D1_95EE_0000E8CF5EB3_.wvu.Cols" localSheetId="6" hidden="1">#REF!</definedName>
    <definedName name="Z_F90B6745_659D_11D1_95EE_0000E8CF5EB3_.wvu.Cols" localSheetId="7" hidden="1">#REF!</definedName>
    <definedName name="Z_F90B6745_659D_11D1_95EE_0000E8CF5EB3_.wvu.Cols" localSheetId="5" hidden="1">#REF!</definedName>
    <definedName name="Z_F90B6745_659D_11D1_95EE_0000E8CF5EB3_.wvu.Cols" localSheetId="0" hidden="1">#REF!</definedName>
    <definedName name="Z_F90B6745_659D_11D1_95EE_0000E8CF5EB3_.wvu.Cols" localSheetId="12" hidden="1">#REF!</definedName>
    <definedName name="Z_F90B6745_659D_11D1_95EE_0000E8CF5EB3_.wvu.Cols" localSheetId="1" hidden="1">#REF!</definedName>
    <definedName name="Z_F90B6745_659D_11D1_95EE_0000E8CF5EB3_.wvu.Cols" hidden="1">#REF!</definedName>
    <definedName name="Z_F90B6746_659D_11D1_95EE_0000E8CF5EB3_.wvu.Cols" localSheetId="8" hidden="1">#REF!</definedName>
    <definedName name="Z_F90B6746_659D_11D1_95EE_0000E8CF5EB3_.wvu.Cols" localSheetId="2" hidden="1">#REF!</definedName>
    <definedName name="Z_F90B6746_659D_11D1_95EE_0000E8CF5EB3_.wvu.Cols" localSheetId="4" hidden="1">#REF!</definedName>
    <definedName name="Z_F90B6746_659D_11D1_95EE_0000E8CF5EB3_.wvu.Cols" localSheetId="6" hidden="1">#REF!</definedName>
    <definedName name="Z_F90B6746_659D_11D1_95EE_0000E8CF5EB3_.wvu.Cols" localSheetId="7" hidden="1">#REF!</definedName>
    <definedName name="Z_F90B6746_659D_11D1_95EE_0000E8CF5EB3_.wvu.Cols" localSheetId="5" hidden="1">#REF!</definedName>
    <definedName name="Z_F90B6746_659D_11D1_95EE_0000E8CF5EB3_.wvu.Cols" localSheetId="12" hidden="1">#REF!</definedName>
    <definedName name="Z_F90B6746_659D_11D1_95EE_0000E8CF5EB3_.wvu.Cols" localSheetId="1" hidden="1">#REF!</definedName>
    <definedName name="Z_F90B6746_659D_11D1_95EE_0000E8CF5EB3_.wvu.Cols" hidden="1">#REF!</definedName>
    <definedName name="Z_F90B6747_659D_11D1_95EE_0000E8CF5EB3_.wvu.Cols" localSheetId="8" hidden="1">#REF!</definedName>
    <definedName name="Z_F90B6747_659D_11D1_95EE_0000E8CF5EB3_.wvu.Cols" localSheetId="2" hidden="1">#REF!</definedName>
    <definedName name="Z_F90B6747_659D_11D1_95EE_0000E8CF5EB3_.wvu.Cols" localSheetId="4" hidden="1">#REF!</definedName>
    <definedName name="Z_F90B6747_659D_11D1_95EE_0000E8CF5EB3_.wvu.Cols" localSheetId="6" hidden="1">#REF!</definedName>
    <definedName name="Z_F90B6747_659D_11D1_95EE_0000E8CF5EB3_.wvu.Cols" localSheetId="7" hidden="1">#REF!</definedName>
    <definedName name="Z_F90B6747_659D_11D1_95EE_0000E8CF5EB3_.wvu.Cols" localSheetId="5" hidden="1">#REF!</definedName>
    <definedName name="Z_F90B6747_659D_11D1_95EE_0000E8CF5EB3_.wvu.Cols" localSheetId="12" hidden="1">#REF!</definedName>
    <definedName name="Z_F90B6747_659D_11D1_95EE_0000E8CF5EB3_.wvu.Cols" localSheetId="1" hidden="1">#REF!</definedName>
    <definedName name="Z_F90B6747_659D_11D1_95EE_0000E8CF5EB3_.wvu.Cols" hidden="1">#REF!</definedName>
    <definedName name="Z_F90B6748_659D_11D1_95EE_0000E8CF5EB3_.wvu.Cols" localSheetId="8" hidden="1">#REF!</definedName>
    <definedName name="Z_F90B6748_659D_11D1_95EE_0000E8CF5EB3_.wvu.Cols" localSheetId="2" hidden="1">#REF!</definedName>
    <definedName name="Z_F90B6748_659D_11D1_95EE_0000E8CF5EB3_.wvu.Cols" localSheetId="4" hidden="1">#REF!</definedName>
    <definedName name="Z_F90B6748_659D_11D1_95EE_0000E8CF5EB3_.wvu.Cols" localSheetId="6" hidden="1">#REF!</definedName>
    <definedName name="Z_F90B6748_659D_11D1_95EE_0000E8CF5EB3_.wvu.Cols" localSheetId="7" hidden="1">#REF!</definedName>
    <definedName name="Z_F90B6748_659D_11D1_95EE_0000E8CF5EB3_.wvu.Cols" localSheetId="5" hidden="1">#REF!</definedName>
    <definedName name="Z_F90B6748_659D_11D1_95EE_0000E8CF5EB3_.wvu.Cols" localSheetId="12" hidden="1">#REF!</definedName>
    <definedName name="Z_F90B6748_659D_11D1_95EE_0000E8CF5EB3_.wvu.Cols" localSheetId="1" hidden="1">#REF!</definedName>
    <definedName name="Z_F90B6748_659D_11D1_95EE_0000E8CF5EB3_.wvu.Cols" hidden="1">#REF!</definedName>
    <definedName name="Z_F913CCE4_7856_11D1_95EF_0000E8CF5EB3_.wvu.Cols" localSheetId="8" hidden="1">#REF!</definedName>
    <definedName name="Z_F913CCE4_7856_11D1_95EF_0000E8CF5EB3_.wvu.Cols" localSheetId="2" hidden="1">#REF!</definedName>
    <definedName name="Z_F913CCE4_7856_11D1_95EF_0000E8CF5EB3_.wvu.Cols" localSheetId="4" hidden="1">#REF!</definedName>
    <definedName name="Z_F913CCE4_7856_11D1_95EF_0000E8CF5EB3_.wvu.Cols" localSheetId="6" hidden="1">#REF!</definedName>
    <definedName name="Z_F913CCE4_7856_11D1_95EF_0000E8CF5EB3_.wvu.Cols" localSheetId="7" hidden="1">#REF!</definedName>
    <definedName name="Z_F913CCE4_7856_11D1_95EF_0000E8CF5EB3_.wvu.Cols" localSheetId="5" hidden="1">#REF!</definedName>
    <definedName name="Z_F913CCE4_7856_11D1_95EF_0000E8CF5EB3_.wvu.Cols" localSheetId="12" hidden="1">#REF!</definedName>
    <definedName name="Z_F913CCE4_7856_11D1_95EF_0000E8CF5EB3_.wvu.Cols" localSheetId="1" hidden="1">#REF!</definedName>
    <definedName name="Z_F913CCE4_7856_11D1_95EF_0000E8CF5EB3_.wvu.Cols" hidden="1">#REF!</definedName>
    <definedName name="Z_F913CCE5_7856_11D1_95EF_0000E8CF5EB3_.wvu.Cols" localSheetId="8" hidden="1">#REF!</definedName>
    <definedName name="Z_F913CCE5_7856_11D1_95EF_0000E8CF5EB3_.wvu.Cols" localSheetId="2" hidden="1">#REF!</definedName>
    <definedName name="Z_F913CCE5_7856_11D1_95EF_0000E8CF5EB3_.wvu.Cols" localSheetId="4" hidden="1">#REF!</definedName>
    <definedName name="Z_F913CCE5_7856_11D1_95EF_0000E8CF5EB3_.wvu.Cols" localSheetId="6" hidden="1">#REF!</definedName>
    <definedName name="Z_F913CCE5_7856_11D1_95EF_0000E8CF5EB3_.wvu.Cols" localSheetId="7" hidden="1">#REF!</definedName>
    <definedName name="Z_F913CCE5_7856_11D1_95EF_0000E8CF5EB3_.wvu.Cols" localSheetId="5" hidden="1">#REF!</definedName>
    <definedName name="Z_F913CCE5_7856_11D1_95EF_0000E8CF5EB3_.wvu.Cols" localSheetId="12" hidden="1">#REF!</definedName>
    <definedName name="Z_F913CCE5_7856_11D1_95EF_0000E8CF5EB3_.wvu.Cols" localSheetId="1" hidden="1">#REF!</definedName>
    <definedName name="Z_F913CCE5_7856_11D1_95EF_0000E8CF5EB3_.wvu.Cols" hidden="1">#REF!</definedName>
    <definedName name="Z_F913CCE6_7856_11D1_95EF_0000E8CF5EB3_.wvu.Cols" localSheetId="8" hidden="1">#REF!</definedName>
    <definedName name="Z_F913CCE6_7856_11D1_95EF_0000E8CF5EB3_.wvu.Cols" localSheetId="2" hidden="1">#REF!</definedName>
    <definedName name="Z_F913CCE6_7856_11D1_95EF_0000E8CF5EB3_.wvu.Cols" localSheetId="4" hidden="1">#REF!</definedName>
    <definedName name="Z_F913CCE6_7856_11D1_95EF_0000E8CF5EB3_.wvu.Cols" localSheetId="6" hidden="1">#REF!</definedName>
    <definedName name="Z_F913CCE6_7856_11D1_95EF_0000E8CF5EB3_.wvu.Cols" localSheetId="7" hidden="1">#REF!</definedName>
    <definedName name="Z_F913CCE6_7856_11D1_95EF_0000E8CF5EB3_.wvu.Cols" localSheetId="5" hidden="1">#REF!</definedName>
    <definedName name="Z_F913CCE6_7856_11D1_95EF_0000E8CF5EB3_.wvu.Cols" localSheetId="12" hidden="1">#REF!</definedName>
    <definedName name="Z_F913CCE6_7856_11D1_95EF_0000E8CF5EB3_.wvu.Cols" localSheetId="1" hidden="1">#REF!</definedName>
    <definedName name="Z_F913CCE6_7856_11D1_95EF_0000E8CF5EB3_.wvu.Cols" hidden="1">#REF!</definedName>
    <definedName name="Z_F913CCE7_7856_11D1_95EF_0000E8CF5EB3_.wvu.Cols" localSheetId="8" hidden="1">#REF!</definedName>
    <definedName name="Z_F913CCE7_7856_11D1_95EF_0000E8CF5EB3_.wvu.Cols" localSheetId="2" hidden="1">#REF!</definedName>
    <definedName name="Z_F913CCE7_7856_11D1_95EF_0000E8CF5EB3_.wvu.Cols" localSheetId="4" hidden="1">#REF!</definedName>
    <definedName name="Z_F913CCE7_7856_11D1_95EF_0000E8CF5EB3_.wvu.Cols" localSheetId="6" hidden="1">#REF!</definedName>
    <definedName name="Z_F913CCE7_7856_11D1_95EF_0000E8CF5EB3_.wvu.Cols" localSheetId="7" hidden="1">#REF!</definedName>
    <definedName name="Z_F913CCE7_7856_11D1_95EF_0000E8CF5EB3_.wvu.Cols" localSheetId="5" hidden="1">#REF!</definedName>
    <definedName name="Z_F913CCE7_7856_11D1_95EF_0000E8CF5EB3_.wvu.Cols" localSheetId="12" hidden="1">#REF!</definedName>
    <definedName name="Z_F913CCE7_7856_11D1_95EF_0000E8CF5EB3_.wvu.Cols" localSheetId="1" hidden="1">#REF!</definedName>
    <definedName name="Z_F913CCE7_7856_11D1_95EF_0000E8CF5EB3_.wvu.Cols" hidden="1">#REF!</definedName>
    <definedName name="Z_F913CCE8_7856_11D1_95EF_0000E8CF5EB3_.wvu.Cols" localSheetId="8" hidden="1">#REF!</definedName>
    <definedName name="Z_F913CCE8_7856_11D1_95EF_0000E8CF5EB3_.wvu.Cols" localSheetId="2" hidden="1">#REF!</definedName>
    <definedName name="Z_F913CCE8_7856_11D1_95EF_0000E8CF5EB3_.wvu.Cols" localSheetId="4" hidden="1">#REF!</definedName>
    <definedName name="Z_F913CCE8_7856_11D1_95EF_0000E8CF5EB3_.wvu.Cols" localSheetId="6" hidden="1">#REF!</definedName>
    <definedName name="Z_F913CCE8_7856_11D1_95EF_0000E8CF5EB3_.wvu.Cols" localSheetId="7" hidden="1">#REF!</definedName>
    <definedName name="Z_F913CCE8_7856_11D1_95EF_0000E8CF5EB3_.wvu.Cols" localSheetId="5" hidden="1">#REF!</definedName>
    <definedName name="Z_F913CCE8_7856_11D1_95EF_0000E8CF5EB3_.wvu.Cols" localSheetId="12" hidden="1">#REF!</definedName>
    <definedName name="Z_F913CCE8_7856_11D1_95EF_0000E8CF5EB3_.wvu.Cols" localSheetId="1" hidden="1">#REF!</definedName>
    <definedName name="Z_F913CCE8_7856_11D1_95EF_0000E8CF5EB3_.wvu.Cols" hidden="1">#REF!</definedName>
    <definedName name="Z_F913CCE9_7856_11D1_95EF_0000E8CF5EB3_.wvu.Cols" localSheetId="8" hidden="1">#REF!</definedName>
    <definedName name="Z_F913CCE9_7856_11D1_95EF_0000E8CF5EB3_.wvu.Cols" localSheetId="2" hidden="1">#REF!</definedName>
    <definedName name="Z_F913CCE9_7856_11D1_95EF_0000E8CF5EB3_.wvu.Cols" localSheetId="4" hidden="1">#REF!</definedName>
    <definedName name="Z_F913CCE9_7856_11D1_95EF_0000E8CF5EB3_.wvu.Cols" localSheetId="6" hidden="1">#REF!</definedName>
    <definedName name="Z_F913CCE9_7856_11D1_95EF_0000E8CF5EB3_.wvu.Cols" localSheetId="7" hidden="1">#REF!</definedName>
    <definedName name="Z_F913CCE9_7856_11D1_95EF_0000E8CF5EB3_.wvu.Cols" localSheetId="5" hidden="1">#REF!</definedName>
    <definedName name="Z_F913CCE9_7856_11D1_95EF_0000E8CF5EB3_.wvu.Cols" localSheetId="12" hidden="1">#REF!</definedName>
    <definedName name="Z_F913CCE9_7856_11D1_95EF_0000E8CF5EB3_.wvu.Cols" localSheetId="1" hidden="1">#REF!</definedName>
    <definedName name="Z_F913CCE9_7856_11D1_95EF_0000E8CF5EB3_.wvu.Cols" hidden="1">#REF!</definedName>
    <definedName name="Z_F93CD385_71FE_11D1_95EF_0000E8CF5EB3_.wvu.Cols" localSheetId="8" hidden="1">#REF!</definedName>
    <definedName name="Z_F93CD385_71FE_11D1_95EF_0000E8CF5EB3_.wvu.Cols" localSheetId="2" hidden="1">#REF!</definedName>
    <definedName name="Z_F93CD385_71FE_11D1_95EF_0000E8CF5EB3_.wvu.Cols" localSheetId="4" hidden="1">#REF!</definedName>
    <definedName name="Z_F93CD385_71FE_11D1_95EF_0000E8CF5EB3_.wvu.Cols" localSheetId="6" hidden="1">#REF!</definedName>
    <definedName name="Z_F93CD385_71FE_11D1_95EF_0000E8CF5EB3_.wvu.Cols" localSheetId="7" hidden="1">#REF!</definedName>
    <definedName name="Z_F93CD385_71FE_11D1_95EF_0000E8CF5EB3_.wvu.Cols" localSheetId="5" hidden="1">#REF!</definedName>
    <definedName name="Z_F93CD385_71FE_11D1_95EF_0000E8CF5EB3_.wvu.Cols" localSheetId="12" hidden="1">#REF!</definedName>
    <definedName name="Z_F93CD385_71FE_11D1_95EF_0000E8CF5EB3_.wvu.Cols" localSheetId="1" hidden="1">#REF!</definedName>
    <definedName name="Z_F93CD385_71FE_11D1_95EF_0000E8CF5EB3_.wvu.Cols" hidden="1">#REF!</definedName>
    <definedName name="Z_F93CD386_71FE_11D1_95EF_0000E8CF5EB3_.wvu.Cols" localSheetId="8" hidden="1">#REF!</definedName>
    <definedName name="Z_F93CD386_71FE_11D1_95EF_0000E8CF5EB3_.wvu.Cols" localSheetId="2" hidden="1">#REF!</definedName>
    <definedName name="Z_F93CD386_71FE_11D1_95EF_0000E8CF5EB3_.wvu.Cols" localSheetId="4" hidden="1">#REF!</definedName>
    <definedName name="Z_F93CD386_71FE_11D1_95EF_0000E8CF5EB3_.wvu.Cols" localSheetId="6" hidden="1">#REF!</definedName>
    <definedName name="Z_F93CD386_71FE_11D1_95EF_0000E8CF5EB3_.wvu.Cols" localSheetId="7" hidden="1">#REF!</definedName>
    <definedName name="Z_F93CD386_71FE_11D1_95EF_0000E8CF5EB3_.wvu.Cols" localSheetId="5" hidden="1">#REF!</definedName>
    <definedName name="Z_F93CD386_71FE_11D1_95EF_0000E8CF5EB3_.wvu.Cols" localSheetId="12" hidden="1">#REF!</definedName>
    <definedName name="Z_F93CD386_71FE_11D1_95EF_0000E8CF5EB3_.wvu.Cols" localSheetId="1" hidden="1">#REF!</definedName>
    <definedName name="Z_F93CD386_71FE_11D1_95EF_0000E8CF5EB3_.wvu.Cols" hidden="1">#REF!</definedName>
    <definedName name="Z_F93CD387_71FE_11D1_95EF_0000E8CF5EB3_.wvu.Cols" localSheetId="8" hidden="1">#REF!</definedName>
    <definedName name="Z_F93CD387_71FE_11D1_95EF_0000E8CF5EB3_.wvu.Cols" localSheetId="2" hidden="1">#REF!</definedName>
    <definedName name="Z_F93CD387_71FE_11D1_95EF_0000E8CF5EB3_.wvu.Cols" localSheetId="4" hidden="1">#REF!</definedName>
    <definedName name="Z_F93CD387_71FE_11D1_95EF_0000E8CF5EB3_.wvu.Cols" localSheetId="6" hidden="1">#REF!</definedName>
    <definedName name="Z_F93CD387_71FE_11D1_95EF_0000E8CF5EB3_.wvu.Cols" localSheetId="7" hidden="1">#REF!</definedName>
    <definedName name="Z_F93CD387_71FE_11D1_95EF_0000E8CF5EB3_.wvu.Cols" localSheetId="5" hidden="1">#REF!</definedName>
    <definedName name="Z_F93CD387_71FE_11D1_95EF_0000E8CF5EB3_.wvu.Cols" localSheetId="12" hidden="1">#REF!</definedName>
    <definedName name="Z_F93CD387_71FE_11D1_95EF_0000E8CF5EB3_.wvu.Cols" localSheetId="1" hidden="1">#REF!</definedName>
    <definedName name="Z_F93CD387_71FE_11D1_95EF_0000E8CF5EB3_.wvu.Cols" hidden="1">#REF!</definedName>
    <definedName name="Z_F93CD388_71FE_11D1_95EF_0000E8CF5EB3_.wvu.Cols" localSheetId="8" hidden="1">#REF!</definedName>
    <definedName name="Z_F93CD388_71FE_11D1_95EF_0000E8CF5EB3_.wvu.Cols" localSheetId="2" hidden="1">#REF!</definedName>
    <definedName name="Z_F93CD388_71FE_11D1_95EF_0000E8CF5EB3_.wvu.Cols" localSheetId="4" hidden="1">#REF!</definedName>
    <definedName name="Z_F93CD388_71FE_11D1_95EF_0000E8CF5EB3_.wvu.Cols" localSheetId="6" hidden="1">#REF!</definedName>
    <definedName name="Z_F93CD388_71FE_11D1_95EF_0000E8CF5EB3_.wvu.Cols" localSheetId="7" hidden="1">#REF!</definedName>
    <definedName name="Z_F93CD388_71FE_11D1_95EF_0000E8CF5EB3_.wvu.Cols" localSheetId="5" hidden="1">#REF!</definedName>
    <definedName name="Z_F93CD388_71FE_11D1_95EF_0000E8CF5EB3_.wvu.Cols" localSheetId="12" hidden="1">#REF!</definedName>
    <definedName name="Z_F93CD388_71FE_11D1_95EF_0000E8CF5EB3_.wvu.Cols" localSheetId="1" hidden="1">#REF!</definedName>
    <definedName name="Z_F93CD388_71FE_11D1_95EF_0000E8CF5EB3_.wvu.Cols" hidden="1">#REF!</definedName>
    <definedName name="Z_F93CD389_71FE_11D1_95EF_0000E8CF5EB3_.wvu.Cols" localSheetId="8" hidden="1">#REF!</definedName>
    <definedName name="Z_F93CD389_71FE_11D1_95EF_0000E8CF5EB3_.wvu.Cols" localSheetId="2" hidden="1">#REF!</definedName>
    <definedName name="Z_F93CD389_71FE_11D1_95EF_0000E8CF5EB3_.wvu.Cols" localSheetId="4" hidden="1">#REF!</definedName>
    <definedName name="Z_F93CD389_71FE_11D1_95EF_0000E8CF5EB3_.wvu.Cols" localSheetId="6" hidden="1">#REF!</definedName>
    <definedName name="Z_F93CD389_71FE_11D1_95EF_0000E8CF5EB3_.wvu.Cols" localSheetId="7" hidden="1">#REF!</definedName>
    <definedName name="Z_F93CD389_71FE_11D1_95EF_0000E8CF5EB3_.wvu.Cols" localSheetId="5" hidden="1">#REF!</definedName>
    <definedName name="Z_F93CD389_71FE_11D1_95EF_0000E8CF5EB3_.wvu.Cols" localSheetId="12" hidden="1">#REF!</definedName>
    <definedName name="Z_F93CD389_71FE_11D1_95EF_0000E8CF5EB3_.wvu.Cols" localSheetId="1" hidden="1">#REF!</definedName>
    <definedName name="Z_F93CD389_71FE_11D1_95EF_0000E8CF5EB3_.wvu.Cols" hidden="1">#REF!</definedName>
    <definedName name="Z_F93CD38A_71FE_11D1_95EF_0000E8CF5EB3_.wvu.Cols" localSheetId="8" hidden="1">#REF!</definedName>
    <definedName name="Z_F93CD38A_71FE_11D1_95EF_0000E8CF5EB3_.wvu.Cols" localSheetId="2" hidden="1">#REF!</definedName>
    <definedName name="Z_F93CD38A_71FE_11D1_95EF_0000E8CF5EB3_.wvu.Cols" localSheetId="4" hidden="1">#REF!</definedName>
    <definedName name="Z_F93CD38A_71FE_11D1_95EF_0000E8CF5EB3_.wvu.Cols" localSheetId="6" hidden="1">#REF!</definedName>
    <definedName name="Z_F93CD38A_71FE_11D1_95EF_0000E8CF5EB3_.wvu.Cols" localSheetId="7" hidden="1">#REF!</definedName>
    <definedName name="Z_F93CD38A_71FE_11D1_95EF_0000E8CF5EB3_.wvu.Cols" localSheetId="5" hidden="1">#REF!</definedName>
    <definedName name="Z_F93CD38A_71FE_11D1_95EF_0000E8CF5EB3_.wvu.Cols" localSheetId="12" hidden="1">#REF!</definedName>
    <definedName name="Z_F93CD38A_71FE_11D1_95EF_0000E8CF5EB3_.wvu.Cols" localSheetId="1" hidden="1">#REF!</definedName>
    <definedName name="Z_F93CD38A_71FE_11D1_95EF_0000E8CF5EB3_.wvu.Cols" hidden="1">#REF!</definedName>
    <definedName name="Z_FD318841_88F2_11D1_95EF_0000E8CF5EB3_.wvu.Cols" localSheetId="8" hidden="1">#REF!</definedName>
    <definedName name="Z_FD318841_88F2_11D1_95EF_0000E8CF5EB3_.wvu.Cols" localSheetId="2" hidden="1">#REF!</definedName>
    <definedName name="Z_FD318841_88F2_11D1_95EF_0000E8CF5EB3_.wvu.Cols" localSheetId="4" hidden="1">#REF!</definedName>
    <definedName name="Z_FD318841_88F2_11D1_95EF_0000E8CF5EB3_.wvu.Cols" localSheetId="6" hidden="1">#REF!</definedName>
    <definedName name="Z_FD318841_88F2_11D1_95EF_0000E8CF5EB3_.wvu.Cols" localSheetId="7" hidden="1">#REF!</definedName>
    <definedName name="Z_FD318841_88F2_11D1_95EF_0000E8CF5EB3_.wvu.Cols" localSheetId="5" hidden="1">#REF!</definedName>
    <definedName name="Z_FD318841_88F2_11D1_95EF_0000E8CF5EB3_.wvu.Cols" localSheetId="12" hidden="1">#REF!</definedName>
    <definedName name="Z_FD318841_88F2_11D1_95EF_0000E8CF5EB3_.wvu.Cols" localSheetId="1" hidden="1">#REF!</definedName>
    <definedName name="Z_FD318841_88F2_11D1_95EF_0000E8CF5EB3_.wvu.Cols" hidden="1">#REF!</definedName>
    <definedName name="Z_FD318842_88F2_11D1_95EF_0000E8CF5EB3_.wvu.Cols" localSheetId="8" hidden="1">#REF!</definedName>
    <definedName name="Z_FD318842_88F2_11D1_95EF_0000E8CF5EB3_.wvu.Cols" localSheetId="2" hidden="1">#REF!</definedName>
    <definedName name="Z_FD318842_88F2_11D1_95EF_0000E8CF5EB3_.wvu.Cols" localSheetId="4" hidden="1">#REF!</definedName>
    <definedName name="Z_FD318842_88F2_11D1_95EF_0000E8CF5EB3_.wvu.Cols" localSheetId="6" hidden="1">#REF!</definedName>
    <definedName name="Z_FD318842_88F2_11D1_95EF_0000E8CF5EB3_.wvu.Cols" localSheetId="7" hidden="1">#REF!</definedName>
    <definedName name="Z_FD318842_88F2_11D1_95EF_0000E8CF5EB3_.wvu.Cols" localSheetId="5" hidden="1">#REF!</definedName>
    <definedName name="Z_FD318842_88F2_11D1_95EF_0000E8CF5EB3_.wvu.Cols" localSheetId="12" hidden="1">#REF!</definedName>
    <definedName name="Z_FD318842_88F2_11D1_95EF_0000E8CF5EB3_.wvu.Cols" localSheetId="1" hidden="1">#REF!</definedName>
    <definedName name="Z_FD318842_88F2_11D1_95EF_0000E8CF5EB3_.wvu.Cols" hidden="1">#REF!</definedName>
    <definedName name="Z_FD318843_88F2_11D1_95EF_0000E8CF5EB3_.wvu.Cols" localSheetId="8" hidden="1">#REF!</definedName>
    <definedName name="Z_FD318843_88F2_11D1_95EF_0000E8CF5EB3_.wvu.Cols" localSheetId="2" hidden="1">#REF!</definedName>
    <definedName name="Z_FD318843_88F2_11D1_95EF_0000E8CF5EB3_.wvu.Cols" localSheetId="4" hidden="1">#REF!</definedName>
    <definedName name="Z_FD318843_88F2_11D1_95EF_0000E8CF5EB3_.wvu.Cols" localSheetId="6" hidden="1">#REF!</definedName>
    <definedName name="Z_FD318843_88F2_11D1_95EF_0000E8CF5EB3_.wvu.Cols" localSheetId="7" hidden="1">#REF!</definedName>
    <definedName name="Z_FD318843_88F2_11D1_95EF_0000E8CF5EB3_.wvu.Cols" localSheetId="5" hidden="1">#REF!</definedName>
    <definedName name="Z_FD318843_88F2_11D1_95EF_0000E8CF5EB3_.wvu.Cols" localSheetId="12" hidden="1">#REF!</definedName>
    <definedName name="Z_FD318843_88F2_11D1_95EF_0000E8CF5EB3_.wvu.Cols" localSheetId="1" hidden="1">#REF!</definedName>
    <definedName name="Z_FD318843_88F2_11D1_95EF_0000E8CF5EB3_.wvu.Cols" hidden="1">#REF!</definedName>
    <definedName name="Z_FD318844_88F2_11D1_95EF_0000E8CF5EB3_.wvu.Cols" localSheetId="8" hidden="1">#REF!</definedName>
    <definedName name="Z_FD318844_88F2_11D1_95EF_0000E8CF5EB3_.wvu.Cols" localSheetId="2" hidden="1">#REF!</definedName>
    <definedName name="Z_FD318844_88F2_11D1_95EF_0000E8CF5EB3_.wvu.Cols" localSheetId="4" hidden="1">#REF!</definedName>
    <definedName name="Z_FD318844_88F2_11D1_95EF_0000E8CF5EB3_.wvu.Cols" localSheetId="6" hidden="1">#REF!</definedName>
    <definedName name="Z_FD318844_88F2_11D1_95EF_0000E8CF5EB3_.wvu.Cols" localSheetId="7" hidden="1">#REF!</definedName>
    <definedName name="Z_FD318844_88F2_11D1_95EF_0000E8CF5EB3_.wvu.Cols" localSheetId="5" hidden="1">#REF!</definedName>
    <definedName name="Z_FD318844_88F2_11D1_95EF_0000E8CF5EB3_.wvu.Cols" localSheetId="12" hidden="1">#REF!</definedName>
    <definedName name="Z_FD318844_88F2_11D1_95EF_0000E8CF5EB3_.wvu.Cols" localSheetId="1" hidden="1">#REF!</definedName>
    <definedName name="Z_FD318844_88F2_11D1_95EF_0000E8CF5EB3_.wvu.Cols" hidden="1">#REF!</definedName>
    <definedName name="Z_FD318845_88F2_11D1_95EF_0000E8CF5EB3_.wvu.Cols" localSheetId="8" hidden="1">#REF!</definedName>
    <definedName name="Z_FD318845_88F2_11D1_95EF_0000E8CF5EB3_.wvu.Cols" localSheetId="2" hidden="1">#REF!</definedName>
    <definedName name="Z_FD318845_88F2_11D1_95EF_0000E8CF5EB3_.wvu.Cols" localSheetId="4" hidden="1">#REF!</definedName>
    <definedName name="Z_FD318845_88F2_11D1_95EF_0000E8CF5EB3_.wvu.Cols" localSheetId="6" hidden="1">#REF!</definedName>
    <definedName name="Z_FD318845_88F2_11D1_95EF_0000E8CF5EB3_.wvu.Cols" localSheetId="7" hidden="1">#REF!</definedName>
    <definedName name="Z_FD318845_88F2_11D1_95EF_0000E8CF5EB3_.wvu.Cols" localSheetId="5" hidden="1">#REF!</definedName>
    <definedName name="Z_FD318845_88F2_11D1_95EF_0000E8CF5EB3_.wvu.Cols" localSheetId="12" hidden="1">#REF!</definedName>
    <definedName name="Z_FD318845_88F2_11D1_95EF_0000E8CF5EB3_.wvu.Cols" localSheetId="1" hidden="1">#REF!</definedName>
    <definedName name="Z_FD318845_88F2_11D1_95EF_0000E8CF5EB3_.wvu.Cols" hidden="1">#REF!</definedName>
    <definedName name="Z_FD318846_88F2_11D1_95EF_0000E8CF5EB3_.wvu.Cols" localSheetId="8" hidden="1">#REF!</definedName>
    <definedName name="Z_FD318846_88F2_11D1_95EF_0000E8CF5EB3_.wvu.Cols" localSheetId="2" hidden="1">#REF!</definedName>
    <definedName name="Z_FD318846_88F2_11D1_95EF_0000E8CF5EB3_.wvu.Cols" localSheetId="4" hidden="1">#REF!</definedName>
    <definedName name="Z_FD318846_88F2_11D1_95EF_0000E8CF5EB3_.wvu.Cols" localSheetId="6" hidden="1">#REF!</definedName>
    <definedName name="Z_FD318846_88F2_11D1_95EF_0000E8CF5EB3_.wvu.Cols" localSheetId="7" hidden="1">#REF!</definedName>
    <definedName name="Z_FD318846_88F2_11D1_95EF_0000E8CF5EB3_.wvu.Cols" localSheetId="5" hidden="1">#REF!</definedName>
    <definedName name="Z_FD318846_88F2_11D1_95EF_0000E8CF5EB3_.wvu.Cols" localSheetId="12" hidden="1">#REF!</definedName>
    <definedName name="Z_FD318846_88F2_11D1_95EF_0000E8CF5EB3_.wvu.Cols" localSheetId="1" hidden="1">#REF!</definedName>
    <definedName name="Z_FD318846_88F2_11D1_95EF_0000E8CF5EB3_.wvu.Cols" hidden="1">#REF!</definedName>
    <definedName name="Z_FFDCDCC3_6D54_11D1_95EF_0000E8CF5EB3_.wvu.Cols" localSheetId="8" hidden="1">#REF!</definedName>
    <definedName name="Z_FFDCDCC3_6D54_11D1_95EF_0000E8CF5EB3_.wvu.Cols" localSheetId="2" hidden="1">#REF!</definedName>
    <definedName name="Z_FFDCDCC3_6D54_11D1_95EF_0000E8CF5EB3_.wvu.Cols" localSheetId="4" hidden="1">#REF!</definedName>
    <definedName name="Z_FFDCDCC3_6D54_11D1_95EF_0000E8CF5EB3_.wvu.Cols" localSheetId="6" hidden="1">#REF!</definedName>
    <definedName name="Z_FFDCDCC3_6D54_11D1_95EF_0000E8CF5EB3_.wvu.Cols" localSheetId="7" hidden="1">#REF!</definedName>
    <definedName name="Z_FFDCDCC3_6D54_11D1_95EF_0000E8CF5EB3_.wvu.Cols" localSheetId="5" hidden="1">#REF!</definedName>
    <definedName name="Z_FFDCDCC3_6D54_11D1_95EF_0000E8CF5EB3_.wvu.Cols" localSheetId="12" hidden="1">#REF!</definedName>
    <definedName name="Z_FFDCDCC3_6D54_11D1_95EF_0000E8CF5EB3_.wvu.Cols" localSheetId="1" hidden="1">#REF!</definedName>
    <definedName name="Z_FFDCDCC3_6D54_11D1_95EF_0000E8CF5EB3_.wvu.Cols" hidden="1">#REF!</definedName>
    <definedName name="Z_FFDCDCC4_6D54_11D1_95EF_0000E8CF5EB3_.wvu.Cols" localSheetId="8" hidden="1">#REF!</definedName>
    <definedName name="Z_FFDCDCC4_6D54_11D1_95EF_0000E8CF5EB3_.wvu.Cols" localSheetId="2" hidden="1">#REF!</definedName>
    <definedName name="Z_FFDCDCC4_6D54_11D1_95EF_0000E8CF5EB3_.wvu.Cols" localSheetId="4" hidden="1">#REF!</definedName>
    <definedName name="Z_FFDCDCC4_6D54_11D1_95EF_0000E8CF5EB3_.wvu.Cols" localSheetId="6" hidden="1">#REF!</definedName>
    <definedName name="Z_FFDCDCC4_6D54_11D1_95EF_0000E8CF5EB3_.wvu.Cols" localSheetId="7" hidden="1">#REF!</definedName>
    <definedName name="Z_FFDCDCC4_6D54_11D1_95EF_0000E8CF5EB3_.wvu.Cols" localSheetId="5" hidden="1">#REF!</definedName>
    <definedName name="Z_FFDCDCC4_6D54_11D1_95EF_0000E8CF5EB3_.wvu.Cols" localSheetId="12" hidden="1">#REF!</definedName>
    <definedName name="Z_FFDCDCC4_6D54_11D1_95EF_0000E8CF5EB3_.wvu.Cols" localSheetId="1" hidden="1">#REF!</definedName>
    <definedName name="Z_FFDCDCC4_6D54_11D1_95EF_0000E8CF5EB3_.wvu.Cols" hidden="1">#REF!</definedName>
    <definedName name="Z_FFDCDCC5_6D54_11D1_95EF_0000E8CF5EB3_.wvu.Cols" localSheetId="8" hidden="1">#REF!</definedName>
    <definedName name="Z_FFDCDCC5_6D54_11D1_95EF_0000E8CF5EB3_.wvu.Cols" localSheetId="2" hidden="1">#REF!</definedName>
    <definedName name="Z_FFDCDCC5_6D54_11D1_95EF_0000E8CF5EB3_.wvu.Cols" localSheetId="4" hidden="1">#REF!</definedName>
    <definedName name="Z_FFDCDCC5_6D54_11D1_95EF_0000E8CF5EB3_.wvu.Cols" localSheetId="6" hidden="1">#REF!</definedName>
    <definedName name="Z_FFDCDCC5_6D54_11D1_95EF_0000E8CF5EB3_.wvu.Cols" localSheetId="7" hidden="1">#REF!</definedName>
    <definedName name="Z_FFDCDCC5_6D54_11D1_95EF_0000E8CF5EB3_.wvu.Cols" localSheetId="5" hidden="1">#REF!</definedName>
    <definedName name="Z_FFDCDCC5_6D54_11D1_95EF_0000E8CF5EB3_.wvu.Cols" localSheetId="12" hidden="1">#REF!</definedName>
    <definedName name="Z_FFDCDCC5_6D54_11D1_95EF_0000E8CF5EB3_.wvu.Cols" localSheetId="1" hidden="1">#REF!</definedName>
    <definedName name="Z_FFDCDCC5_6D54_11D1_95EF_0000E8CF5EB3_.wvu.Cols" hidden="1">#REF!</definedName>
    <definedName name="Z_FFDCDCC6_6D54_11D1_95EF_0000E8CF5EB3_.wvu.Cols" localSheetId="8" hidden="1">#REF!</definedName>
    <definedName name="Z_FFDCDCC6_6D54_11D1_95EF_0000E8CF5EB3_.wvu.Cols" localSheetId="2" hidden="1">#REF!</definedName>
    <definedName name="Z_FFDCDCC6_6D54_11D1_95EF_0000E8CF5EB3_.wvu.Cols" localSheetId="4" hidden="1">#REF!</definedName>
    <definedName name="Z_FFDCDCC6_6D54_11D1_95EF_0000E8CF5EB3_.wvu.Cols" localSheetId="6" hidden="1">#REF!</definedName>
    <definedName name="Z_FFDCDCC6_6D54_11D1_95EF_0000E8CF5EB3_.wvu.Cols" localSheetId="7" hidden="1">#REF!</definedName>
    <definedName name="Z_FFDCDCC6_6D54_11D1_95EF_0000E8CF5EB3_.wvu.Cols" localSheetId="5" hidden="1">#REF!</definedName>
    <definedName name="Z_FFDCDCC6_6D54_11D1_95EF_0000E8CF5EB3_.wvu.Cols" localSheetId="12" hidden="1">#REF!</definedName>
    <definedName name="Z_FFDCDCC6_6D54_11D1_95EF_0000E8CF5EB3_.wvu.Cols" localSheetId="1" hidden="1">#REF!</definedName>
    <definedName name="Z_FFDCDCC6_6D54_11D1_95EF_0000E8CF5EB3_.wvu.Cols" hidden="1">#REF!</definedName>
    <definedName name="Z_FFDCDCC7_6D54_11D1_95EF_0000E8CF5EB3_.wvu.Cols" localSheetId="8" hidden="1">#REF!</definedName>
    <definedName name="Z_FFDCDCC7_6D54_11D1_95EF_0000E8CF5EB3_.wvu.Cols" localSheetId="2" hidden="1">#REF!</definedName>
    <definedName name="Z_FFDCDCC7_6D54_11D1_95EF_0000E8CF5EB3_.wvu.Cols" localSheetId="4" hidden="1">#REF!</definedName>
    <definedName name="Z_FFDCDCC7_6D54_11D1_95EF_0000E8CF5EB3_.wvu.Cols" localSheetId="6" hidden="1">#REF!</definedName>
    <definedName name="Z_FFDCDCC7_6D54_11D1_95EF_0000E8CF5EB3_.wvu.Cols" localSheetId="7" hidden="1">#REF!</definedName>
    <definedName name="Z_FFDCDCC7_6D54_11D1_95EF_0000E8CF5EB3_.wvu.Cols" localSheetId="5" hidden="1">#REF!</definedName>
    <definedName name="Z_FFDCDCC7_6D54_11D1_95EF_0000E8CF5EB3_.wvu.Cols" localSheetId="12" hidden="1">#REF!</definedName>
    <definedName name="Z_FFDCDCC7_6D54_11D1_95EF_0000E8CF5EB3_.wvu.Cols" localSheetId="1" hidden="1">#REF!</definedName>
    <definedName name="Z_FFDCDCC7_6D54_11D1_95EF_0000E8CF5EB3_.wvu.Cols" hidden="1">#REF!</definedName>
    <definedName name="Z_FFDCDCC8_6D54_11D1_95EF_0000E8CF5EB3_.wvu.Cols" localSheetId="8" hidden="1">#REF!</definedName>
    <definedName name="Z_FFDCDCC8_6D54_11D1_95EF_0000E8CF5EB3_.wvu.Cols" localSheetId="2" hidden="1">#REF!</definedName>
    <definedName name="Z_FFDCDCC8_6D54_11D1_95EF_0000E8CF5EB3_.wvu.Cols" localSheetId="4" hidden="1">#REF!</definedName>
    <definedName name="Z_FFDCDCC8_6D54_11D1_95EF_0000E8CF5EB3_.wvu.Cols" localSheetId="6" hidden="1">#REF!</definedName>
    <definedName name="Z_FFDCDCC8_6D54_11D1_95EF_0000E8CF5EB3_.wvu.Cols" localSheetId="7" hidden="1">#REF!</definedName>
    <definedName name="Z_FFDCDCC8_6D54_11D1_95EF_0000E8CF5EB3_.wvu.Cols" localSheetId="5" hidden="1">#REF!</definedName>
    <definedName name="Z_FFDCDCC8_6D54_11D1_95EF_0000E8CF5EB3_.wvu.Cols" localSheetId="12" hidden="1">#REF!</definedName>
    <definedName name="Z_FFDCDCC8_6D54_11D1_95EF_0000E8CF5EB3_.wvu.Cols" localSheetId="1" hidden="1">#REF!</definedName>
    <definedName name="Z_FFDCDCC8_6D54_11D1_95EF_0000E8CF5EB3_.wvu.Cols" hidden="1">#REF!</definedName>
    <definedName name="Z_FFDCDCD8_6D54_11D1_95EF_0000E8CF5EB3_.wvu.Cols" localSheetId="8" hidden="1">#REF!</definedName>
    <definedName name="Z_FFDCDCD8_6D54_11D1_95EF_0000E8CF5EB3_.wvu.Cols" localSheetId="2" hidden="1">#REF!</definedName>
    <definedName name="Z_FFDCDCD8_6D54_11D1_95EF_0000E8CF5EB3_.wvu.Cols" localSheetId="4" hidden="1">#REF!</definedName>
    <definedName name="Z_FFDCDCD8_6D54_11D1_95EF_0000E8CF5EB3_.wvu.Cols" localSheetId="6" hidden="1">#REF!</definedName>
    <definedName name="Z_FFDCDCD8_6D54_11D1_95EF_0000E8CF5EB3_.wvu.Cols" localSheetId="7" hidden="1">#REF!</definedName>
    <definedName name="Z_FFDCDCD8_6D54_11D1_95EF_0000E8CF5EB3_.wvu.Cols" localSheetId="5" hidden="1">#REF!</definedName>
    <definedName name="Z_FFDCDCD8_6D54_11D1_95EF_0000E8CF5EB3_.wvu.Cols" localSheetId="12" hidden="1">#REF!</definedName>
    <definedName name="Z_FFDCDCD8_6D54_11D1_95EF_0000E8CF5EB3_.wvu.Cols" localSheetId="1" hidden="1">#REF!</definedName>
    <definedName name="Z_FFDCDCD8_6D54_11D1_95EF_0000E8CF5EB3_.wvu.Cols" hidden="1">#REF!</definedName>
    <definedName name="Z_FFDCDCD9_6D54_11D1_95EF_0000E8CF5EB3_.wvu.Cols" localSheetId="8" hidden="1">#REF!</definedName>
    <definedName name="Z_FFDCDCD9_6D54_11D1_95EF_0000E8CF5EB3_.wvu.Cols" localSheetId="2" hidden="1">#REF!</definedName>
    <definedName name="Z_FFDCDCD9_6D54_11D1_95EF_0000E8CF5EB3_.wvu.Cols" localSheetId="4" hidden="1">#REF!</definedName>
    <definedName name="Z_FFDCDCD9_6D54_11D1_95EF_0000E8CF5EB3_.wvu.Cols" localSheetId="6" hidden="1">#REF!</definedName>
    <definedName name="Z_FFDCDCD9_6D54_11D1_95EF_0000E8CF5EB3_.wvu.Cols" localSheetId="7" hidden="1">#REF!</definedName>
    <definedName name="Z_FFDCDCD9_6D54_11D1_95EF_0000E8CF5EB3_.wvu.Cols" localSheetId="5" hidden="1">#REF!</definedName>
    <definedName name="Z_FFDCDCD9_6D54_11D1_95EF_0000E8CF5EB3_.wvu.Cols" localSheetId="12" hidden="1">#REF!</definedName>
    <definedName name="Z_FFDCDCD9_6D54_11D1_95EF_0000E8CF5EB3_.wvu.Cols" localSheetId="1" hidden="1">#REF!</definedName>
    <definedName name="Z_FFDCDCD9_6D54_11D1_95EF_0000E8CF5EB3_.wvu.Cols" hidden="1">#REF!</definedName>
    <definedName name="Z_FFDCDCDA_6D54_11D1_95EF_0000E8CF5EB3_.wvu.Cols" localSheetId="8" hidden="1">#REF!</definedName>
    <definedName name="Z_FFDCDCDA_6D54_11D1_95EF_0000E8CF5EB3_.wvu.Cols" localSheetId="2" hidden="1">#REF!</definedName>
    <definedName name="Z_FFDCDCDA_6D54_11D1_95EF_0000E8CF5EB3_.wvu.Cols" localSheetId="4" hidden="1">#REF!</definedName>
    <definedName name="Z_FFDCDCDA_6D54_11D1_95EF_0000E8CF5EB3_.wvu.Cols" localSheetId="6" hidden="1">#REF!</definedName>
    <definedName name="Z_FFDCDCDA_6D54_11D1_95EF_0000E8CF5EB3_.wvu.Cols" localSheetId="7" hidden="1">#REF!</definedName>
    <definedName name="Z_FFDCDCDA_6D54_11D1_95EF_0000E8CF5EB3_.wvu.Cols" localSheetId="5" hidden="1">#REF!</definedName>
    <definedName name="Z_FFDCDCDA_6D54_11D1_95EF_0000E8CF5EB3_.wvu.Cols" localSheetId="12" hidden="1">#REF!</definedName>
    <definedName name="Z_FFDCDCDA_6D54_11D1_95EF_0000E8CF5EB3_.wvu.Cols" localSheetId="1" hidden="1">#REF!</definedName>
    <definedName name="Z_FFDCDCDA_6D54_11D1_95EF_0000E8CF5EB3_.wvu.Cols" hidden="1">#REF!</definedName>
    <definedName name="Z_FFDCDCDB_6D54_11D1_95EF_0000E8CF5EB3_.wvu.Cols" localSheetId="8" hidden="1">#REF!</definedName>
    <definedName name="Z_FFDCDCDB_6D54_11D1_95EF_0000E8CF5EB3_.wvu.Cols" localSheetId="2" hidden="1">#REF!</definedName>
    <definedName name="Z_FFDCDCDB_6D54_11D1_95EF_0000E8CF5EB3_.wvu.Cols" localSheetId="4" hidden="1">#REF!</definedName>
    <definedName name="Z_FFDCDCDB_6D54_11D1_95EF_0000E8CF5EB3_.wvu.Cols" localSheetId="6" hidden="1">#REF!</definedName>
    <definedName name="Z_FFDCDCDB_6D54_11D1_95EF_0000E8CF5EB3_.wvu.Cols" localSheetId="7" hidden="1">#REF!</definedName>
    <definedName name="Z_FFDCDCDB_6D54_11D1_95EF_0000E8CF5EB3_.wvu.Cols" localSheetId="5" hidden="1">#REF!</definedName>
    <definedName name="Z_FFDCDCDB_6D54_11D1_95EF_0000E8CF5EB3_.wvu.Cols" localSheetId="12" hidden="1">#REF!</definedName>
    <definedName name="Z_FFDCDCDB_6D54_11D1_95EF_0000E8CF5EB3_.wvu.Cols" localSheetId="1" hidden="1">#REF!</definedName>
    <definedName name="Z_FFDCDCDB_6D54_11D1_95EF_0000E8CF5EB3_.wvu.Cols" hidden="1">#REF!</definedName>
    <definedName name="Z_FFDCDCDC_6D54_11D1_95EF_0000E8CF5EB3_.wvu.Cols" localSheetId="8" hidden="1">#REF!</definedName>
    <definedName name="Z_FFDCDCDC_6D54_11D1_95EF_0000E8CF5EB3_.wvu.Cols" localSheetId="2" hidden="1">#REF!</definedName>
    <definedName name="Z_FFDCDCDC_6D54_11D1_95EF_0000E8CF5EB3_.wvu.Cols" localSheetId="4" hidden="1">#REF!</definedName>
    <definedName name="Z_FFDCDCDC_6D54_11D1_95EF_0000E8CF5EB3_.wvu.Cols" localSheetId="6" hidden="1">#REF!</definedName>
    <definedName name="Z_FFDCDCDC_6D54_11D1_95EF_0000E8CF5EB3_.wvu.Cols" localSheetId="7" hidden="1">#REF!</definedName>
    <definedName name="Z_FFDCDCDC_6D54_11D1_95EF_0000E8CF5EB3_.wvu.Cols" localSheetId="5" hidden="1">#REF!</definedName>
    <definedName name="Z_FFDCDCDC_6D54_11D1_95EF_0000E8CF5EB3_.wvu.Cols" localSheetId="12" hidden="1">#REF!</definedName>
    <definedName name="Z_FFDCDCDC_6D54_11D1_95EF_0000E8CF5EB3_.wvu.Cols" localSheetId="1" hidden="1">#REF!</definedName>
    <definedName name="Z_FFDCDCDC_6D54_11D1_95EF_0000E8CF5EB3_.wvu.Cols" hidden="1">#REF!</definedName>
    <definedName name="Z_FFDCDCDD_6D54_11D1_95EF_0000E8CF5EB3_.wvu.Cols" localSheetId="8" hidden="1">#REF!</definedName>
    <definedName name="Z_FFDCDCDD_6D54_11D1_95EF_0000E8CF5EB3_.wvu.Cols" localSheetId="2" hidden="1">#REF!</definedName>
    <definedName name="Z_FFDCDCDD_6D54_11D1_95EF_0000E8CF5EB3_.wvu.Cols" localSheetId="4" hidden="1">#REF!</definedName>
    <definedName name="Z_FFDCDCDD_6D54_11D1_95EF_0000E8CF5EB3_.wvu.Cols" localSheetId="6" hidden="1">#REF!</definedName>
    <definedName name="Z_FFDCDCDD_6D54_11D1_95EF_0000E8CF5EB3_.wvu.Cols" localSheetId="7" hidden="1">#REF!</definedName>
    <definedName name="Z_FFDCDCDD_6D54_11D1_95EF_0000E8CF5EB3_.wvu.Cols" localSheetId="5" hidden="1">#REF!</definedName>
    <definedName name="Z_FFDCDCDD_6D54_11D1_95EF_0000E8CF5EB3_.wvu.Cols" localSheetId="12" hidden="1">#REF!</definedName>
    <definedName name="Z_FFDCDCDD_6D54_11D1_95EF_0000E8CF5EB3_.wvu.Cols" localSheetId="1" hidden="1">#REF!</definedName>
    <definedName name="Z_FFDCDCDD_6D54_11D1_95EF_0000E8CF5EB3_.wvu.Cols" hidden="1">#REF!</definedName>
  </definedNames>
  <calcPr calcId="152511" calcMode="manual"/>
</workbook>
</file>

<file path=xl/calcChain.xml><?xml version="1.0" encoding="utf-8"?>
<calcChain xmlns="http://schemas.openxmlformats.org/spreadsheetml/2006/main">
  <c r="D15" i="13" l="1"/>
  <c r="C15" i="13"/>
  <c r="U15" i="2" l="1"/>
  <c r="T15" i="2"/>
  <c r="O43" i="10" l="1"/>
  <c r="P43" i="10"/>
  <c r="Q43" i="10"/>
  <c r="R43" i="10"/>
  <c r="R40" i="10"/>
  <c r="Q40" i="10"/>
  <c r="P40" i="10"/>
  <c r="R34" i="10"/>
  <c r="Q34" i="10"/>
  <c r="P34" i="10"/>
  <c r="O34" i="10"/>
  <c r="N34" i="10"/>
  <c r="R30" i="10"/>
  <c r="Q30" i="10"/>
  <c r="P30" i="10"/>
  <c r="O30" i="10"/>
  <c r="N30" i="10"/>
  <c r="Q28" i="10"/>
  <c r="P28" i="10"/>
  <c r="R28" i="10"/>
  <c r="O8" i="10"/>
  <c r="S22" i="4" l="1"/>
  <c r="R22" i="4"/>
  <c r="Q22" i="4"/>
  <c r="S17" i="4"/>
  <c r="R17" i="4"/>
  <c r="Q17" i="4"/>
  <c r="S16" i="4"/>
  <c r="R16" i="4"/>
  <c r="Q16" i="4"/>
  <c r="S29" i="3"/>
  <c r="R29" i="3"/>
  <c r="R28" i="3" s="1"/>
  <c r="Q29" i="3"/>
  <c r="Q28" i="3" s="1"/>
  <c r="P29" i="3"/>
  <c r="P28" i="3" s="1"/>
  <c r="P34" i="3" s="1"/>
  <c r="S28" i="3"/>
  <c r="S18" i="3"/>
  <c r="R18" i="3"/>
  <c r="Q18" i="3"/>
  <c r="P18" i="3"/>
  <c r="S8" i="3"/>
  <c r="S9" i="3"/>
  <c r="R9" i="3"/>
  <c r="Q9" i="3"/>
  <c r="Q8" i="3" s="1"/>
  <c r="P9" i="3"/>
  <c r="R8" i="3"/>
  <c r="S37" i="2"/>
  <c r="R37" i="2"/>
  <c r="Q37" i="2"/>
  <c r="P37" i="2"/>
  <c r="O37" i="2"/>
  <c r="S36" i="2"/>
  <c r="R36" i="2"/>
  <c r="Q36" i="2"/>
  <c r="P36" i="2"/>
  <c r="O36" i="2"/>
  <c r="S32" i="2"/>
  <c r="R32" i="2"/>
  <c r="Q32" i="2"/>
  <c r="P32" i="2"/>
  <c r="O32" i="2"/>
  <c r="S31" i="2"/>
  <c r="R31" i="2"/>
  <c r="Q31" i="2"/>
  <c r="P31" i="2"/>
  <c r="O31" i="2"/>
  <c r="S25" i="2"/>
  <c r="R25" i="2"/>
  <c r="Q25" i="2"/>
  <c r="P25" i="2"/>
  <c r="O25" i="2"/>
  <c r="S24" i="2"/>
  <c r="R24" i="2"/>
  <c r="Q24" i="2"/>
  <c r="P24" i="2"/>
  <c r="O24" i="2"/>
  <c r="S18" i="2"/>
  <c r="Q18" i="2"/>
  <c r="P18" i="2"/>
  <c r="O18" i="2"/>
  <c r="S15" i="2"/>
  <c r="R15" i="2"/>
  <c r="Q15" i="2"/>
  <c r="P15" i="2"/>
  <c r="O15" i="2"/>
  <c r="S9" i="2"/>
  <c r="R9" i="2"/>
  <c r="Q9" i="2"/>
  <c r="P9" i="2"/>
  <c r="O9" i="2"/>
  <c r="R26" i="7"/>
  <c r="Q26" i="7"/>
  <c r="P26" i="7"/>
  <c r="O26" i="7"/>
  <c r="N26" i="7"/>
  <c r="M26" i="7"/>
  <c r="R24" i="7"/>
  <c r="Q24" i="7"/>
  <c r="P24" i="7"/>
  <c r="O24" i="7"/>
  <c r="N24" i="7"/>
  <c r="R16" i="7"/>
  <c r="Q16" i="7"/>
  <c r="P16" i="7"/>
  <c r="O16" i="7"/>
  <c r="N16" i="7"/>
  <c r="U38" i="6"/>
  <c r="T38" i="6"/>
  <c r="U36" i="6"/>
  <c r="T36" i="6"/>
  <c r="U34" i="6"/>
  <c r="T34" i="6"/>
  <c r="U27" i="6"/>
  <c r="T27" i="6"/>
  <c r="U23" i="6"/>
  <c r="T23" i="6"/>
  <c r="S23" i="6"/>
  <c r="U19" i="6"/>
  <c r="T19" i="6"/>
  <c r="S19" i="6"/>
  <c r="U12" i="6"/>
  <c r="T12" i="6"/>
  <c r="S12" i="6"/>
  <c r="U6" i="6"/>
  <c r="R19" i="10"/>
  <c r="Q19" i="10"/>
  <c r="P19" i="10"/>
  <c r="R16" i="10"/>
  <c r="Q16" i="10"/>
  <c r="P16" i="10"/>
  <c r="S6" i="9"/>
  <c r="R17" i="9"/>
  <c r="Q17" i="9"/>
  <c r="S17" i="9"/>
  <c r="S16" i="9"/>
  <c r="R16" i="9"/>
  <c r="Q16" i="9"/>
  <c r="S10" i="9"/>
  <c r="R10" i="9"/>
  <c r="Q10" i="9"/>
  <c r="P10" i="9"/>
  <c r="O10" i="9"/>
  <c r="R13" i="8"/>
  <c r="Q13" i="8"/>
  <c r="S10" i="8"/>
  <c r="S13" i="8" s="1"/>
  <c r="R10" i="8"/>
  <c r="Q10" i="8"/>
  <c r="S9" i="1"/>
  <c r="S20" i="1" s="1"/>
  <c r="S28" i="1" s="1"/>
  <c r="S32" i="1" s="1"/>
  <c r="S36" i="1" s="1"/>
  <c r="S40" i="1" s="1"/>
  <c r="S41" i="1" s="1"/>
  <c r="Q41" i="1"/>
  <c r="R41" i="1"/>
  <c r="Q24" i="3" l="1"/>
  <c r="Q34" i="3"/>
  <c r="P39" i="3"/>
  <c r="P40" i="3" s="1"/>
  <c r="P35" i="3"/>
  <c r="R24" i="3"/>
  <c r="R34" i="3"/>
  <c r="S24" i="3"/>
  <c r="S34" i="3"/>
  <c r="P8" i="3"/>
  <c r="P24" i="3" s="1"/>
  <c r="S25" i="1"/>
  <c r="S21" i="1"/>
  <c r="P29" i="11"/>
  <c r="S20" i="11"/>
  <c r="R20" i="11"/>
  <c r="Q20" i="11"/>
  <c r="S16" i="11"/>
  <c r="R16" i="11"/>
  <c r="Q16" i="11"/>
  <c r="P16" i="11"/>
  <c r="R39" i="3" l="1"/>
  <c r="R40" i="3" s="1"/>
  <c r="R35" i="3"/>
  <c r="Q39" i="3"/>
  <c r="Q40" i="3" s="1"/>
  <c r="Q35" i="3"/>
  <c r="S39" i="3"/>
  <c r="S40" i="3" s="1"/>
  <c r="S35" i="3"/>
  <c r="S29" i="11"/>
  <c r="R29" i="11"/>
  <c r="Q29" i="11"/>
  <c r="K29" i="11"/>
  <c r="L29" i="11"/>
  <c r="M29" i="11"/>
  <c r="O29" i="11"/>
  <c r="S19" i="11" l="1"/>
  <c r="R19" i="11"/>
  <c r="Q19" i="11"/>
  <c r="S10" i="11"/>
  <c r="S9" i="11" s="1"/>
  <c r="R10" i="11"/>
  <c r="R9" i="11" s="1"/>
  <c r="Q10" i="11"/>
  <c r="Q9" i="11" s="1"/>
  <c r="Q8" i="11" l="1"/>
  <c r="R8" i="11"/>
  <c r="S8" i="11"/>
  <c r="R6" i="2"/>
  <c r="T6" i="6"/>
  <c r="R6" i="9"/>
  <c r="Q7" i="5"/>
  <c r="P20" i="4" l="1"/>
  <c r="P19" i="4"/>
  <c r="P18" i="4"/>
  <c r="P15" i="4"/>
  <c r="P16" i="4" s="1"/>
  <c r="P14" i="4"/>
  <c r="P12" i="4"/>
  <c r="P11" i="4"/>
  <c r="P10" i="4"/>
  <c r="P8" i="4"/>
  <c r="P7" i="4"/>
  <c r="P13" i="4" s="1"/>
  <c r="P23" i="2"/>
  <c r="O9" i="7"/>
  <c r="R27" i="6"/>
  <c r="R23" i="6"/>
  <c r="R19" i="6"/>
  <c r="R12" i="6"/>
  <c r="R38" i="6" s="1"/>
  <c r="O28" i="10"/>
  <c r="O40" i="10" s="1"/>
  <c r="O21" i="10"/>
  <c r="O20" i="10"/>
  <c r="O18" i="10"/>
  <c r="O17" i="10"/>
  <c r="O15" i="10"/>
  <c r="O14" i="10"/>
  <c r="O12" i="10"/>
  <c r="O11" i="10"/>
  <c r="O10" i="10"/>
  <c r="O9" i="10"/>
  <c r="O7" i="10"/>
  <c r="O24" i="10" s="1"/>
  <c r="P7" i="10"/>
  <c r="P15" i="9"/>
  <c r="P16" i="9" s="1"/>
  <c r="P17" i="9" s="1"/>
  <c r="P12" i="8"/>
  <c r="P11" i="8"/>
  <c r="P10" i="8"/>
  <c r="P13" i="8" s="1"/>
  <c r="P9" i="8"/>
  <c r="P8" i="8"/>
  <c r="P6" i="8"/>
  <c r="P6" i="9" s="1"/>
  <c r="P8" i="5"/>
  <c r="P7" i="5"/>
  <c r="P33" i="1"/>
  <c r="P29" i="1"/>
  <c r="P37" i="1" s="1"/>
  <c r="P27" i="1"/>
  <c r="P38" i="1" s="1"/>
  <c r="P26" i="1"/>
  <c r="P24" i="1"/>
  <c r="P39" i="1" s="1"/>
  <c r="P23" i="1"/>
  <c r="P22" i="1"/>
  <c r="P19" i="1"/>
  <c r="P18" i="1"/>
  <c r="P17" i="1"/>
  <c r="P16" i="1"/>
  <c r="P15" i="1"/>
  <c r="P13" i="1"/>
  <c r="P12" i="1"/>
  <c r="P11" i="1"/>
  <c r="P10" i="1"/>
  <c r="P8" i="1"/>
  <c r="P35" i="1"/>
  <c r="P6" i="1"/>
  <c r="P34" i="1" s="1"/>
  <c r="P37" i="11"/>
  <c r="P36" i="11"/>
  <c r="O13" i="10" l="1"/>
  <c r="O16" i="10" s="1"/>
  <c r="O19" i="10" s="1"/>
  <c r="P9" i="1"/>
  <c r="P20" i="1" s="1"/>
  <c r="P25" i="1" s="1"/>
  <c r="P21" i="4"/>
  <c r="P22" i="4" s="1"/>
  <c r="P17" i="4"/>
  <c r="R36" i="6"/>
  <c r="R34" i="6"/>
  <c r="P28" i="1"/>
  <c r="P32" i="1" s="1"/>
  <c r="P36" i="1" s="1"/>
  <c r="P40" i="1" s="1"/>
  <c r="P41" i="1" s="1"/>
  <c r="P10" i="11"/>
  <c r="P20" i="11"/>
  <c r="P19" i="11" s="1"/>
  <c r="O13" i="4"/>
  <c r="N13" i="4"/>
  <c r="M13" i="4"/>
  <c r="K13" i="4"/>
  <c r="J13" i="4"/>
  <c r="I13" i="4"/>
  <c r="H13" i="4"/>
  <c r="G13" i="4"/>
  <c r="F13" i="4"/>
  <c r="E13" i="4"/>
  <c r="D13" i="4"/>
  <c r="Q12" i="4"/>
  <c r="O12" i="4"/>
  <c r="N12" i="4"/>
  <c r="M12" i="4"/>
  <c r="L12" i="4"/>
  <c r="F12" i="4"/>
  <c r="E12" i="4"/>
  <c r="D12" i="4"/>
  <c r="C13" i="4"/>
  <c r="C12" i="4"/>
  <c r="Q11" i="4"/>
  <c r="O11" i="4"/>
  <c r="N11" i="4"/>
  <c r="M11" i="4"/>
  <c r="L11" i="4"/>
  <c r="K11" i="4"/>
  <c r="J11" i="4"/>
  <c r="I11" i="4"/>
  <c r="H11" i="4"/>
  <c r="G11" i="4"/>
  <c r="F11" i="4"/>
  <c r="E11" i="4"/>
  <c r="D11" i="4"/>
  <c r="C11" i="4"/>
  <c r="B7" i="3"/>
  <c r="B7" i="4" s="1"/>
  <c r="B5" i="3"/>
  <c r="B5" i="4" s="1"/>
  <c r="B7" i="6"/>
  <c r="B24" i="10"/>
  <c r="O7" i="8"/>
  <c r="O7" i="9" s="1"/>
  <c r="N7" i="8"/>
  <c r="N7" i="9" s="1"/>
  <c r="M7" i="8"/>
  <c r="L7" i="10" s="1"/>
  <c r="O7" i="6" s="1"/>
  <c r="L7" i="7" s="1"/>
  <c r="M7" i="2" s="1"/>
  <c r="L7" i="8"/>
  <c r="K7" i="10" s="1"/>
  <c r="N7" i="6" s="1"/>
  <c r="K7" i="7" s="1"/>
  <c r="L7" i="2" s="1"/>
  <c r="K7" i="8"/>
  <c r="K7" i="9" s="1"/>
  <c r="J7" i="8"/>
  <c r="I7" i="10" s="1"/>
  <c r="L7" i="6" s="1"/>
  <c r="I7" i="8"/>
  <c r="H7" i="10" s="1"/>
  <c r="K7" i="6" s="1"/>
  <c r="H7" i="8"/>
  <c r="G7" i="10" s="1"/>
  <c r="J7" i="6" s="1"/>
  <c r="G7" i="8"/>
  <c r="F7" i="10" s="1"/>
  <c r="I7" i="6" s="1"/>
  <c r="F7" i="8"/>
  <c r="E7" i="10" s="1"/>
  <c r="E7" i="8"/>
  <c r="D7" i="10" s="1"/>
  <c r="D7" i="8"/>
  <c r="C7" i="10" s="1"/>
  <c r="Q6" i="8"/>
  <c r="Q6" i="9" s="1"/>
  <c r="O6" i="8"/>
  <c r="P6" i="10" s="1"/>
  <c r="S6" i="6" s="1"/>
  <c r="P6" i="7" s="1"/>
  <c r="Q6" i="2" s="1"/>
  <c r="N6" i="8"/>
  <c r="M6" i="8"/>
  <c r="M6" i="9" s="1"/>
  <c r="L6" i="8"/>
  <c r="L6" i="9" s="1"/>
  <c r="K6" i="8"/>
  <c r="K6" i="10" s="1"/>
  <c r="N6" i="6" s="1"/>
  <c r="K6" i="7" s="1"/>
  <c r="L6" i="2" s="1"/>
  <c r="J6" i="8"/>
  <c r="J6" i="10" s="1"/>
  <c r="M6" i="6" s="1"/>
  <c r="J6" i="7" s="1"/>
  <c r="K6" i="2" s="1"/>
  <c r="I6" i="8"/>
  <c r="I6" i="10" s="1"/>
  <c r="L6" i="6" s="1"/>
  <c r="H6" i="8"/>
  <c r="H6" i="10" s="1"/>
  <c r="K6" i="6" s="1"/>
  <c r="G6" i="8"/>
  <c r="G6" i="10" s="1"/>
  <c r="J6" i="6" s="1"/>
  <c r="F6" i="8"/>
  <c r="F6" i="10" s="1"/>
  <c r="I6" i="6" s="1"/>
  <c r="E6" i="8"/>
  <c r="E6" i="10" s="1"/>
  <c r="D6" i="8"/>
  <c r="D6" i="10" s="1"/>
  <c r="O5" i="8"/>
  <c r="O5" i="9" s="1"/>
  <c r="N5" i="8"/>
  <c r="N5" i="9" s="1"/>
  <c r="M5" i="8"/>
  <c r="L5" i="10" s="1"/>
  <c r="O5" i="6" s="1"/>
  <c r="L5" i="7" s="1"/>
  <c r="M5" i="2" s="1"/>
  <c r="M5" i="3" s="1"/>
  <c r="M25" i="3" s="1"/>
  <c r="L5" i="8"/>
  <c r="K5" i="10" s="1"/>
  <c r="N5" i="6" s="1"/>
  <c r="K5" i="7" s="1"/>
  <c r="L5" i="2" s="1"/>
  <c r="L5" i="3" s="1"/>
  <c r="L25" i="3" s="1"/>
  <c r="K5" i="8"/>
  <c r="K5" i="9" s="1"/>
  <c r="J5" i="8"/>
  <c r="I5" i="10" s="1"/>
  <c r="L5" i="6" s="1"/>
  <c r="I5" i="8"/>
  <c r="H5" i="10" s="1"/>
  <c r="K5" i="6" s="1"/>
  <c r="H5" i="8"/>
  <c r="G5" i="10" s="1"/>
  <c r="J5" i="6" s="1"/>
  <c r="G5" i="8"/>
  <c r="F5" i="10" s="1"/>
  <c r="I5" i="6" s="1"/>
  <c r="F5" i="8"/>
  <c r="E5" i="10" s="1"/>
  <c r="E5" i="8"/>
  <c r="D5" i="10" s="1"/>
  <c r="D5" i="8"/>
  <c r="C7" i="8"/>
  <c r="C6" i="8"/>
  <c r="C6" i="10" s="1"/>
  <c r="C5" i="8"/>
  <c r="O33" i="1"/>
  <c r="N33" i="1"/>
  <c r="M33" i="1"/>
  <c r="L33" i="1"/>
  <c r="K33" i="1"/>
  <c r="J33" i="1"/>
  <c r="I33" i="1"/>
  <c r="H33" i="1"/>
  <c r="G33" i="1"/>
  <c r="F33" i="1"/>
  <c r="E33" i="1"/>
  <c r="D33" i="1"/>
  <c r="C33" i="1"/>
  <c r="O7" i="1"/>
  <c r="O35" i="1" s="1"/>
  <c r="N7" i="1"/>
  <c r="N35" i="1" s="1"/>
  <c r="M7" i="1"/>
  <c r="M35" i="1" s="1"/>
  <c r="L7" i="1"/>
  <c r="L35" i="1" s="1"/>
  <c r="K7" i="1"/>
  <c r="K35" i="1" s="1"/>
  <c r="J7" i="1"/>
  <c r="J35" i="1" s="1"/>
  <c r="I7" i="1"/>
  <c r="I35" i="1" s="1"/>
  <c r="H7" i="1"/>
  <c r="H35" i="1" s="1"/>
  <c r="G7" i="1"/>
  <c r="G35" i="1" s="1"/>
  <c r="F7" i="1"/>
  <c r="F35" i="1" s="1"/>
  <c r="E7" i="1"/>
  <c r="E35" i="1" s="1"/>
  <c r="D7" i="1"/>
  <c r="D35" i="1" s="1"/>
  <c r="C7" i="1"/>
  <c r="C35" i="1" s="1"/>
  <c r="D6" i="1"/>
  <c r="D34" i="1" s="1"/>
  <c r="E6" i="1"/>
  <c r="E34" i="1" s="1"/>
  <c r="F6" i="1"/>
  <c r="F34" i="1" s="1"/>
  <c r="G6" i="1"/>
  <c r="G34" i="1" s="1"/>
  <c r="H6" i="1"/>
  <c r="H34" i="1" s="1"/>
  <c r="I6" i="1"/>
  <c r="I34" i="1" s="1"/>
  <c r="J6" i="1"/>
  <c r="J34" i="1" s="1"/>
  <c r="K6" i="1"/>
  <c r="K34" i="1" s="1"/>
  <c r="L6" i="1"/>
  <c r="L34" i="1" s="1"/>
  <c r="M6" i="1"/>
  <c r="M34" i="1" s="1"/>
  <c r="N6" i="1"/>
  <c r="N34" i="1" s="1"/>
  <c r="O6" i="1"/>
  <c r="O34" i="1" s="1"/>
  <c r="Q6" i="1"/>
  <c r="C6" i="1"/>
  <c r="C34" i="1" s="1"/>
  <c r="B7" i="5"/>
  <c r="B7" i="8" s="1"/>
  <c r="B7" i="1"/>
  <c r="B35" i="1" s="1"/>
  <c r="B13" i="5"/>
  <c r="P21" i="1" l="1"/>
  <c r="N6" i="9"/>
  <c r="O6" i="10"/>
  <c r="R6" i="6" s="1"/>
  <c r="O6" i="7" s="1"/>
  <c r="P6" i="2" s="1"/>
  <c r="P9" i="11"/>
  <c r="P8" i="11" s="1"/>
  <c r="M7" i="10"/>
  <c r="P7" i="6" s="1"/>
  <c r="M7" i="7" s="1"/>
  <c r="N7" i="2" s="1"/>
  <c r="N7" i="3" s="1"/>
  <c r="N27" i="3" s="1"/>
  <c r="L5" i="9"/>
  <c r="M5" i="10"/>
  <c r="P5" i="6" s="1"/>
  <c r="M5" i="7" s="1"/>
  <c r="N5" i="2" s="1"/>
  <c r="N5" i="3" s="1"/>
  <c r="N25" i="3" s="1"/>
  <c r="N5" i="10"/>
  <c r="Q5" i="6" s="1"/>
  <c r="N5" i="7" s="1"/>
  <c r="O5" i="2" s="1"/>
  <c r="O5" i="3" s="1"/>
  <c r="O25" i="3" s="1"/>
  <c r="N7" i="10"/>
  <c r="Q7" i="6" s="1"/>
  <c r="N7" i="7" s="1"/>
  <c r="O7" i="2" s="1"/>
  <c r="O23" i="2" s="1"/>
  <c r="M5" i="9"/>
  <c r="L6" i="10"/>
  <c r="O6" i="6" s="1"/>
  <c r="L6" i="7" s="1"/>
  <c r="M6" i="2" s="1"/>
  <c r="M6" i="3" s="1"/>
  <c r="I6" i="4" s="1"/>
  <c r="I12" i="4" s="1"/>
  <c r="N6" i="10"/>
  <c r="Q6" i="6" s="1"/>
  <c r="N6" i="7" s="1"/>
  <c r="O6" i="2" s="1"/>
  <c r="O6" i="3" s="1"/>
  <c r="J7" i="10"/>
  <c r="M7" i="6" s="1"/>
  <c r="J7" i="7" s="1"/>
  <c r="K7" i="2" s="1"/>
  <c r="K7" i="3" s="1"/>
  <c r="K27" i="3" s="1"/>
  <c r="L7" i="3"/>
  <c r="L27" i="3" s="1"/>
  <c r="L23" i="2"/>
  <c r="M7" i="3"/>
  <c r="M27" i="3" s="1"/>
  <c r="M23" i="2"/>
  <c r="K6" i="3"/>
  <c r="K22" i="2"/>
  <c r="L22" i="2"/>
  <c r="L6" i="3"/>
  <c r="Q22" i="2"/>
  <c r="Q6" i="3"/>
  <c r="K6" i="9"/>
  <c r="M7" i="9"/>
  <c r="M6" i="10"/>
  <c r="P6" i="6" s="1"/>
  <c r="M6" i="7" s="1"/>
  <c r="N6" i="2" s="1"/>
  <c r="J5" i="10"/>
  <c r="M5" i="6" s="1"/>
  <c r="J5" i="7" s="1"/>
  <c r="K5" i="2" s="1"/>
  <c r="K5" i="3" s="1"/>
  <c r="L7" i="9"/>
  <c r="O6" i="9"/>
  <c r="S34" i="6"/>
  <c r="S36" i="6"/>
  <c r="P6" i="3" l="1"/>
  <c r="P22" i="2"/>
  <c r="N23" i="2"/>
  <c r="M22" i="2"/>
  <c r="O7" i="3"/>
  <c r="O27" i="3" s="1"/>
  <c r="K23" i="2"/>
  <c r="M26" i="3"/>
  <c r="O22" i="2"/>
  <c r="O26" i="3"/>
  <c r="K6" i="4"/>
  <c r="K12" i="4" s="1"/>
  <c r="H6" i="4"/>
  <c r="H12" i="4" s="1"/>
  <c r="L26" i="3"/>
  <c r="N22" i="2"/>
  <c r="N6" i="3"/>
  <c r="G6" i="4"/>
  <c r="G12" i="4" s="1"/>
  <c r="K26" i="3"/>
  <c r="S27" i="6"/>
  <c r="S38" i="6"/>
  <c r="J6" i="4" l="1"/>
  <c r="J12" i="4" s="1"/>
  <c r="N26" i="3"/>
  <c r="O15" i="9"/>
  <c r="O16" i="9" s="1"/>
  <c r="O17" i="9" s="1"/>
  <c r="R7" i="5"/>
  <c r="O38" i="3"/>
  <c r="O37" i="3"/>
  <c r="O36" i="3"/>
  <c r="O33" i="3"/>
  <c r="O32" i="3"/>
  <c r="O31" i="3"/>
  <c r="O30" i="3"/>
  <c r="O37" i="11"/>
  <c r="O36" i="11"/>
  <c r="O23" i="3"/>
  <c r="O22" i="3"/>
  <c r="O21" i="3"/>
  <c r="O20" i="3"/>
  <c r="O19" i="3"/>
  <c r="O15" i="3"/>
  <c r="O14" i="3"/>
  <c r="O13" i="3"/>
  <c r="O12" i="3"/>
  <c r="O11" i="3"/>
  <c r="O10" i="3"/>
  <c r="N24" i="10"/>
  <c r="Q12" i="6"/>
  <c r="Q34" i="6" s="1"/>
  <c r="Q19" i="6"/>
  <c r="Q36" i="6" s="1"/>
  <c r="Q23" i="6"/>
  <c r="Q27" i="6" s="1"/>
  <c r="Q38" i="6"/>
  <c r="N28" i="3"/>
  <c r="N34" i="3" s="1"/>
  <c r="N9" i="2"/>
  <c r="N25" i="2"/>
  <c r="N24" i="2" s="1"/>
  <c r="N15" i="2"/>
  <c r="N8" i="2" s="1"/>
  <c r="N18" i="2" s="1"/>
  <c r="M13" i="10"/>
  <c r="M14" i="10"/>
  <c r="M15" i="10"/>
  <c r="K10" i="1"/>
  <c r="K12" i="1"/>
  <c r="K15" i="1"/>
  <c r="K26" i="1"/>
  <c r="K23" i="1" s="1"/>
  <c r="K27" i="1"/>
  <c r="K38" i="1" s="1"/>
  <c r="K15" i="9"/>
  <c r="M9" i="7"/>
  <c r="M16" i="7" s="1"/>
  <c r="M12" i="1"/>
  <c r="M9" i="1" s="1"/>
  <c r="M20" i="1" s="1"/>
  <c r="L12" i="1"/>
  <c r="L9" i="1" s="1"/>
  <c r="L20" i="1" s="1"/>
  <c r="O8" i="5"/>
  <c r="N38" i="1"/>
  <c r="N39" i="1"/>
  <c r="N9" i="1"/>
  <c r="N20" i="1" s="1"/>
  <c r="N21" i="1" s="1"/>
  <c r="N32" i="1"/>
  <c r="N36" i="1" s="1"/>
  <c r="N37" i="1"/>
  <c r="M37" i="1"/>
  <c r="M38" i="1"/>
  <c r="M39" i="1"/>
  <c r="N37" i="11"/>
  <c r="P9" i="6"/>
  <c r="P12" i="6" s="1"/>
  <c r="P18" i="6"/>
  <c r="P19" i="6" s="1"/>
  <c r="P23" i="6"/>
  <c r="N31" i="2"/>
  <c r="N36" i="2" s="1"/>
  <c r="N37" i="2" s="1"/>
  <c r="N18" i="3"/>
  <c r="N9" i="3"/>
  <c r="M15" i="3"/>
  <c r="M9" i="3"/>
  <c r="M18" i="3"/>
  <c r="N22" i="4"/>
  <c r="N15" i="4"/>
  <c r="N16" i="4"/>
  <c r="N17" i="4" s="1"/>
  <c r="M35" i="10"/>
  <c r="M36" i="10"/>
  <c r="M34" i="10"/>
  <c r="M28" i="10"/>
  <c r="M30" i="10"/>
  <c r="N10" i="9"/>
  <c r="N16" i="9" s="1"/>
  <c r="N17" i="9" s="1"/>
  <c r="M15" i="9"/>
  <c r="N10" i="8"/>
  <c r="N13" i="8" s="1"/>
  <c r="N8" i="5"/>
  <c r="M24" i="7"/>
  <c r="M15" i="4"/>
  <c r="M16" i="4" s="1"/>
  <c r="M17" i="4" s="1"/>
  <c r="L15" i="3"/>
  <c r="L9" i="3" s="1"/>
  <c r="K15" i="3"/>
  <c r="K9" i="3" s="1"/>
  <c r="J15" i="3"/>
  <c r="J9" i="3" s="1"/>
  <c r="I15" i="3"/>
  <c r="I13" i="3"/>
  <c r="I14" i="3"/>
  <c r="H15" i="3"/>
  <c r="H9" i="3" s="1"/>
  <c r="G15" i="3"/>
  <c r="G9" i="3" s="1"/>
  <c r="F15" i="3"/>
  <c r="F9" i="3" s="1"/>
  <c r="E15" i="3"/>
  <c r="E9" i="3" s="1"/>
  <c r="D15" i="3"/>
  <c r="D9" i="3"/>
  <c r="L18" i="3"/>
  <c r="K18" i="3"/>
  <c r="J18" i="3"/>
  <c r="I18" i="3"/>
  <c r="H18" i="3"/>
  <c r="G18" i="3"/>
  <c r="F18" i="3"/>
  <c r="E18" i="3"/>
  <c r="D18" i="3"/>
  <c r="C15" i="3"/>
  <c r="C9" i="3" s="1"/>
  <c r="M25" i="2"/>
  <c r="M24" i="2" s="1"/>
  <c r="M31" i="2" s="1"/>
  <c r="M32" i="2" s="1"/>
  <c r="M29" i="2"/>
  <c r="M36" i="2"/>
  <c r="M37" i="2" s="1"/>
  <c r="M9" i="2"/>
  <c r="M8" i="2" s="1"/>
  <c r="M18" i="2" s="1"/>
  <c r="O12" i="6"/>
  <c r="O13" i="6"/>
  <c r="O19" i="6"/>
  <c r="O36" i="6" s="1"/>
  <c r="O21" i="6"/>
  <c r="O23" i="6" s="1"/>
  <c r="O38" i="6" s="1"/>
  <c r="O22" i="6"/>
  <c r="O34" i="6"/>
  <c r="L28" i="10"/>
  <c r="L22" i="7"/>
  <c r="L19" i="7"/>
  <c r="L23" i="7"/>
  <c r="L15" i="7"/>
  <c r="L12" i="7"/>
  <c r="L10" i="7"/>
  <c r="L9" i="7"/>
  <c r="M20" i="11"/>
  <c r="L20" i="11"/>
  <c r="K20" i="11"/>
  <c r="J26" i="11"/>
  <c r="J20" i="11" s="1"/>
  <c r="I26" i="11"/>
  <c r="I20" i="11" s="1"/>
  <c r="H26" i="11"/>
  <c r="H20" i="11" s="1"/>
  <c r="G27" i="11"/>
  <c r="G28" i="11"/>
  <c r="G21" i="11"/>
  <c r="G22" i="11"/>
  <c r="G23" i="11"/>
  <c r="G24" i="11"/>
  <c r="G25" i="11"/>
  <c r="F27" i="11"/>
  <c r="F28" i="11"/>
  <c r="F21" i="11"/>
  <c r="F22" i="11"/>
  <c r="F23" i="11"/>
  <c r="F24" i="11"/>
  <c r="F25" i="11"/>
  <c r="E27" i="11"/>
  <c r="E28" i="11"/>
  <c r="E21" i="11"/>
  <c r="E22" i="11"/>
  <c r="E23" i="11"/>
  <c r="E24" i="11"/>
  <c r="E25" i="11"/>
  <c r="D27" i="11"/>
  <c r="D28" i="11"/>
  <c r="D21" i="11"/>
  <c r="D22" i="11"/>
  <c r="D23" i="11"/>
  <c r="D24" i="11"/>
  <c r="D25" i="11"/>
  <c r="C27" i="11"/>
  <c r="C28" i="11"/>
  <c r="C21" i="11"/>
  <c r="C22" i="11"/>
  <c r="C23" i="11"/>
  <c r="C24" i="11"/>
  <c r="C25" i="11"/>
  <c r="M37" i="11"/>
  <c r="M10" i="11"/>
  <c r="M16" i="11"/>
  <c r="L30" i="10"/>
  <c r="L34" i="10"/>
  <c r="L13" i="10"/>
  <c r="L16" i="10" s="1"/>
  <c r="L19" i="10" s="1"/>
  <c r="I12" i="1"/>
  <c r="I15" i="1"/>
  <c r="I19" i="1"/>
  <c r="I22" i="1"/>
  <c r="I26" i="1"/>
  <c r="I23" i="1" s="1"/>
  <c r="I24" i="1"/>
  <c r="M10" i="8"/>
  <c r="M12" i="8"/>
  <c r="M8" i="5"/>
  <c r="M22" i="4"/>
  <c r="M29" i="3"/>
  <c r="M28" i="3" s="1"/>
  <c r="M15" i="2"/>
  <c r="L25" i="2"/>
  <c r="L24" i="2" s="1"/>
  <c r="L31" i="2" s="1"/>
  <c r="L32" i="2" s="1"/>
  <c r="K23" i="7"/>
  <c r="K22" i="7"/>
  <c r="K15" i="7"/>
  <c r="K9" i="7"/>
  <c r="K12" i="7" s="1"/>
  <c r="J23" i="7"/>
  <c r="J22" i="7"/>
  <c r="J19" i="7"/>
  <c r="J15" i="7"/>
  <c r="J14" i="7"/>
  <c r="L16" i="4"/>
  <c r="N12" i="6"/>
  <c r="N13" i="6"/>
  <c r="N19" i="6"/>
  <c r="N22" i="6"/>
  <c r="N23" i="6" s="1"/>
  <c r="K28" i="10"/>
  <c r="L10" i="8"/>
  <c r="L12" i="8"/>
  <c r="L10" i="11"/>
  <c r="L16" i="11"/>
  <c r="L29" i="3"/>
  <c r="L28" i="3" s="1"/>
  <c r="L34" i="3" s="1"/>
  <c r="L39" i="3" s="1"/>
  <c r="L40" i="3" s="1"/>
  <c r="K34" i="10"/>
  <c r="L15" i="9"/>
  <c r="K19" i="7"/>
  <c r="L37" i="11"/>
  <c r="L21" i="2"/>
  <c r="L15" i="2"/>
  <c r="L9" i="2"/>
  <c r="J24" i="10"/>
  <c r="K24" i="10"/>
  <c r="K13" i="10"/>
  <c r="K16" i="10" s="1"/>
  <c r="K19" i="10" s="1"/>
  <c r="K30" i="10"/>
  <c r="K22" i="10"/>
  <c r="L38" i="1"/>
  <c r="L39" i="1"/>
  <c r="L37" i="1"/>
  <c r="L8" i="5"/>
  <c r="N34" i="6"/>
  <c r="L36" i="2"/>
  <c r="L37" i="2" s="1"/>
  <c r="I15" i="9"/>
  <c r="J10" i="1"/>
  <c r="J12" i="1"/>
  <c r="J13" i="1"/>
  <c r="J15" i="1"/>
  <c r="J26" i="1"/>
  <c r="J23" i="1" s="1"/>
  <c r="J29" i="3"/>
  <c r="J28" i="3" s="1"/>
  <c r="H12" i="1"/>
  <c r="H9" i="1" s="1"/>
  <c r="H20" i="1" s="1"/>
  <c r="H26" i="1"/>
  <c r="H23" i="1" s="1"/>
  <c r="H27" i="1"/>
  <c r="H29" i="1"/>
  <c r="J26" i="10"/>
  <c r="J27" i="10"/>
  <c r="J30" i="10"/>
  <c r="J35" i="10"/>
  <c r="J34" i="10" s="1"/>
  <c r="J13" i="10"/>
  <c r="J16" i="10" s="1"/>
  <c r="J19" i="10" s="1"/>
  <c r="L9" i="6"/>
  <c r="L11" i="6"/>
  <c r="L19" i="6"/>
  <c r="M12" i="6"/>
  <c r="M19" i="6"/>
  <c r="M21" i="6"/>
  <c r="M22" i="6"/>
  <c r="H12" i="6"/>
  <c r="H13" i="6"/>
  <c r="H19" i="6"/>
  <c r="E30" i="10"/>
  <c r="E26" i="10"/>
  <c r="E27" i="10"/>
  <c r="E34" i="10"/>
  <c r="E41" i="10"/>
  <c r="E42" i="10"/>
  <c r="E13" i="10"/>
  <c r="E16" i="10" s="1"/>
  <c r="E19" i="10" s="1"/>
  <c r="F26" i="10"/>
  <c r="F27" i="10"/>
  <c r="F28" i="10"/>
  <c r="F30" i="10"/>
  <c r="F34" i="10"/>
  <c r="F41" i="10"/>
  <c r="F42" i="10"/>
  <c r="D9" i="1"/>
  <c r="D20" i="1" s="1"/>
  <c r="D23" i="1"/>
  <c r="K12" i="8"/>
  <c r="H19" i="7"/>
  <c r="H24" i="7" s="1"/>
  <c r="H26" i="7" s="1"/>
  <c r="F23" i="7"/>
  <c r="F22" i="7"/>
  <c r="F19" i="7"/>
  <c r="F15" i="7"/>
  <c r="F12" i="7"/>
  <c r="F9" i="7"/>
  <c r="F10" i="7"/>
  <c r="J9" i="7"/>
  <c r="J12" i="7"/>
  <c r="G10" i="1"/>
  <c r="G13" i="1"/>
  <c r="G23" i="1"/>
  <c r="G29" i="1"/>
  <c r="G24" i="1"/>
  <c r="E11" i="1"/>
  <c r="E12" i="1"/>
  <c r="E23" i="1"/>
  <c r="D39" i="1"/>
  <c r="D38" i="1"/>
  <c r="D37" i="1"/>
  <c r="C9" i="1"/>
  <c r="C20" i="1" s="1"/>
  <c r="C23" i="1"/>
  <c r="F12" i="1"/>
  <c r="F9" i="1" s="1"/>
  <c r="F20" i="1" s="1"/>
  <c r="F23" i="1"/>
  <c r="I27" i="1"/>
  <c r="I38" i="1" s="1"/>
  <c r="H24" i="1"/>
  <c r="H39" i="1" s="1"/>
  <c r="H37" i="1"/>
  <c r="J37" i="1"/>
  <c r="J38" i="1"/>
  <c r="J39" i="1"/>
  <c r="I29" i="1"/>
  <c r="I37" i="1" s="1"/>
  <c r="I39" i="1"/>
  <c r="E29" i="1"/>
  <c r="E37" i="1" s="1"/>
  <c r="E38" i="1"/>
  <c r="E39" i="1"/>
  <c r="L15" i="6"/>
  <c r="L14" i="6"/>
  <c r="I35" i="10"/>
  <c r="E10" i="7"/>
  <c r="F39" i="1"/>
  <c r="F38" i="1"/>
  <c r="F37" i="1"/>
  <c r="K22" i="6"/>
  <c r="K21" i="6"/>
  <c r="K23" i="6" s="1"/>
  <c r="E15" i="9"/>
  <c r="I12" i="8"/>
  <c r="H10" i="7"/>
  <c r="H9" i="7"/>
  <c r="H11" i="7"/>
  <c r="D15" i="9"/>
  <c r="D12" i="8"/>
  <c r="E12" i="6"/>
  <c r="E19" i="6"/>
  <c r="E23" i="6"/>
  <c r="I21" i="6"/>
  <c r="I23" i="6" s="1"/>
  <c r="C37" i="1"/>
  <c r="C38" i="1"/>
  <c r="C39" i="1"/>
  <c r="C9" i="2"/>
  <c r="C10" i="11" s="1"/>
  <c r="G11" i="11"/>
  <c r="G12" i="11"/>
  <c r="G13" i="11"/>
  <c r="G14" i="11"/>
  <c r="G15" i="11"/>
  <c r="J10" i="8"/>
  <c r="I10" i="8"/>
  <c r="H10" i="8"/>
  <c r="F10" i="8"/>
  <c r="F13" i="8" s="1"/>
  <c r="E10" i="8"/>
  <c r="E13" i="8" s="1"/>
  <c r="D10" i="8"/>
  <c r="C10" i="8"/>
  <c r="C13" i="8" s="1"/>
  <c r="J16" i="4"/>
  <c r="I16" i="4"/>
  <c r="I21" i="4"/>
  <c r="I22" i="4"/>
  <c r="E16" i="4"/>
  <c r="E21" i="4" s="1"/>
  <c r="E22" i="4" s="1"/>
  <c r="I17" i="4"/>
  <c r="E17" i="4"/>
  <c r="H16" i="4"/>
  <c r="G16" i="4"/>
  <c r="G21" i="4"/>
  <c r="G22" i="4" s="1"/>
  <c r="F16" i="4"/>
  <c r="F21" i="4" s="1"/>
  <c r="F22" i="4" s="1"/>
  <c r="D16" i="4"/>
  <c r="C16" i="4"/>
  <c r="C21" i="4" s="1"/>
  <c r="C22" i="4"/>
  <c r="G29" i="3"/>
  <c r="G28" i="3" s="1"/>
  <c r="I29" i="3"/>
  <c r="I28" i="3" s="1"/>
  <c r="H29" i="3"/>
  <c r="H28" i="3" s="1"/>
  <c r="H34" i="3" s="1"/>
  <c r="F29" i="3"/>
  <c r="F28" i="3" s="1"/>
  <c r="E29" i="3"/>
  <c r="E28" i="3" s="1"/>
  <c r="D29" i="3"/>
  <c r="D28" i="3" s="1"/>
  <c r="C29" i="3"/>
  <c r="C28" i="3" s="1"/>
  <c r="C34" i="3" s="1"/>
  <c r="C35" i="3" s="1"/>
  <c r="J25" i="3"/>
  <c r="I25" i="3"/>
  <c r="H25" i="3"/>
  <c r="G25" i="3"/>
  <c r="F25" i="3"/>
  <c r="E25" i="3"/>
  <c r="D25" i="3"/>
  <c r="C25" i="3"/>
  <c r="C18" i="3"/>
  <c r="K25" i="3"/>
  <c r="E25" i="2"/>
  <c r="E24" i="2" s="1"/>
  <c r="E31" i="2" s="1"/>
  <c r="J25" i="2"/>
  <c r="J24" i="2" s="1"/>
  <c r="I25" i="2"/>
  <c r="I24" i="2" s="1"/>
  <c r="H25" i="2"/>
  <c r="H9" i="2"/>
  <c r="H15" i="2"/>
  <c r="H8" i="2"/>
  <c r="G25" i="2"/>
  <c r="F25" i="2"/>
  <c r="D25" i="2"/>
  <c r="D9" i="2"/>
  <c r="D10" i="11" s="1"/>
  <c r="D15" i="2"/>
  <c r="C25" i="2"/>
  <c r="J21" i="2"/>
  <c r="I21" i="2"/>
  <c r="H21" i="2"/>
  <c r="G21" i="2"/>
  <c r="F21" i="2"/>
  <c r="E21" i="2"/>
  <c r="D21" i="2"/>
  <c r="C21" i="2"/>
  <c r="K21" i="2"/>
  <c r="J15" i="2"/>
  <c r="I15" i="2"/>
  <c r="G15" i="2"/>
  <c r="F15" i="2"/>
  <c r="F9" i="2"/>
  <c r="F8" i="2" s="1"/>
  <c r="F18" i="2" s="1"/>
  <c r="E15" i="2"/>
  <c r="C15" i="2"/>
  <c r="G9" i="2"/>
  <c r="G8" i="2" s="1"/>
  <c r="E9" i="2"/>
  <c r="E10" i="11" s="1"/>
  <c r="L21" i="6"/>
  <c r="L22" i="6"/>
  <c r="K19" i="6"/>
  <c r="K10" i="6"/>
  <c r="K11" i="6"/>
  <c r="J12" i="6"/>
  <c r="J13" i="6"/>
  <c r="J19" i="6" s="1"/>
  <c r="J36" i="6" s="1"/>
  <c r="J23" i="6"/>
  <c r="I12" i="6"/>
  <c r="I34" i="6" s="1"/>
  <c r="I13" i="6"/>
  <c r="I19" i="6" s="1"/>
  <c r="H21" i="6"/>
  <c r="H23" i="6"/>
  <c r="H27" i="6" s="1"/>
  <c r="H30" i="6" s="1"/>
  <c r="G12" i="6"/>
  <c r="G34" i="6" s="1"/>
  <c r="G19" i="6"/>
  <c r="G21" i="6"/>
  <c r="G23" i="6"/>
  <c r="F12" i="6"/>
  <c r="F36" i="6" s="1"/>
  <c r="F19" i="6"/>
  <c r="F23" i="6"/>
  <c r="F27" i="6" s="1"/>
  <c r="F30" i="6" s="1"/>
  <c r="D12" i="6"/>
  <c r="D19" i="6"/>
  <c r="D23" i="6"/>
  <c r="C12" i="6"/>
  <c r="C19" i="6"/>
  <c r="C36" i="6" s="1"/>
  <c r="C23" i="6"/>
  <c r="J34" i="6"/>
  <c r="H34" i="6"/>
  <c r="D34" i="6"/>
  <c r="I30" i="10"/>
  <c r="I34" i="10"/>
  <c r="I26" i="10"/>
  <c r="I27" i="10"/>
  <c r="H26" i="10"/>
  <c r="H27" i="10"/>
  <c r="H32" i="10"/>
  <c r="H33" i="10"/>
  <c r="H34" i="10"/>
  <c r="G27" i="10"/>
  <c r="G28" i="10" s="1"/>
  <c r="G30" i="10"/>
  <c r="G34" i="10"/>
  <c r="D26" i="10"/>
  <c r="D27" i="10"/>
  <c r="D30" i="10"/>
  <c r="D34" i="10"/>
  <c r="C28" i="10"/>
  <c r="C30" i="10"/>
  <c r="C34" i="10"/>
  <c r="I13" i="10"/>
  <c r="I14" i="10"/>
  <c r="I15" i="10"/>
  <c r="I16" i="10" s="1"/>
  <c r="I19" i="10" s="1"/>
  <c r="H13" i="10"/>
  <c r="H16" i="10" s="1"/>
  <c r="H19" i="10" s="1"/>
  <c r="G13" i="10"/>
  <c r="G16" i="10" s="1"/>
  <c r="G19" i="10"/>
  <c r="F13" i="10"/>
  <c r="F16" i="10" s="1"/>
  <c r="F19" i="10" s="1"/>
  <c r="D13" i="10"/>
  <c r="D16" i="10" s="1"/>
  <c r="D19" i="10" s="1"/>
  <c r="C13" i="10"/>
  <c r="C16" i="10" s="1"/>
  <c r="C19" i="10" s="1"/>
  <c r="I22" i="10"/>
  <c r="H22" i="10"/>
  <c r="G22" i="10"/>
  <c r="F22" i="10"/>
  <c r="E22" i="10"/>
  <c r="D22" i="10"/>
  <c r="J22" i="10"/>
  <c r="I19" i="7"/>
  <c r="I22" i="7"/>
  <c r="I23" i="7"/>
  <c r="G24" i="7"/>
  <c r="G26" i="7"/>
  <c r="E19" i="7"/>
  <c r="E23" i="7"/>
  <c r="D19" i="7"/>
  <c r="D22" i="7"/>
  <c r="D23" i="7"/>
  <c r="C19" i="7"/>
  <c r="C22" i="7"/>
  <c r="C23" i="7"/>
  <c r="I9" i="7"/>
  <c r="I12" i="7"/>
  <c r="I14" i="7"/>
  <c r="I15" i="7"/>
  <c r="G16" i="7"/>
  <c r="E9" i="7"/>
  <c r="E15" i="7"/>
  <c r="D9" i="7"/>
  <c r="D10" i="7"/>
  <c r="D15" i="7"/>
  <c r="C9" i="7"/>
  <c r="C12" i="7" s="1"/>
  <c r="C10" i="7"/>
  <c r="C15" i="7"/>
  <c r="G38" i="1"/>
  <c r="G37" i="1"/>
  <c r="G39" i="1"/>
  <c r="J8" i="5"/>
  <c r="I8" i="5"/>
  <c r="H8" i="5"/>
  <c r="G8" i="5"/>
  <c r="F8" i="5"/>
  <c r="E8" i="5"/>
  <c r="D8" i="5"/>
  <c r="C8" i="5"/>
  <c r="J29" i="11"/>
  <c r="I34" i="11"/>
  <c r="I29" i="11" s="1"/>
  <c r="H29" i="11"/>
  <c r="G30" i="11"/>
  <c r="G31" i="11"/>
  <c r="G32" i="11"/>
  <c r="G33" i="11"/>
  <c r="G34" i="11"/>
  <c r="F30" i="11"/>
  <c r="F31" i="11"/>
  <c r="F32" i="11"/>
  <c r="F33" i="11"/>
  <c r="F34" i="11"/>
  <c r="E30" i="11"/>
  <c r="E31" i="11"/>
  <c r="E32" i="11"/>
  <c r="E33" i="11"/>
  <c r="E34" i="11"/>
  <c r="D30" i="11"/>
  <c r="D31" i="11"/>
  <c r="D32" i="11"/>
  <c r="D33" i="11"/>
  <c r="D34" i="11"/>
  <c r="C30" i="11"/>
  <c r="C31" i="11"/>
  <c r="C32" i="11"/>
  <c r="C33" i="11"/>
  <c r="C34" i="11"/>
  <c r="J16" i="11"/>
  <c r="J9" i="11" s="1"/>
  <c r="I16" i="11"/>
  <c r="H16" i="11"/>
  <c r="G17" i="11"/>
  <c r="G18" i="11"/>
  <c r="F17" i="11"/>
  <c r="F18" i="11"/>
  <c r="E17" i="11"/>
  <c r="E18" i="11"/>
  <c r="D17" i="11"/>
  <c r="D18" i="11"/>
  <c r="C17" i="11"/>
  <c r="C18" i="11"/>
  <c r="I11" i="11"/>
  <c r="I12" i="11"/>
  <c r="I13" i="11"/>
  <c r="I14" i="11"/>
  <c r="I15" i="11"/>
  <c r="H10" i="11"/>
  <c r="H9" i="11" s="1"/>
  <c r="H35" i="11"/>
  <c r="F11" i="11"/>
  <c r="F12" i="11"/>
  <c r="F13" i="11"/>
  <c r="F14" i="11"/>
  <c r="F15" i="11"/>
  <c r="K10" i="11"/>
  <c r="K16" i="11"/>
  <c r="G8" i="8"/>
  <c r="G9" i="8"/>
  <c r="J15" i="9"/>
  <c r="H15" i="9"/>
  <c r="G15" i="9"/>
  <c r="C15" i="9"/>
  <c r="K16" i="4"/>
  <c r="K21" i="4" s="1"/>
  <c r="K22" i="4"/>
  <c r="K17" i="4"/>
  <c r="K29" i="3"/>
  <c r="K28" i="3" s="1"/>
  <c r="K34" i="3" s="1"/>
  <c r="K25" i="2"/>
  <c r="K24" i="2"/>
  <c r="K31" i="2" s="1"/>
  <c r="K14" i="2"/>
  <c r="K9" i="2" s="1"/>
  <c r="K8" i="2" s="1"/>
  <c r="K18" i="2" s="1"/>
  <c r="K15" i="2"/>
  <c r="J10" i="2"/>
  <c r="J11" i="2"/>
  <c r="J12" i="2"/>
  <c r="J13" i="2"/>
  <c r="J14" i="2"/>
  <c r="I10" i="2"/>
  <c r="I11" i="2"/>
  <c r="I9" i="2" s="1"/>
  <c r="I8" i="2" s="1"/>
  <c r="I18" i="2" s="1"/>
  <c r="I12" i="2"/>
  <c r="I13" i="2"/>
  <c r="I14" i="2"/>
  <c r="J31" i="2"/>
  <c r="I28" i="2"/>
  <c r="I29" i="2"/>
  <c r="I31" i="2"/>
  <c r="I32" i="2" s="1"/>
  <c r="H24" i="2"/>
  <c r="H31" i="2" s="1"/>
  <c r="C24" i="2"/>
  <c r="C31" i="2" s="1"/>
  <c r="C32" i="2" s="1"/>
  <c r="D24" i="2"/>
  <c r="D31" i="2" s="1"/>
  <c r="F24" i="2"/>
  <c r="F31" i="2" s="1"/>
  <c r="K37" i="1"/>
  <c r="K39" i="1"/>
  <c r="C35" i="11"/>
  <c r="D35" i="11"/>
  <c r="E35" i="11"/>
  <c r="F35" i="11"/>
  <c r="G35" i="11"/>
  <c r="I35" i="11"/>
  <c r="J35" i="11"/>
  <c r="K10" i="8"/>
  <c r="K8" i="5"/>
  <c r="K37" i="11"/>
  <c r="I11" i="8"/>
  <c r="H12" i="8"/>
  <c r="J12" i="8"/>
  <c r="J37" i="11"/>
  <c r="J15" i="11"/>
  <c r="I37" i="11"/>
  <c r="H37" i="11"/>
  <c r="G37" i="11"/>
  <c r="F37" i="11"/>
  <c r="E37" i="11"/>
  <c r="D37" i="11"/>
  <c r="C37" i="11"/>
  <c r="E15" i="11"/>
  <c r="D15" i="11"/>
  <c r="C15" i="11"/>
  <c r="E14" i="11"/>
  <c r="D14" i="11"/>
  <c r="C14" i="11"/>
  <c r="E13" i="11"/>
  <c r="D13" i="11"/>
  <c r="C13" i="11"/>
  <c r="E12" i="11"/>
  <c r="D12" i="11"/>
  <c r="C12" i="11"/>
  <c r="E11" i="11"/>
  <c r="D11" i="11"/>
  <c r="C11" i="11"/>
  <c r="C36" i="2"/>
  <c r="C37" i="2" s="1"/>
  <c r="G36" i="6"/>
  <c r="F34" i="6"/>
  <c r="F38" i="6"/>
  <c r="J27" i="6"/>
  <c r="J30" i="6" s="1"/>
  <c r="J21" i="4"/>
  <c r="J22" i="4"/>
  <c r="J17" i="4"/>
  <c r="D38" i="6"/>
  <c r="D21" i="4"/>
  <c r="D22" i="4" s="1"/>
  <c r="D17" i="4"/>
  <c r="H21" i="4"/>
  <c r="H22" i="4" s="1"/>
  <c r="H17" i="4"/>
  <c r="H36" i="6"/>
  <c r="F17" i="4"/>
  <c r="C17" i="4"/>
  <c r="G17" i="4"/>
  <c r="E8" i="3" l="1"/>
  <c r="G8" i="3"/>
  <c r="N29" i="11"/>
  <c r="D8" i="3"/>
  <c r="D24" i="3" s="1"/>
  <c r="M8" i="3"/>
  <c r="M24" i="3" s="1"/>
  <c r="O29" i="3"/>
  <c r="N8" i="3"/>
  <c r="N24" i="3" s="1"/>
  <c r="J19" i="11"/>
  <c r="J8" i="11" s="1"/>
  <c r="K39" i="3"/>
  <c r="K40" i="3" s="1"/>
  <c r="K35" i="3"/>
  <c r="C8" i="3"/>
  <c r="C24" i="3" s="1"/>
  <c r="K8" i="3"/>
  <c r="K24" i="3" s="1"/>
  <c r="C39" i="3"/>
  <c r="C40" i="3" s="1"/>
  <c r="L35" i="3"/>
  <c r="F8" i="3"/>
  <c r="F24" i="3" s="1"/>
  <c r="L9" i="11"/>
  <c r="K19" i="11"/>
  <c r="C16" i="11"/>
  <c r="C9" i="11" s="1"/>
  <c r="E16" i="11"/>
  <c r="E9" i="11" s="1"/>
  <c r="G26" i="11"/>
  <c r="G20" i="11" s="1"/>
  <c r="D24" i="7"/>
  <c r="D26" i="7" s="1"/>
  <c r="I24" i="7"/>
  <c r="I26" i="7" s="1"/>
  <c r="L24" i="7"/>
  <c r="L26" i="7" s="1"/>
  <c r="H16" i="7"/>
  <c r="J24" i="7"/>
  <c r="J26" i="7" s="1"/>
  <c r="K24" i="7"/>
  <c r="K26" i="7" s="1"/>
  <c r="H28" i="10"/>
  <c r="F40" i="10"/>
  <c r="F43" i="10" s="1"/>
  <c r="K40" i="10"/>
  <c r="K43" i="10" s="1"/>
  <c r="I10" i="11"/>
  <c r="I9" i="11" s="1"/>
  <c r="G16" i="11"/>
  <c r="M19" i="11"/>
  <c r="D26" i="11"/>
  <c r="D20" i="11" s="1"/>
  <c r="D16" i="11"/>
  <c r="D9" i="11" s="1"/>
  <c r="F16" i="11"/>
  <c r="E26" i="11"/>
  <c r="E20" i="11" s="1"/>
  <c r="J36" i="2"/>
  <c r="J37" i="2" s="1"/>
  <c r="J32" i="2"/>
  <c r="D34" i="3"/>
  <c r="D35" i="3" s="1"/>
  <c r="F32" i="2"/>
  <c r="F36" i="2"/>
  <c r="F37" i="2" s="1"/>
  <c r="D36" i="6"/>
  <c r="D27" i="6"/>
  <c r="D30" i="6" s="1"/>
  <c r="H25" i="1"/>
  <c r="H21" i="1"/>
  <c r="F10" i="11"/>
  <c r="G29" i="11"/>
  <c r="D12" i="7"/>
  <c r="D16" i="7" s="1"/>
  <c r="C40" i="10"/>
  <c r="C43" i="10" s="1"/>
  <c r="I38" i="6"/>
  <c r="H35" i="3"/>
  <c r="H39" i="3"/>
  <c r="H40" i="3" s="1"/>
  <c r="E36" i="6"/>
  <c r="E27" i="6"/>
  <c r="E30" i="6" s="1"/>
  <c r="E34" i="6"/>
  <c r="E38" i="6"/>
  <c r="K27" i="6"/>
  <c r="K30" i="6" s="1"/>
  <c r="C25" i="1"/>
  <c r="C21" i="1"/>
  <c r="H38" i="6"/>
  <c r="M23" i="6"/>
  <c r="M27" i="6" s="1"/>
  <c r="M30" i="6" s="1"/>
  <c r="G24" i="2"/>
  <c r="G31" i="2" s="1"/>
  <c r="G32" i="2" s="1"/>
  <c r="G18" i="2"/>
  <c r="G38" i="6"/>
  <c r="G27" i="6"/>
  <c r="G30" i="6" s="1"/>
  <c r="I36" i="6"/>
  <c r="F29" i="11"/>
  <c r="H30" i="10"/>
  <c r="C38" i="6"/>
  <c r="F34" i="3"/>
  <c r="F35" i="3" s="1"/>
  <c r="K9" i="11"/>
  <c r="I28" i="10"/>
  <c r="I40" i="10" s="1"/>
  <c r="I43" i="10" s="1"/>
  <c r="L23" i="6"/>
  <c r="H18" i="2"/>
  <c r="F28" i="1"/>
  <c r="F8" i="9" s="1"/>
  <c r="F10" i="9" s="1"/>
  <c r="F16" i="9" s="1"/>
  <c r="F17" i="9" s="1"/>
  <c r="C34" i="6"/>
  <c r="H13" i="8"/>
  <c r="J9" i="2"/>
  <c r="J8" i="2" s="1"/>
  <c r="J18" i="2" s="1"/>
  <c r="G10" i="8"/>
  <c r="G13" i="8" s="1"/>
  <c r="E29" i="11"/>
  <c r="C16" i="7"/>
  <c r="H40" i="10"/>
  <c r="H43" i="10" s="1"/>
  <c r="D8" i="2"/>
  <c r="D18" i="2" s="1"/>
  <c r="F24" i="7"/>
  <c r="F26" i="7" s="1"/>
  <c r="J9" i="1"/>
  <c r="J20" i="1" s="1"/>
  <c r="J28" i="1" s="1"/>
  <c r="C26" i="11"/>
  <c r="C20" i="11" s="1"/>
  <c r="O16" i="11"/>
  <c r="I19" i="11"/>
  <c r="G40" i="10"/>
  <c r="G43" i="10" s="1"/>
  <c r="I13" i="8"/>
  <c r="M40" i="10"/>
  <c r="M43" i="10" s="1"/>
  <c r="O9" i="3"/>
  <c r="O10" i="11"/>
  <c r="I36" i="2"/>
  <c r="I37" i="2" s="1"/>
  <c r="F21" i="1"/>
  <c r="C29" i="11"/>
  <c r="D29" i="11"/>
  <c r="E16" i="7"/>
  <c r="C24" i="7"/>
  <c r="C26" i="7" s="1"/>
  <c r="D28" i="10"/>
  <c r="D40" i="10" s="1"/>
  <c r="D43" i="10" s="1"/>
  <c r="K12" i="6"/>
  <c r="C8" i="2"/>
  <c r="C18" i="2" s="1"/>
  <c r="G10" i="11"/>
  <c r="E28" i="10"/>
  <c r="E40" i="10" s="1"/>
  <c r="E43" i="10" s="1"/>
  <c r="L12" i="6"/>
  <c r="I9" i="1"/>
  <c r="I20" i="1" s="1"/>
  <c r="I28" i="1" s="1"/>
  <c r="I32" i="1" s="1"/>
  <c r="I36" i="1" s="1"/>
  <c r="I40" i="1" s="1"/>
  <c r="I41" i="1" s="1"/>
  <c r="M9" i="11"/>
  <c r="F26" i="11"/>
  <c r="F20" i="11" s="1"/>
  <c r="H19" i="11"/>
  <c r="H8" i="11" s="1"/>
  <c r="L19" i="11"/>
  <c r="L8" i="11" s="1"/>
  <c r="D13" i="8"/>
  <c r="J13" i="8"/>
  <c r="L13" i="8"/>
  <c r="K13" i="8"/>
  <c r="D28" i="1"/>
  <c r="D8" i="9" s="1"/>
  <c r="D10" i="9" s="1"/>
  <c r="D16" i="9" s="1"/>
  <c r="D17" i="9" s="1"/>
  <c r="D21" i="1"/>
  <c r="D25" i="1"/>
  <c r="E9" i="1"/>
  <c r="E20" i="1" s="1"/>
  <c r="E25" i="1" s="1"/>
  <c r="H28" i="1"/>
  <c r="H8" i="9" s="1"/>
  <c r="H10" i="9" s="1"/>
  <c r="H16" i="9" s="1"/>
  <c r="N40" i="1"/>
  <c r="N41" i="1" s="1"/>
  <c r="N25" i="1"/>
  <c r="K9" i="1"/>
  <c r="K20" i="1" s="1"/>
  <c r="K21" i="1" s="1"/>
  <c r="K36" i="2"/>
  <c r="K37" i="2" s="1"/>
  <c r="K32" i="2"/>
  <c r="E36" i="2"/>
  <c r="E37" i="2" s="1"/>
  <c r="E32" i="2"/>
  <c r="P36" i="6"/>
  <c r="P34" i="6"/>
  <c r="P27" i="6"/>
  <c r="P38" i="6"/>
  <c r="E34" i="3"/>
  <c r="E24" i="3"/>
  <c r="I34" i="3"/>
  <c r="D36" i="2"/>
  <c r="D37" i="2" s="1"/>
  <c r="D32" i="2"/>
  <c r="H36" i="2"/>
  <c r="H37" i="2" s="1"/>
  <c r="H32" i="2"/>
  <c r="K36" i="6"/>
  <c r="K34" i="6"/>
  <c r="K38" i="6"/>
  <c r="F39" i="3"/>
  <c r="F40" i="3" s="1"/>
  <c r="H32" i="1"/>
  <c r="H36" i="1" s="1"/>
  <c r="M28" i="1"/>
  <c r="M25" i="1"/>
  <c r="M21" i="1"/>
  <c r="E24" i="7"/>
  <c r="E26" i="7" s="1"/>
  <c r="J16" i="7"/>
  <c r="I9" i="3"/>
  <c r="I8" i="3" s="1"/>
  <c r="I24" i="3" s="1"/>
  <c r="L28" i="1"/>
  <c r="L25" i="1"/>
  <c r="L21" i="1"/>
  <c r="C27" i="6"/>
  <c r="C30" i="6" s="1"/>
  <c r="F25" i="1"/>
  <c r="J38" i="6"/>
  <c r="C28" i="1"/>
  <c r="M40" i="3"/>
  <c r="M34" i="3"/>
  <c r="M35" i="3" s="1"/>
  <c r="M13" i="8"/>
  <c r="I25" i="1"/>
  <c r="J34" i="3"/>
  <c r="N38" i="6"/>
  <c r="N36" i="6"/>
  <c r="M36" i="6"/>
  <c r="G34" i="3"/>
  <c r="G24" i="3"/>
  <c r="H38" i="1"/>
  <c r="D32" i="1"/>
  <c r="D36" i="1" s="1"/>
  <c r="D40" i="1" s="1"/>
  <c r="D41" i="1" s="1"/>
  <c r="M34" i="6"/>
  <c r="I16" i="7"/>
  <c r="E8" i="2"/>
  <c r="E18" i="2" s="1"/>
  <c r="I27" i="6"/>
  <c r="I30" i="6" s="1"/>
  <c r="N27" i="6"/>
  <c r="N30" i="6" s="1"/>
  <c r="L17" i="4"/>
  <c r="L21" i="4"/>
  <c r="L22" i="4" s="1"/>
  <c r="N20" i="11"/>
  <c r="K28" i="1"/>
  <c r="N39" i="3"/>
  <c r="N40" i="3" s="1"/>
  <c r="N35" i="3"/>
  <c r="O20" i="11"/>
  <c r="O19" i="11" s="1"/>
  <c r="G9" i="1"/>
  <c r="G20" i="1" s="1"/>
  <c r="F16" i="7"/>
  <c r="J28" i="10"/>
  <c r="J40" i="10" s="1"/>
  <c r="J43" i="10" s="1"/>
  <c r="L8" i="2"/>
  <c r="L18" i="2" s="1"/>
  <c r="K16" i="7"/>
  <c r="L16" i="7"/>
  <c r="O27" i="6"/>
  <c r="H8" i="3"/>
  <c r="H24" i="3" s="1"/>
  <c r="L8" i="3"/>
  <c r="L24" i="3" s="1"/>
  <c r="N32" i="2"/>
  <c r="N16" i="11"/>
  <c r="M16" i="10"/>
  <c r="M19" i="10" s="1"/>
  <c r="O18" i="3"/>
  <c r="L40" i="10"/>
  <c r="L43" i="10" s="1"/>
  <c r="J8" i="3"/>
  <c r="J24" i="3" s="1"/>
  <c r="N10" i="11"/>
  <c r="O28" i="3" l="1"/>
  <c r="O34" i="3" s="1"/>
  <c r="K8" i="11"/>
  <c r="M8" i="11"/>
  <c r="O8" i="3"/>
  <c r="G9" i="11"/>
  <c r="D19" i="11"/>
  <c r="D8" i="11" s="1"/>
  <c r="N9" i="11"/>
  <c r="E19" i="11"/>
  <c r="E8" i="11" s="1"/>
  <c r="F9" i="11"/>
  <c r="O9" i="11"/>
  <c r="O8" i="11" s="1"/>
  <c r="F19" i="11"/>
  <c r="C19" i="11"/>
  <c r="C8" i="11" s="1"/>
  <c r="J32" i="1"/>
  <c r="J36" i="1" s="1"/>
  <c r="J40" i="1" s="1"/>
  <c r="J41" i="1" s="1"/>
  <c r="J8" i="9"/>
  <c r="J10" i="9" s="1"/>
  <c r="J16" i="9" s="1"/>
  <c r="D39" i="3"/>
  <c r="D40" i="3" s="1"/>
  <c r="I8" i="9"/>
  <c r="I10" i="9" s="1"/>
  <c r="I16" i="9" s="1"/>
  <c r="J25" i="1"/>
  <c r="K25" i="1"/>
  <c r="J21" i="1"/>
  <c r="G19" i="11"/>
  <c r="F32" i="1"/>
  <c r="F36" i="1" s="1"/>
  <c r="F40" i="1" s="1"/>
  <c r="F41" i="1" s="1"/>
  <c r="G36" i="2"/>
  <c r="G37" i="2" s="1"/>
  <c r="I21" i="1"/>
  <c r="L27" i="6"/>
  <c r="L30" i="6" s="1"/>
  <c r="I8" i="11"/>
  <c r="L36" i="6"/>
  <c r="L38" i="6"/>
  <c r="L34" i="6"/>
  <c r="M38" i="6"/>
  <c r="H40" i="1"/>
  <c r="E21" i="1"/>
  <c r="E28" i="1"/>
  <c r="I39" i="3"/>
  <c r="I40" i="3" s="1"/>
  <c r="I35" i="3"/>
  <c r="L7" i="4"/>
  <c r="L13" i="4" s="1"/>
  <c r="J35" i="3"/>
  <c r="J39" i="3"/>
  <c r="J40" i="3" s="1"/>
  <c r="N19" i="11"/>
  <c r="M32" i="1"/>
  <c r="M36" i="1" s="1"/>
  <c r="M40" i="1" s="1"/>
  <c r="M41" i="1" s="1"/>
  <c r="M8" i="9"/>
  <c r="M10" i="9" s="1"/>
  <c r="M16" i="9" s="1"/>
  <c r="M17" i="9" s="1"/>
  <c r="K8" i="9"/>
  <c r="K10" i="9" s="1"/>
  <c r="K16" i="9" s="1"/>
  <c r="K32" i="1"/>
  <c r="K36" i="1" s="1"/>
  <c r="K40" i="1" s="1"/>
  <c r="K41" i="1" s="1"/>
  <c r="G39" i="3"/>
  <c r="G40" i="3" s="1"/>
  <c r="G35" i="3"/>
  <c r="C32" i="1"/>
  <c r="C36" i="1" s="1"/>
  <c r="C40" i="1" s="1"/>
  <c r="C41" i="1" s="1"/>
  <c r="C8" i="9"/>
  <c r="C10" i="9" s="1"/>
  <c r="C16" i="9" s="1"/>
  <c r="C17" i="9" s="1"/>
  <c r="G28" i="1"/>
  <c r="G25" i="1"/>
  <c r="G21" i="1"/>
  <c r="L32" i="1"/>
  <c r="L36" i="1" s="1"/>
  <c r="L40" i="1" s="1"/>
  <c r="L41" i="1" s="1"/>
  <c r="L8" i="9"/>
  <c r="L10" i="9" s="1"/>
  <c r="L16" i="9" s="1"/>
  <c r="E39" i="3"/>
  <c r="E40" i="3" s="1"/>
  <c r="E35" i="3"/>
  <c r="O39" i="3" l="1"/>
  <c r="O40" i="3" s="1"/>
  <c r="O35" i="3"/>
  <c r="O24" i="3"/>
  <c r="G8" i="11"/>
  <c r="N8" i="11"/>
  <c r="F8" i="11"/>
  <c r="P24" i="10"/>
  <c r="E32" i="1"/>
  <c r="E36" i="1" s="1"/>
  <c r="E40" i="1" s="1"/>
  <c r="E41" i="1" s="1"/>
  <c r="E8" i="9"/>
  <c r="E10" i="9" s="1"/>
  <c r="E16" i="9" s="1"/>
  <c r="E17" i="9" s="1"/>
  <c r="G8" i="9"/>
  <c r="G10" i="9" s="1"/>
  <c r="G16" i="9" s="1"/>
  <c r="G17" i="9" s="1"/>
  <c r="G32" i="1"/>
  <c r="G36" i="1" s="1"/>
  <c r="G40" i="1" s="1"/>
  <c r="G41" i="1" s="1"/>
  <c r="Q23" i="2" l="1"/>
  <c r="Q7" i="4" l="1"/>
  <c r="Q13" i="4" s="1"/>
</calcChain>
</file>

<file path=xl/sharedStrings.xml><?xml version="1.0" encoding="utf-8"?>
<sst xmlns="http://schemas.openxmlformats.org/spreadsheetml/2006/main" count="955" uniqueCount="274">
  <si>
    <t>4T14</t>
  </si>
  <si>
    <t>1T15</t>
  </si>
  <si>
    <t>(Jan-Mar)</t>
  </si>
  <si>
    <t>(Abr-Jun)</t>
  </si>
  <si>
    <t>(Jul-Set)</t>
  </si>
  <si>
    <t>(Out-Dez)</t>
  </si>
  <si>
    <t>DEMONSTRAÇÃO DE RESULTADOS</t>
  </si>
  <si>
    <t>(Em milhões de Reais)</t>
  </si>
  <si>
    <t>Receita Operacional Líquida</t>
  </si>
  <si>
    <t>Custo dos Serviços Prestados</t>
  </si>
  <si>
    <t>Margem Bruta (%)</t>
  </si>
  <si>
    <t>EBITDA</t>
  </si>
  <si>
    <t>Margem EBITDA (%)</t>
  </si>
  <si>
    <t>CAPEX</t>
  </si>
  <si>
    <t>Despesas com Vendas, Gerais e Administrativas</t>
  </si>
  <si>
    <t>Outras Receitas (Despesas) Operacionais e Eq. Patrimoniais</t>
  </si>
  <si>
    <t>Trigo</t>
  </si>
  <si>
    <t>Arroz</t>
  </si>
  <si>
    <t>Volume Total em containers mil</t>
  </si>
  <si>
    <t>Volume Total (milhões de TKU)</t>
  </si>
  <si>
    <t>Depreciação e amortização</t>
  </si>
  <si>
    <t>3T15</t>
  </si>
  <si>
    <t xml:space="preserve"> -   </t>
  </si>
  <si>
    <t>NCE</t>
  </si>
  <si>
    <t>BNDES</t>
  </si>
  <si>
    <t>Debêntures</t>
  </si>
  <si>
    <t>EBITDA LTM</t>
  </si>
  <si>
    <t>4,85x</t>
  </si>
  <si>
    <t>9M14</t>
  </si>
  <si>
    <t>(Jan-Set)</t>
  </si>
  <si>
    <t>MENU</t>
  </si>
  <si>
    <t>3. CAPEX</t>
  </si>
  <si>
    <t>2T15¹</t>
  </si>
  <si>
    <t>4T15</t>
  </si>
  <si>
    <t>1T16</t>
  </si>
  <si>
    <t>Combinado</t>
  </si>
  <si>
    <t>Consolidado</t>
  </si>
  <si>
    <t>Tarifa Média Intermodal (R$ mil/contêineres)</t>
  </si>
  <si>
    <t xml:space="preserve"> EBITDA</t>
  </si>
  <si>
    <t>4,98x</t>
  </si>
  <si>
    <t>5,14x</t>
  </si>
  <si>
    <t xml:space="preserve"> Set/15</t>
  </si>
  <si>
    <t xml:space="preserve"> Dez/15</t>
  </si>
  <si>
    <t xml:space="preserve"> Mar/16</t>
  </si>
  <si>
    <t>Lucro (Prejuízo) Bruto</t>
  </si>
  <si>
    <t>4,97x</t>
  </si>
  <si>
    <t>2T16</t>
  </si>
  <si>
    <t xml:space="preserve">  21,0 </t>
  </si>
  <si>
    <t>3,99x</t>
  </si>
  <si>
    <t>3T16</t>
  </si>
  <si>
    <t>n.a.</t>
  </si>
  <si>
    <t>3,87x</t>
  </si>
  <si>
    <t>4T16</t>
  </si>
  <si>
    <t>4,37x</t>
  </si>
  <si>
    <t xml:space="preserve">  - </t>
  </si>
  <si>
    <t>Senior Note 2024</t>
  </si>
  <si>
    <t>4,38x</t>
  </si>
  <si>
    <r>
      <t xml:space="preserve">2T15 </t>
    </r>
    <r>
      <rPr>
        <b/>
        <sz val="8"/>
        <color indexed="9"/>
        <rFont val="Calibri"/>
        <family val="2"/>
        <scheme val="minor"/>
      </rPr>
      <t>2</t>
    </r>
  </si>
  <si>
    <t>4,26x</t>
  </si>
  <si>
    <t>3,98x</t>
  </si>
  <si>
    <t>2,60x</t>
  </si>
  <si>
    <t>OPERATIONAL FIGURES</t>
  </si>
  <si>
    <t>(IN R$ MILLION)</t>
  </si>
  <si>
    <t>1Q17</t>
  </si>
  <si>
    <t>2Q17</t>
  </si>
  <si>
    <t>3Q17</t>
  </si>
  <si>
    <t>4Q17</t>
  </si>
  <si>
    <t>1Q18</t>
  </si>
  <si>
    <t>2Q18</t>
  </si>
  <si>
    <t>Consolidated</t>
  </si>
  <si>
    <t>(Apr-Jun)</t>
  </si>
  <si>
    <t>(Jul-Sep)</t>
  </si>
  <si>
    <t>(Oct-Dec)</t>
  </si>
  <si>
    <t>Transported Volume (RTK)</t>
  </si>
  <si>
    <t>North Operation</t>
  </si>
  <si>
    <t>Agricultural Products</t>
  </si>
  <si>
    <t>Soybean</t>
  </si>
  <si>
    <t>Soybean Meal</t>
  </si>
  <si>
    <t>Corn</t>
  </si>
  <si>
    <t>Sugar</t>
  </si>
  <si>
    <t>Fertilizers</t>
  </si>
  <si>
    <t>Industrial Products</t>
  </si>
  <si>
    <t>Fuels</t>
  </si>
  <si>
    <t>Pulp and Paper</t>
  </si>
  <si>
    <t>South Operation</t>
  </si>
  <si>
    <t>Wheat</t>
  </si>
  <si>
    <t>Rice</t>
  </si>
  <si>
    <t>Construction</t>
  </si>
  <si>
    <t>Steel and Mining</t>
  </si>
  <si>
    <t>Others</t>
  </si>
  <si>
    <t>Volume of transported containers (RTK)</t>
  </si>
  <si>
    <t>Average Transportation Yield (R$/000 RTK)</t>
  </si>
  <si>
    <t>Volume Loaded (TU'000)</t>
  </si>
  <si>
    <t xml:space="preserve">
Note1¹: The results of Rumo start to consolidate ALL from April 1, 2015, prior periods reflect the combined results of the two companies</t>
  </si>
  <si>
    <t>Note1¹: The results of Rumo start to consolidate ALL from April 1, 2015, prior periods reflect the combined results of the two companies</t>
  </si>
  <si>
    <t>1Q15</t>
  </si>
  <si>
    <t>2Q15¹</t>
  </si>
  <si>
    <t>3Q15</t>
  </si>
  <si>
    <t>4Q15</t>
  </si>
  <si>
    <t>1Q16</t>
  </si>
  <si>
    <t>2Q16</t>
  </si>
  <si>
    <t>3Q16</t>
  </si>
  <si>
    <t>4Q16</t>
  </si>
  <si>
    <t>Combined</t>
  </si>
  <si>
    <t>Recurring</t>
  </si>
  <si>
    <t>Expansion</t>
  </si>
  <si>
    <t>FINANCIAL FIGURES</t>
  </si>
  <si>
    <t>Net Operating Revenue</t>
  </si>
  <si>
    <t>Costs of services</t>
  </si>
  <si>
    <t>Depreciation and Amortization</t>
  </si>
  <si>
    <t>Own Logistic Costs</t>
  </si>
  <si>
    <t>Maintenance</t>
  </si>
  <si>
    <t>Payroll Expenses</t>
  </si>
  <si>
    <t>Leasing and Concession</t>
  </si>
  <si>
    <t>Operational Leasing</t>
  </si>
  <si>
    <t>Third Paties Services</t>
  </si>
  <si>
    <t>Other Operational Costs</t>
  </si>
  <si>
    <t>Gross Profit (Loss)</t>
  </si>
  <si>
    <t>Margin (%)</t>
  </si>
  <si>
    <t>Selling, General and Administrative Expenses</t>
  </si>
  <si>
    <t>Other Operational Revenues (Expenses)</t>
  </si>
  <si>
    <t>Equity Pickup</t>
  </si>
  <si>
    <t>Net Financial Result</t>
  </si>
  <si>
    <t>Income (Loss) Before taxes</t>
  </si>
  <si>
    <t>Income and Social Contribution Taxes</t>
  </si>
  <si>
    <t>Discontinued Operations</t>
  </si>
  <si>
    <t>Impairment</t>
  </si>
  <si>
    <t>Net Income (Loss)</t>
  </si>
  <si>
    <t>EBITDA Reconciliation</t>
  </si>
  <si>
    <t>FINANCIAL RESULT</t>
  </si>
  <si>
    <t>INVESTMENTS</t>
  </si>
  <si>
    <t>Charges on Bank Gross Debt</t>
  </si>
  <si>
    <t>Financial Invest Income</t>
  </si>
  <si>
    <t>(=) Sub-total: Charges on Bank Net Debt</t>
  </si>
  <si>
    <t xml:space="preserve">Monetary Variation on Liability of Concessions </t>
  </si>
  <si>
    <t>Charges on Leasing and other Monetary Variation</t>
  </si>
  <si>
    <t>(=) Net Financial</t>
  </si>
  <si>
    <t>INCOME TAX AND SOCIAL CONTRIBUTION</t>
  </si>
  <si>
    <t>Income (Loss) before IR/CS</t>
  </si>
  <si>
    <t>Theoratical rate IR/CS</t>
  </si>
  <si>
    <t>Income (Expenses) Theoretical with IR/CS</t>
  </si>
  <si>
    <t>Adjustments to calculate the effective rate</t>
  </si>
  <si>
    <t>Tax Loss not recognized²</t>
  </si>
  <si>
    <t>Tax credits from previous years</t>
  </si>
  <si>
    <t>Tax incentives arising from the North Network ³</t>
  </si>
  <si>
    <t>Other effects</t>
  </si>
  <si>
    <t>Income (Expenses) with IR/CS</t>
  </si>
  <si>
    <t>Effective rate (%)</t>
  </si>
  <si>
    <t>Note ²: We did not constitute IR / CS deferred tax losses in certain companies due to the lack of prospects for future taxable income to
compensate them</t>
  </si>
  <si>
    <t>Note ³: Malha Norte has the Amazon Development Office (SUDAM) benefit that grants the right to a 75% reduction in corporate income tax
(rate of 25%) until 2023</t>
  </si>
  <si>
    <t>TOTAL INDEBTEDNESS ²</t>
  </si>
  <si>
    <t>Commercial Banks</t>
  </si>
  <si>
    <t>Total Bank Debt</t>
  </si>
  <si>
    <t>Leases</t>
  </si>
  <si>
    <t>Certificate of Real Estate Receivables</t>
  </si>
  <si>
    <t>Total Gross Broad Debt</t>
  </si>
  <si>
    <t>Net Derivative Instruments</t>
  </si>
  <si>
    <t>Net Broad Debt</t>
  </si>
  <si>
    <t>Leverage (Net Broad Debt / EBITDA LTM)</t>
  </si>
  <si>
    <t>Cash and Cash Equivalents and Secutities³</t>
  </si>
  <si>
    <t>Cash and cash equivalents and marketable securities</t>
  </si>
  <si>
    <t xml:space="preserve">Net Derivatives Instruments </t>
  </si>
  <si>
    <t>Items with impact on cash</t>
  </si>
  <si>
    <t>Funding</t>
  </si>
  <si>
    <t>Amortization of principal</t>
  </si>
  <si>
    <t>Amortization of interest rates</t>
  </si>
  <si>
    <t>Items without impact on cash</t>
  </si>
  <si>
    <t>Provision for interest rates (accrual)</t>
  </si>
  <si>
    <t>Monetary variation</t>
  </si>
  <si>
    <t>Exchange variation</t>
  </si>
  <si>
    <t>Reclassification to liabilities held for sale</t>
  </si>
  <si>
    <t>Net Derivatives Instruments</t>
  </si>
  <si>
    <r>
      <t xml:space="preserve">Inicial balance of consolidated bank net (Net of MTM) debt </t>
    </r>
    <r>
      <rPr>
        <vertAlign val="superscript"/>
        <sz val="11"/>
        <color theme="1"/>
        <rFont val="Calibri"/>
        <family val="2"/>
        <scheme val="minor"/>
      </rPr>
      <t xml:space="preserve">4  </t>
    </r>
  </si>
  <si>
    <t xml:space="preserve"> Inicial consolidated Bank Gross Debt </t>
  </si>
  <si>
    <t>Cash and cash equivalents and marketable securities³</t>
  </si>
  <si>
    <t xml:space="preserve">Closing balance of consolidated  gross broad debt </t>
  </si>
  <si>
    <t>Closing balance of consolidated net broad debt (Net of MTM)</t>
  </si>
  <si>
    <t>GROSS INDEBTEDNESS</t>
  </si>
  <si>
    <t>INDIRECT CASH FLOW</t>
  </si>
  <si>
    <t>Non-cash Effects</t>
  </si>
  <si>
    <t>Working Capital Variation</t>
  </si>
  <si>
    <t>Operating Financial Result</t>
  </si>
  <si>
    <t>(a) (=) Operating Cash Flows</t>
  </si>
  <si>
    <t>Total Capex</t>
  </si>
  <si>
    <t>(b) Recurring</t>
  </si>
  <si>
    <t xml:space="preserve"> Expansion</t>
  </si>
  <si>
    <t>Assets sails</t>
  </si>
  <si>
    <t>Net cash on disposal of investments</t>
  </si>
  <si>
    <t>Dividends Received</t>
  </si>
  <si>
    <t>(c) (=) Cash Flows from Investments</t>
  </si>
  <si>
    <t>Amortization principal/interests</t>
  </si>
  <si>
    <t>Other</t>
  </si>
  <si>
    <t>(d) (=) Financial Cash Flow</t>
  </si>
  <si>
    <t xml:space="preserve"> (=) Generation (consuption) Total Cash</t>
  </si>
  <si>
    <t>(e) Impact of exchange variation on cash and cash equivalents</t>
  </si>
  <si>
    <t xml:space="preserve"> (+) Cash and Cash Equivalents + Marketable Securities, Opening Balance Rumo Consolidated</t>
  </si>
  <si>
    <t xml:space="preserve"> (=) Cash and Cash Equivalents + Marketable Securities, Closing Balance Rumo Consolidated</t>
  </si>
  <si>
    <t>Metrics</t>
  </si>
  <si>
    <t>(=) Cash generation after recurring Capex (a+ b)</t>
  </si>
  <si>
    <t>(=) Cash generation after total Capex (a+ c)</t>
  </si>
  <si>
    <t>(=) Generation (Consumption) total cash (a+c+d)</t>
  </si>
  <si>
    <t xml:space="preserve">BALANCE SHEET </t>
  </si>
  <si>
    <t>Assets</t>
  </si>
  <si>
    <t>Cash and Cash Equivalents</t>
  </si>
  <si>
    <t>Accounts receivable</t>
  </si>
  <si>
    <t>Inventories</t>
  </si>
  <si>
    <t>Other Current Assets</t>
  </si>
  <si>
    <t>Investments</t>
  </si>
  <si>
    <t>Intangible</t>
  </si>
  <si>
    <t>Other non-current assets</t>
  </si>
  <si>
    <t>TOTAL ASSETS</t>
  </si>
  <si>
    <t>Liabilities</t>
  </si>
  <si>
    <t>Loans and borrowings</t>
  </si>
  <si>
    <t>Suppliers</t>
  </si>
  <si>
    <t>Salaries Payable</t>
  </si>
  <si>
    <t>Other current liabilities</t>
  </si>
  <si>
    <t>Other non-current liabilities</t>
  </si>
  <si>
    <t>Equity</t>
  </si>
  <si>
    <t>TOTAL LIABILITIES AND EQUITY</t>
  </si>
  <si>
    <t>North Operation (RTK)</t>
  </si>
  <si>
    <t>Average Loading Yield (R$/TU)</t>
  </si>
  <si>
    <t>FINANCIAL RESULTS</t>
  </si>
  <si>
    <t>Transportation</t>
  </si>
  <si>
    <t>Port Elevation</t>
  </si>
  <si>
    <t>Other Net Revenues²</t>
  </si>
  <si>
    <t>Costs of Services</t>
  </si>
  <si>
    <t xml:space="preserve">Gross (Loss) Profit </t>
  </si>
  <si>
    <t>Gross Margin (%)</t>
  </si>
  <si>
    <t>Other Operational Revenues (Expenses) and Equity Pickup</t>
  </si>
  <si>
    <t>Total EBITDA</t>
  </si>
  <si>
    <t>EBITDA Margin (%)</t>
  </si>
  <si>
    <t>1. OPERATIONAL FIGURES</t>
  </si>
  <si>
    <t>2. FINANCIAL FIGURES</t>
  </si>
  <si>
    <t>9. NORTH OPERATION</t>
  </si>
  <si>
    <t>10. SOUTH OPERATION</t>
  </si>
  <si>
    <t>11. CONTAINERS OPERATION</t>
  </si>
  <si>
    <t>4. FINANCIAL RESULT</t>
  </si>
  <si>
    <t>5. INCOME TAX AND SOCIAL CONTRIBUTION</t>
  </si>
  <si>
    <t>6. INDEBTEDNESS</t>
  </si>
  <si>
    <t>7. INDIRECT CASH FLOW</t>
  </si>
  <si>
    <t>8. BALANCE SHEET</t>
  </si>
  <si>
    <t>NOTES</t>
  </si>
  <si>
    <t>In periods prior to the 1Q15, the results bring adjustments that represent corrections of past disclosures of ALL and changes in accounting practices, combined the results of Rumo Logística. From the 2Q15, we present the results of Rumo consolidating ALL since April 1, 2015, and the combinado¹ result in the respective comparative periods</t>
  </si>
  <si>
    <t>Note 1: The combined results refer to the sum of Rumo and ALL consolidated with the appropriate eliminations of transactions with parties
related, not necessarily fulfilling all the requirements of OCPC 06 - Presentation of Financial Pro Forma.</t>
  </si>
  <si>
    <t>3Q18</t>
  </si>
  <si>
    <t>2,3x</t>
  </si>
  <si>
    <t>Note²:  Until 3T15, was presented total bank debt (without commercial and CRI lease). From 1T16, it began to be presented total broad debt.</t>
  </si>
  <si>
    <t>Note¹: The results of Rumo start to consolidate ALL from April 1, 2015, prior periods reflect the combined results of the two companies.</t>
  </si>
  <si>
    <r>
      <t>Note</t>
    </r>
    <r>
      <rPr>
        <vertAlign val="superscript"/>
        <sz val="11"/>
        <color rgb="FF000000"/>
        <rFont val="Calibri"/>
        <family val="2"/>
        <scheme val="minor"/>
      </rPr>
      <t>3</t>
    </r>
    <r>
      <rPr>
        <sz val="11"/>
        <color rgb="FF000000"/>
        <rFont val="Calibri"/>
        <family val="2"/>
        <scheme val="minor"/>
      </rPr>
      <t>: Includes restricted cash of bank debt.</t>
    </r>
  </si>
  <si>
    <r>
      <t>Note</t>
    </r>
    <r>
      <rPr>
        <vertAlign val="superscript"/>
        <sz val="11"/>
        <color rgb="FF000000"/>
        <rFont val="Calibri"/>
        <family val="2"/>
        <scheme val="minor"/>
      </rPr>
      <t>4</t>
    </r>
    <r>
      <rPr>
        <sz val="11"/>
        <color rgb="FF000000"/>
        <rFont val="Calibri"/>
        <family val="2"/>
        <scheme val="minor"/>
      </rPr>
      <t>: In 1T15, combined opening balance Rumo and ALL.</t>
    </r>
  </si>
  <si>
    <t>Nota²: Includes the revenue for the right of passage of other railroads, revenue from sugar transportation from other railroads or trucks.</t>
  </si>
  <si>
    <t>4Q18</t>
  </si>
  <si>
    <t>2,2x</t>
  </si>
  <si>
    <t>Oct-Dec)</t>
  </si>
  <si>
    <t>1Q19</t>
  </si>
  <si>
    <t>2,1x</t>
  </si>
  <si>
    <t>2Q19</t>
  </si>
  <si>
    <t>2,0x</t>
  </si>
  <si>
    <t>3Q19</t>
  </si>
  <si>
    <t>1,8x</t>
  </si>
  <si>
    <t>- %</t>
  </si>
  <si>
    <t>Net operating revenue</t>
  </si>
  <si>
    <t>Cost of services</t>
  </si>
  <si>
    <t>Gross profit (loss)</t>
  </si>
  <si>
    <t>Gross margin(%)</t>
  </si>
  <si>
    <t>Sales, general and administrative expenses</t>
  </si>
  <si>
    <t>Other op. Revenues (expenses) and equity pickup</t>
  </si>
  <si>
    <t>Depreciation and amortization</t>
  </si>
  <si>
    <t>EBITDA margin (%)</t>
  </si>
  <si>
    <t>Income Statement</t>
  </si>
  <si>
    <t>4Q19</t>
  </si>
  <si>
    <t>1T20</t>
  </si>
  <si>
    <t>1Q20</t>
  </si>
  <si>
    <t>Security and Facilities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</si>
</sst>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_(* #,##0_);_(* \(#,##0\);_(* &quot;-&quot;_);_(@_)"/>
    <numFmt numFmtId="165" formatCode="_(&quot;R$ &quot;* #,##0.00_);_(&quot;R$ &quot;* \(#,##0.00\);_(&quot;R$ &quot;* &quot;-&quot;??_);_(@_)"/>
    <numFmt numFmtId="166" formatCode="_(* #,##0.00_);_(* \(#,##0.00\);_(* &quot;-&quot;??_);_(@_)"/>
    <numFmt numFmtId="167" formatCode="_(* #,##0.0_);_(* \(#,##0.0\);_(* &quot;-&quot;??_);_(@_)"/>
    <numFmt numFmtId="168" formatCode="_(* #,##0_);_(* \(#,##0\);_(* &quot;-&quot;??_);_(@_)"/>
    <numFmt numFmtId="169" formatCode="0.0%"/>
    <numFmt numFmtId="170" formatCode="[$-816]mmm\'yy;@"/>
    <numFmt numFmtId="171" formatCode="_([$€-2]* #,##0.00_);_([$€-2]* \(#,##0.00\);_([$€-2]* &quot;-&quot;??_)"/>
    <numFmt numFmtId="172" formatCode="_ &quot;\&quot;* #,##0_ ;_ &quot;\&quot;* \-#,##0_ ;_ &quot;\&quot;* &quot;-&quot;_ ;_ @_ "/>
    <numFmt numFmtId="173" formatCode="General_)"/>
    <numFmt numFmtId="174" formatCode="_([$€]* #,##0.00_);_([$€]* \(#,##0.00\);_([$€]* &quot;-&quot;??_);_(@_)"/>
    <numFmt numFmtId="175" formatCode="\+#,##0.0_);\(#,##0.0\)"/>
    <numFmt numFmtId="176" formatCode="_(&quot;Cr$&quot;* #,##0_);_(&quot;Cr$&quot;* \(#,##0\);_(&quot;Cr$&quot;* &quot;-&quot;_);_(@_)"/>
    <numFmt numFmtId="177" formatCode="_(* #,##0_);_(* \(#,##0\);_(* &quot;--- &quot;_)"/>
    <numFmt numFmtId="178" formatCode="_(&quot;$&quot;* #,##0_);_(&quot;$&quot;* \(#,##0\);_(&quot;$&quot;* &quot;--- &quot;_)"/>
    <numFmt numFmtId="179" formatCode="0.0000"/>
    <numFmt numFmtId="180" formatCode="#,##0\ ;\(#,##0\);\-\ \ \ \ \ "/>
    <numFmt numFmtId="181" formatCode="#,##0\ ;\(#,##0\);\–\ \ \ \ \ "/>
    <numFmt numFmtId="182" formatCode="_(* #,##0.0_);_(* \(#,##0.0\);_(* &quot;-&quot;?_);_(@_)"/>
    <numFmt numFmtId="183" formatCode="#,##0.00\ &quot;m³/d&quot;"/>
    <numFmt numFmtId="184" formatCode="_(&quot;$&quot;* #,##0.00_);_(&quot;$&quot;* \(#,##0.00\);_(&quot;$&quot;* &quot;-&quot;??_);_(@_)"/>
    <numFmt numFmtId="185" formatCode="0.0000_ ;[Red]\-0.0000\ "/>
    <numFmt numFmtId="186" formatCode="#,##0\ \ \ ;[Red]\(#,##0\)\ \ ;\—\ \ \ \ "/>
    <numFmt numFmtId="187" formatCode="#,##0.0"/>
    <numFmt numFmtId="188" formatCode="_-* #,##0.0_-;\-* #,##0.0_-;_-* &quot;-&quot;?_-;_-@_-"/>
    <numFmt numFmtId="189" formatCode="#,##0.0\ ;\(#,##0.0\);\-\ \ \ \ \ "/>
    <numFmt numFmtId="190" formatCode="0.0"/>
    <numFmt numFmtId="191" formatCode="_-* #,##0.0_-;\-* #,##0.0_-;_-* &quot;-&quot;??_-;_-@_-"/>
    <numFmt numFmtId="192" formatCode="#,##0.00\ ;\(#,##0.00\);\-\ \ \ \ \ "/>
  </numFmts>
  <fonts count="10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b/>
      <sz val="11"/>
      <color indexed="8"/>
      <name val="Calibri"/>
      <family val="2"/>
      <scheme val="minor"/>
    </font>
    <font>
      <b/>
      <sz val="11"/>
      <color indexed="9"/>
      <name val="Calibri"/>
      <family val="2"/>
      <scheme val="minor"/>
    </font>
    <font>
      <b/>
      <sz val="11"/>
      <color rgb="FF000000"/>
      <name val="Calibri"/>
      <family val="2"/>
      <scheme val="minor"/>
    </font>
    <font>
      <sz val="11"/>
      <color theme="1" tint="0.34998626667073579"/>
      <name val="Calibri"/>
      <family val="2"/>
      <scheme val="minor"/>
    </font>
    <font>
      <sz val="11"/>
      <color indexed="8"/>
      <name val="Calibri"/>
      <family val="2"/>
    </font>
    <font>
      <b/>
      <sz val="11"/>
      <name val="Calibri"/>
      <family val="2"/>
      <scheme val="minor"/>
    </font>
    <font>
      <sz val="11"/>
      <name val="Calibri"/>
      <family val="2"/>
      <scheme val="minor"/>
    </font>
    <font>
      <sz val="10"/>
      <name val="Geneva"/>
      <family val="2"/>
    </font>
    <font>
      <sz val="10"/>
      <name val="Arial"/>
      <family val="2"/>
    </font>
    <font>
      <sz val="10"/>
      <name val="Geneva"/>
    </font>
    <font>
      <sz val="12"/>
      <name val="???"/>
      <family val="1"/>
      <charset val="129"/>
    </font>
    <font>
      <sz val="10"/>
      <name val="Courier"/>
      <family val="3"/>
    </font>
    <font>
      <sz val="10"/>
      <color indexed="8"/>
      <name val="Arial"/>
      <family val="2"/>
    </font>
    <font>
      <sz val="10"/>
      <name val="Helv"/>
      <charset val="204"/>
    </font>
    <font>
      <sz val="10"/>
      <color indexed="10"/>
      <name val="Arial"/>
      <family val="2"/>
    </font>
    <font>
      <sz val="12"/>
      <name val="Times New Roman"/>
      <family val="1"/>
    </font>
    <font>
      <sz val="12"/>
      <color indexed="8"/>
      <name val="Arial"/>
      <family val="2"/>
    </font>
    <font>
      <sz val="10"/>
      <color indexed="8"/>
      <name val="Verdana"/>
      <family val="2"/>
    </font>
    <font>
      <b/>
      <sz val="10"/>
      <color indexed="8"/>
      <name val="Arial"/>
      <family val="2"/>
    </font>
    <font>
      <sz val="11"/>
      <color indexed="9"/>
      <name val="Calibri"/>
      <family val="2"/>
    </font>
    <font>
      <sz val="10"/>
      <color indexed="9"/>
      <name val="Arial"/>
      <family val="2"/>
    </font>
    <font>
      <b/>
      <sz val="16"/>
      <color indexed="9"/>
      <name val="Arial"/>
      <family val="2"/>
    </font>
    <font>
      <b/>
      <u/>
      <sz val="12"/>
      <color indexed="10"/>
      <name val="Arial"/>
      <family val="2"/>
    </font>
    <font>
      <b/>
      <sz val="10"/>
      <color indexed="32"/>
      <name val="Arial"/>
      <family val="2"/>
    </font>
    <font>
      <sz val="12"/>
      <name val="Arial"/>
      <family val="2"/>
    </font>
    <font>
      <sz val="12"/>
      <name val="Helv"/>
    </font>
    <font>
      <sz val="10"/>
      <color indexed="9"/>
      <name val="Verdana"/>
      <family val="2"/>
    </font>
    <font>
      <sz val="10"/>
      <color indexed="12"/>
      <name val="Times New Roman"/>
      <family val="1"/>
    </font>
    <font>
      <sz val="10"/>
      <color indexed="12"/>
      <name val="Arial"/>
      <family val="2"/>
    </font>
    <font>
      <b/>
      <sz val="10"/>
      <color indexed="43"/>
      <name val="Arial CYR"/>
      <family val="2"/>
      <charset val="204"/>
    </font>
    <font>
      <b/>
      <sz val="10"/>
      <name val="Arial"/>
      <family val="2"/>
    </font>
    <font>
      <b/>
      <sz val="12"/>
      <color indexed="8"/>
      <name val="Arial"/>
      <family val="2"/>
    </font>
    <font>
      <sz val="8"/>
      <name val="Times New Roman"/>
      <family val="1"/>
    </font>
    <font>
      <sz val="8"/>
      <color indexed="12"/>
      <name val="Helv"/>
    </font>
    <font>
      <sz val="11"/>
      <color indexed="20"/>
      <name val="Calibri"/>
      <family val="2"/>
    </font>
    <font>
      <sz val="12"/>
      <name val="Tms Rmn"/>
    </font>
    <font>
      <b/>
      <sz val="12"/>
      <name val="Times New Roman"/>
      <family val="1"/>
    </font>
    <font>
      <sz val="10"/>
      <name val="Times New Roman"/>
      <family val="1"/>
    </font>
    <font>
      <sz val="7"/>
      <name val="Times New Roman"/>
      <family val="1"/>
    </font>
    <font>
      <sz val="11"/>
      <color indexed="17"/>
      <name val="Calibri"/>
      <family val="2"/>
    </font>
    <font>
      <sz val="11"/>
      <name val="Times New Roman"/>
      <family val="1"/>
    </font>
    <font>
      <b/>
      <sz val="11"/>
      <color indexed="10"/>
      <name val="Calibri"/>
      <family val="2"/>
    </font>
    <font>
      <b/>
      <sz val="11"/>
      <color indexed="52"/>
      <name val="Calibri"/>
      <family val="2"/>
    </font>
    <font>
      <sz val="10"/>
      <name val="MS Sans Serif"/>
      <family val="2"/>
    </font>
    <font>
      <b/>
      <sz val="11"/>
      <color indexed="9"/>
      <name val="Calibri"/>
      <family val="2"/>
    </font>
    <font>
      <sz val="11"/>
      <color indexed="52"/>
      <name val="Calibri"/>
      <family val="2"/>
    </font>
    <font>
      <b/>
      <sz val="11"/>
      <name val="Arial"/>
      <family val="2"/>
    </font>
    <font>
      <b/>
      <sz val="11"/>
      <name val="System"/>
      <family val="2"/>
    </font>
    <font>
      <b/>
      <sz val="10"/>
      <name val="Helv"/>
    </font>
    <font>
      <b/>
      <sz val="8"/>
      <name val="Arial"/>
      <family val="2"/>
    </font>
    <font>
      <sz val="11"/>
      <name val="Tms Rmn"/>
      <family val="1"/>
    </font>
    <font>
      <sz val="8"/>
      <color indexed="8"/>
      <name val="Calibri"/>
      <family val="2"/>
    </font>
    <font>
      <sz val="10"/>
      <name val="BERNHARD"/>
    </font>
    <font>
      <sz val="10"/>
      <name val="Helv"/>
    </font>
    <font>
      <b/>
      <sz val="14"/>
      <name val="Arial"/>
      <family val="2"/>
    </font>
    <font>
      <b/>
      <sz val="11"/>
      <name val="Times New Roman"/>
      <family val="1"/>
    </font>
    <font>
      <sz val="1"/>
      <color indexed="8"/>
      <name val="Courier"/>
      <family val="3"/>
    </font>
    <font>
      <b/>
      <sz val="1"/>
      <color indexed="8"/>
      <name val="Courier"/>
      <family val="3"/>
    </font>
    <font>
      <sz val="11"/>
      <color indexed="62"/>
      <name val="Calibri"/>
      <family val="2"/>
    </font>
    <font>
      <i/>
      <sz val="11"/>
      <color indexed="23"/>
      <name val="Calibri"/>
      <family val="2"/>
    </font>
    <font>
      <sz val="8"/>
      <name val="Arial"/>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0"/>
      <color indexed="8"/>
      <name val="Times New Roman"/>
      <family val="1"/>
    </font>
    <font>
      <sz val="10"/>
      <color indexed="39"/>
      <name val="Arial"/>
      <family val="2"/>
    </font>
    <font>
      <b/>
      <sz val="16"/>
      <color indexed="23"/>
      <name val="Arial"/>
      <family val="2"/>
    </font>
    <font>
      <i/>
      <sz val="8"/>
      <name val="Times New Roman"/>
      <family val="1"/>
    </font>
    <font>
      <b/>
      <sz val="9"/>
      <name val="Palatino"/>
      <family val="1"/>
    </font>
    <font>
      <sz val="9"/>
      <name val="Helvetica-Black"/>
    </font>
    <font>
      <i/>
      <sz val="11"/>
      <color rgb="FF000000"/>
      <name val="Calibri"/>
      <family val="2"/>
      <scheme val="minor"/>
    </font>
    <font>
      <i/>
      <sz val="11"/>
      <color theme="1"/>
      <name val="Calibri"/>
      <family val="2"/>
      <scheme val="minor"/>
    </font>
    <font>
      <b/>
      <i/>
      <sz val="11"/>
      <color rgb="FF000000"/>
      <name val="Calibri"/>
      <family val="2"/>
      <scheme val="minor"/>
    </font>
    <font>
      <b/>
      <sz val="11"/>
      <color theme="1"/>
      <name val="Calibri"/>
      <family val="2"/>
      <scheme val="minor"/>
    </font>
    <font>
      <b/>
      <u/>
      <sz val="11"/>
      <color rgb="FF000000"/>
      <name val="Calibri"/>
      <family val="2"/>
      <scheme val="minor"/>
    </font>
    <font>
      <u/>
      <sz val="11"/>
      <color theme="10"/>
      <name val="Calibri"/>
      <family val="2"/>
      <scheme val="minor"/>
    </font>
    <font>
      <b/>
      <sz val="20"/>
      <color theme="1"/>
      <name val="Calibri"/>
      <family val="2"/>
      <scheme val="minor"/>
    </font>
    <font>
      <sz val="11"/>
      <color indexed="8"/>
      <name val="Calibri"/>
      <family val="2"/>
      <scheme val="minor"/>
    </font>
    <font>
      <u/>
      <sz val="14"/>
      <color theme="10"/>
      <name val="Calibri"/>
      <family val="2"/>
      <scheme val="minor"/>
    </font>
    <font>
      <sz val="14"/>
      <color theme="1"/>
      <name val="Calibri"/>
      <family val="2"/>
      <scheme val="minor"/>
    </font>
    <font>
      <sz val="16"/>
      <color theme="1"/>
      <name val="Calibri"/>
      <family val="2"/>
      <scheme val="minor"/>
    </font>
    <font>
      <sz val="11"/>
      <color rgb="FFFF0000"/>
      <name val="Marlett"/>
      <charset val="2"/>
    </font>
    <font>
      <i/>
      <sz val="11"/>
      <color theme="1" tint="0.34998626667073579"/>
      <name val="Calibri"/>
      <family val="2"/>
      <scheme val="minor"/>
    </font>
    <font>
      <vertAlign val="superscript"/>
      <sz val="11"/>
      <color theme="1"/>
      <name val="Calibri"/>
      <family val="2"/>
      <scheme val="minor"/>
    </font>
    <font>
      <b/>
      <sz val="8"/>
      <color indexed="9"/>
      <name val="Calibri"/>
      <family val="2"/>
      <scheme val="minor"/>
    </font>
    <font>
      <sz val="11"/>
      <color indexed="9"/>
      <name val="Calibri"/>
      <family val="2"/>
      <scheme val="minor"/>
    </font>
    <font>
      <vertAlign val="superscript"/>
      <sz val="11"/>
      <color rgb="FF000000"/>
      <name val="Calibri"/>
      <family val="2"/>
      <scheme val="minor"/>
    </font>
    <font>
      <sz val="11"/>
      <color rgb="FFFF0000"/>
      <name val="Marlett"/>
      <family val="2"/>
      <charset val="2"/>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8"/>
      </patternFill>
    </fill>
    <fill>
      <patternFill patternType="solid">
        <fgColor theme="0"/>
        <bgColor indexed="64"/>
      </patternFill>
    </fill>
    <fill>
      <patternFill patternType="solid">
        <fgColor indexed="22"/>
        <bgColor indexed="19"/>
      </patternFill>
    </fill>
    <fill>
      <patternFill patternType="solid">
        <fgColor indexed="44"/>
        <bgColor indexed="64"/>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29"/>
        <bgColor indexed="6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26"/>
        <bgColor indexed="64"/>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7"/>
        <bgColor indexed="64"/>
      </patternFill>
    </fill>
    <fill>
      <patternFill patternType="solid">
        <fgColor indexed="46"/>
      </patternFill>
    </fill>
    <fill>
      <patternFill patternType="solid">
        <fgColor indexed="46"/>
        <bgColor indexed="64"/>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indexed="22"/>
        <bgColor indexed="64"/>
      </patternFill>
    </fill>
    <fill>
      <patternFill patternType="solid">
        <fgColor indexed="43"/>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bgColor indexed="64"/>
      </patternFill>
    </fill>
    <fill>
      <patternFill patternType="solid">
        <fgColor indexed="30"/>
      </patternFill>
    </fill>
    <fill>
      <patternFill patternType="solid">
        <fgColor indexed="53"/>
        <bgColor indexed="64"/>
      </patternFill>
    </fill>
    <fill>
      <patternFill patternType="solid">
        <fgColor indexed="53"/>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16"/>
        <bgColor indexed="64"/>
      </patternFill>
    </fill>
    <fill>
      <patternFill patternType="solid">
        <fgColor indexed="9"/>
        <bgColor indexed="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56"/>
        <bgColor indexed="64"/>
      </patternFill>
    </fill>
    <fill>
      <patternFill patternType="solid">
        <fgColor indexed="56"/>
      </patternFill>
    </fill>
    <fill>
      <patternFill patternType="solid">
        <fgColor indexed="62"/>
        <bgColor indexed="64"/>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bgColor indexed="64"/>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64"/>
      </patternFill>
    </fill>
    <fill>
      <patternFill patternType="solid">
        <fgColor indexed="57"/>
      </patternFill>
    </fill>
    <fill>
      <patternFill patternType="solid">
        <fgColor indexed="55"/>
        <bgColor indexed="55"/>
      </patternFill>
    </fill>
    <fill>
      <patternFill patternType="solid">
        <fgColor indexed="54"/>
        <bgColor indexed="64"/>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19"/>
        <bgColor indexed="19"/>
      </patternFill>
    </fill>
    <fill>
      <patternFill patternType="solid">
        <fgColor indexed="22"/>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55"/>
        <bgColor indexed="64"/>
      </patternFill>
    </fill>
    <fill>
      <patternFill patternType="solid">
        <fgColor indexed="32"/>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4"/>
        <bgColor indexed="64"/>
      </patternFill>
    </fill>
    <fill>
      <patternFill patternType="solid">
        <fgColor theme="0" tint="-4.9012726218451493E-2"/>
        <bgColor indexed="64"/>
      </patternFill>
    </fill>
    <fill>
      <patternFill patternType="solid">
        <fgColor theme="0" tint="-0.1490218817712943"/>
        <bgColor indexed="64"/>
      </patternFill>
    </fill>
    <fill>
      <patternFill patternType="solid">
        <fgColor theme="0" tint="-4.7822504348887601E-2"/>
        <bgColor indexed="64"/>
      </patternFill>
    </fill>
    <fill>
      <patternFill patternType="solid">
        <fgColor theme="0" tint="-0.14783165990173039"/>
        <bgColor indexed="64"/>
      </patternFill>
    </fill>
    <fill>
      <patternFill patternType="solid">
        <fgColor theme="0" tint="-0.14587847529526657"/>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style="mediumDashed">
        <color rgb="FFFF0000"/>
      </right>
      <top/>
      <bottom/>
      <diagonal/>
    </border>
  </borders>
  <cellStyleXfs count="4381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xf numFmtId="166" fontId="22" fillId="0" borderId="0" applyFont="0" applyFill="0" applyBorder="0" applyAlignment="0" applyProtection="0"/>
    <xf numFmtId="166" fontId="2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xf numFmtId="171" fontId="26" fillId="0" borderId="0"/>
    <xf numFmtId="170" fontId="26" fillId="0" borderId="0"/>
    <xf numFmtId="0" fontId="26" fillId="0" borderId="0"/>
    <xf numFmtId="170" fontId="26"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1" fontId="25" fillId="0" borderId="0" applyNumberFormat="0" applyFill="0" applyBorder="0" applyAlignment="0" applyProtection="0"/>
    <xf numFmtId="170"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0" fontId="26" fillId="0" borderId="0"/>
    <xf numFmtId="172" fontId="28" fillId="0" borderId="0" applyFont="0" applyFill="0" applyBorder="0" applyAlignment="0" applyProtection="0"/>
    <xf numFmtId="0" fontId="28" fillId="0" borderId="0"/>
    <xf numFmtId="173" fontId="26" fillId="0" borderId="0"/>
    <xf numFmtId="173" fontId="26" fillId="0" borderId="0"/>
    <xf numFmtId="173" fontId="29" fillId="0" borderId="0"/>
    <xf numFmtId="173" fontId="26" fillId="0" borderId="0"/>
    <xf numFmtId="173" fontId="29" fillId="0" borderId="0"/>
    <xf numFmtId="173" fontId="29" fillId="0" borderId="0"/>
    <xf numFmtId="173" fontId="26" fillId="0" borderId="0"/>
    <xf numFmtId="173" fontId="29" fillId="0" borderId="0"/>
    <xf numFmtId="173" fontId="29" fillId="0" borderId="0"/>
    <xf numFmtId="171" fontId="26" fillId="0" borderId="0"/>
    <xf numFmtId="171" fontId="26" fillId="0" borderId="0"/>
    <xf numFmtId="170" fontId="26" fillId="0" borderId="0"/>
    <xf numFmtId="0" fontId="26" fillId="0" borderId="0"/>
    <xf numFmtId="170" fontId="26" fillId="0" borderId="0"/>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1" fillId="0" borderId="0"/>
    <xf numFmtId="0" fontId="31"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2" fillId="0" borderId="0">
      <alignment vertical="top"/>
    </xf>
    <xf numFmtId="0" fontId="32" fillId="0" borderId="0">
      <alignment vertical="top"/>
    </xf>
    <xf numFmtId="0" fontId="32" fillId="0" borderId="0">
      <alignment vertical="top"/>
    </xf>
    <xf numFmtId="174" fontId="32" fillId="0" borderId="0">
      <alignment vertical="top"/>
    </xf>
    <xf numFmtId="0" fontId="32" fillId="0" borderId="0">
      <alignment vertical="top"/>
    </xf>
    <xf numFmtId="0" fontId="32" fillId="0" borderId="0">
      <alignment vertical="top"/>
    </xf>
    <xf numFmtId="0" fontId="32" fillId="0" borderId="0">
      <alignment vertical="top"/>
    </xf>
    <xf numFmtId="174" fontId="32" fillId="0" borderId="0">
      <alignment vertical="top"/>
    </xf>
    <xf numFmtId="0" fontId="32" fillId="0" borderId="0">
      <alignment vertical="top"/>
    </xf>
    <xf numFmtId="0" fontId="32" fillId="0" borderId="0">
      <alignment vertical="top"/>
    </xf>
    <xf numFmtId="174" fontId="32" fillId="0" borderId="0">
      <alignment vertical="top"/>
    </xf>
    <xf numFmtId="0" fontId="32" fillId="0" borderId="0">
      <alignment vertical="top"/>
    </xf>
    <xf numFmtId="0" fontId="32" fillId="0" borderId="0">
      <alignment vertical="top"/>
    </xf>
    <xf numFmtId="0" fontId="32" fillId="0" borderId="0">
      <alignment vertical="top"/>
    </xf>
    <xf numFmtId="174" fontId="32" fillId="0" borderId="0">
      <alignment vertical="top"/>
    </xf>
    <xf numFmtId="0" fontId="32" fillId="0" borderId="0">
      <alignment vertical="top"/>
    </xf>
    <xf numFmtId="0" fontId="32" fillId="0" borderId="0">
      <alignment vertical="top"/>
    </xf>
    <xf numFmtId="0" fontId="32" fillId="0" borderId="0">
      <alignment vertical="top"/>
    </xf>
    <xf numFmtId="174" fontId="32" fillId="0" borderId="0">
      <alignment vertical="top"/>
    </xf>
    <xf numFmtId="0" fontId="32" fillId="0" borderId="0">
      <alignment vertical="top"/>
    </xf>
    <xf numFmtId="0" fontId="32" fillId="0" borderId="0">
      <alignment vertical="top"/>
    </xf>
    <xf numFmtId="0" fontId="32" fillId="0" borderId="0">
      <alignment vertical="top"/>
    </xf>
    <xf numFmtId="174" fontId="32" fillId="0" borderId="0">
      <alignment vertical="top"/>
    </xf>
    <xf numFmtId="0" fontId="32"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174" fontId="30" fillId="0" borderId="0">
      <alignment vertical="top"/>
    </xf>
    <xf numFmtId="0" fontId="30" fillId="0" borderId="0">
      <alignment vertical="top"/>
    </xf>
    <xf numFmtId="0" fontId="30" fillId="0" borderId="0">
      <alignment vertical="top"/>
    </xf>
    <xf numFmtId="0" fontId="26" fillId="0" borderId="0"/>
    <xf numFmtId="0" fontId="26" fillId="0" borderId="0"/>
    <xf numFmtId="0" fontId="26" fillId="0" borderId="0"/>
    <xf numFmtId="0" fontId="26" fillId="0" borderId="0"/>
    <xf numFmtId="0" fontId="33" fillId="0" borderId="0" applyFont="0" applyFill="0" applyBorder="0" applyAlignment="0" applyProtection="0"/>
    <xf numFmtId="0" fontId="33"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175" fontId="26" fillId="0" borderId="0" applyFont="0" applyFill="0" applyBorder="0" applyAlignment="0"/>
    <xf numFmtId="3" fontId="34" fillId="35" borderId="0">
      <alignment horizontal="left"/>
    </xf>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171" fontId="22" fillId="38"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35"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170"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8" borderId="0" applyNumberFormat="0" applyBorder="0" applyAlignment="0" applyProtection="0"/>
    <xf numFmtId="171"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1" fontId="22" fillId="42"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35"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0"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1" fillId="14" borderId="0" applyNumberFormat="0" applyBorder="0" applyAlignment="0" applyProtection="0"/>
    <xf numFmtId="0" fontId="22" fillId="42" borderId="0" applyNumberFormat="0" applyBorder="0" applyAlignment="0" applyProtection="0"/>
    <xf numFmtId="171"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1" fontId="22" fillId="46"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35"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0"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1" fillId="18" borderId="0" applyNumberFormat="0" applyBorder="0" applyAlignment="0" applyProtection="0"/>
    <xf numFmtId="0" fontId="22" fillId="46" borderId="0" applyNumberFormat="0" applyBorder="0" applyAlignment="0" applyProtection="0"/>
    <xf numFmtId="171"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71" fontId="22" fillId="50"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35"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70"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1" fillId="22" borderId="0" applyNumberFormat="0" applyBorder="0" applyAlignment="0" applyProtection="0"/>
    <xf numFmtId="0" fontId="22" fillId="50" borderId="0" applyNumberFormat="0" applyBorder="0" applyAlignment="0" applyProtection="0"/>
    <xf numFmtId="171"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171" fontId="22" fillId="52" borderId="0" applyNumberFormat="0" applyBorder="0" applyAlignment="0" applyProtection="0"/>
    <xf numFmtId="0" fontId="22" fillId="53"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35" fillId="53"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170"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1" fillId="26" borderId="0" applyNumberFormat="0" applyBorder="0" applyAlignment="0" applyProtection="0"/>
    <xf numFmtId="0" fontId="22" fillId="52" borderId="0" applyNumberFormat="0" applyBorder="0" applyAlignment="0" applyProtection="0"/>
    <xf numFmtId="171"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51" borderId="0" applyNumberFormat="0" applyBorder="0" applyAlignment="0" applyProtection="0"/>
    <xf numFmtId="0"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171" fontId="22" fillId="48" borderId="0" applyNumberFormat="0" applyBorder="0" applyAlignment="0" applyProtection="0"/>
    <xf numFmtId="0" fontId="22" fillId="5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35" fillId="5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170"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1" fillId="30" borderId="0" applyNumberFormat="0" applyBorder="0" applyAlignment="0" applyProtection="0"/>
    <xf numFmtId="0" fontId="22" fillId="48" borderId="0" applyNumberFormat="0" applyBorder="0" applyAlignment="0" applyProtection="0"/>
    <xf numFmtId="171"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7" borderId="0" applyNumberFormat="0" applyBorder="0" applyAlignment="0" applyProtection="0"/>
    <xf numFmtId="0" fontId="22" fillId="44"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44"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37" borderId="0" applyNumberFormat="0" applyBorder="0" applyAlignment="0" applyProtection="0"/>
    <xf numFmtId="0" fontId="22" fillId="41" borderId="0" applyNumberFormat="0" applyBorder="0" applyAlignment="0" applyProtection="0"/>
    <xf numFmtId="0" fontId="22" fillId="45" borderId="0" applyNumberFormat="0" applyBorder="0" applyAlignment="0" applyProtection="0"/>
    <xf numFmtId="0" fontId="22" fillId="49"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170" fontId="22" fillId="38" borderId="0" applyNumberFormat="0" applyBorder="0" applyAlignment="0" applyProtection="0"/>
    <xf numFmtId="0" fontId="22" fillId="38" borderId="0" applyNumberFormat="0" applyBorder="0" applyAlignment="0" applyProtection="0"/>
    <xf numFmtId="17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171" fontId="22" fillId="3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170" fontId="22" fillId="38"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170" fontId="22" fillId="38"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170" fontId="22" fillId="38"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170" fontId="22" fillId="38"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171" fontId="22" fillId="37" borderId="0" applyNumberFormat="0" applyBorder="0" applyAlignment="0" applyProtection="0"/>
    <xf numFmtId="171" fontId="22" fillId="38"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170" fontId="22" fillId="3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170" fontId="22" fillId="42" borderId="0" applyNumberFormat="0" applyBorder="0" applyAlignment="0" applyProtection="0"/>
    <xf numFmtId="0" fontId="22" fillId="42" borderId="0" applyNumberFormat="0" applyBorder="0" applyAlignment="0" applyProtection="0"/>
    <xf numFmtId="17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1"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170" fontId="22" fillId="42"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170" fontId="22" fillId="42"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170" fontId="22" fillId="42"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170" fontId="22" fillId="42"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71" fontId="22" fillId="41" borderId="0" applyNumberFormat="0" applyBorder="0" applyAlignment="0" applyProtection="0"/>
    <xf numFmtId="171" fontId="22" fillId="42"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17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170" fontId="22" fillId="46" borderId="0" applyNumberFormat="0" applyBorder="0" applyAlignment="0" applyProtection="0"/>
    <xf numFmtId="0" fontId="22" fillId="46" borderId="0" applyNumberFormat="0" applyBorder="0" applyAlignment="0" applyProtection="0"/>
    <xf numFmtId="17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1" fontId="22" fillId="4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170" fontId="22" fillId="46"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170" fontId="22" fillId="46"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170" fontId="22" fillId="46"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170" fontId="22" fillId="46"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171" fontId="22" fillId="45" borderId="0" applyNumberFormat="0" applyBorder="0" applyAlignment="0" applyProtection="0"/>
    <xf numFmtId="171" fontId="22" fillId="46"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170" fontId="22" fillId="46"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0" fontId="22" fillId="50" borderId="0" applyNumberFormat="0" applyBorder="0" applyAlignment="0" applyProtection="0"/>
    <xf numFmtId="17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71"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170" fontId="22" fillId="52" borderId="0" applyNumberFormat="0" applyBorder="0" applyAlignment="0" applyProtection="0"/>
    <xf numFmtId="0" fontId="22" fillId="52" borderId="0" applyNumberFormat="0" applyBorder="0" applyAlignment="0" applyProtection="0"/>
    <xf numFmtId="17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171"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170" fontId="22" fillId="52"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170" fontId="22" fillId="52"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170" fontId="22" fillId="52"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170" fontId="22" fillId="52"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71" fontId="22" fillId="53" borderId="0" applyNumberFormat="0" applyBorder="0" applyAlignment="0" applyProtection="0"/>
    <xf numFmtId="171" fontId="22" fillId="52"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17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170" fontId="22" fillId="48" borderId="0" applyNumberFormat="0" applyBorder="0" applyAlignment="0" applyProtection="0"/>
    <xf numFmtId="0" fontId="22" fillId="48" borderId="0" applyNumberFormat="0" applyBorder="0" applyAlignment="0" applyProtection="0"/>
    <xf numFmtId="17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171" fontId="22" fillId="48"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170" fontId="22" fillId="48"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170" fontId="22" fillId="48"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170" fontId="22" fillId="48"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170" fontId="22" fillId="48"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1" fontId="22" fillId="51" borderId="0" applyNumberFormat="0" applyBorder="0" applyAlignment="0" applyProtection="0"/>
    <xf numFmtId="171" fontId="22" fillId="48"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170" fontId="22" fillId="48"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6" fontId="26" fillId="0" borderId="0" applyFont="0" applyFill="0" applyBorder="0" applyAlignment="0" applyProtection="0"/>
    <xf numFmtId="3" fontId="36" fillId="54" borderId="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1"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35"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0"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6" borderId="0" applyNumberFormat="0" applyBorder="0" applyAlignment="0" applyProtection="0"/>
    <xf numFmtId="171"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53" borderId="0" applyNumberFormat="0" applyBorder="0" applyAlignment="0" applyProtection="0"/>
    <xf numFmtId="0" fontId="22" fillId="52"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52"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71" fontId="22" fillId="40"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35" fillId="4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70"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171"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171" fontId="22" fillId="57"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35" fillId="56"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170"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1" fillId="19" borderId="0" applyNumberFormat="0" applyBorder="0" applyAlignment="0" applyProtection="0"/>
    <xf numFmtId="0" fontId="22" fillId="57" borderId="0" applyNumberFormat="0" applyBorder="0" applyAlignment="0" applyProtection="0"/>
    <xf numFmtId="171"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71" fontId="22" fillId="50"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35"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70"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1" fillId="23" borderId="0" applyNumberFormat="0" applyBorder="0" applyAlignment="0" applyProtection="0"/>
    <xf numFmtId="0" fontId="22" fillId="50" borderId="0" applyNumberFormat="0" applyBorder="0" applyAlignment="0" applyProtection="0"/>
    <xf numFmtId="171"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2"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1"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35"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0"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6" borderId="0" applyNumberFormat="0" applyBorder="0" applyAlignment="0" applyProtection="0"/>
    <xf numFmtId="171"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53" borderId="0" applyNumberFormat="0" applyBorder="0" applyAlignment="0" applyProtection="0"/>
    <xf numFmtId="0" fontId="22" fillId="52"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52"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171" fontId="22" fillId="60"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35" fillId="59"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170"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1" fillId="31" borderId="0" applyNumberFormat="0" applyBorder="0" applyAlignment="0" applyProtection="0"/>
    <xf numFmtId="0" fontId="22" fillId="60" borderId="0" applyNumberFormat="0" applyBorder="0" applyAlignment="0" applyProtection="0"/>
    <xf numFmtId="171"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47" borderId="0" applyNumberFormat="0" applyBorder="0" applyAlignment="0" applyProtection="0"/>
    <xf numFmtId="0" fontId="22" fillId="44"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44"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39" borderId="0" applyNumberFormat="0" applyBorder="0" applyAlignment="0" applyProtection="0"/>
    <xf numFmtId="0" fontId="22" fillId="43"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39" borderId="0" applyNumberFormat="0" applyBorder="0" applyAlignment="0" applyProtection="0"/>
    <xf numFmtId="0" fontId="22" fillId="5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0" fontId="22" fillId="36" borderId="0" applyNumberFormat="0" applyBorder="0" applyAlignment="0" applyProtection="0"/>
    <xf numFmtId="17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1"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170" fontId="22" fillId="40" borderId="0" applyNumberFormat="0" applyBorder="0" applyAlignment="0" applyProtection="0"/>
    <xf numFmtId="0" fontId="22" fillId="40" borderId="0" applyNumberFormat="0" applyBorder="0" applyAlignment="0" applyProtection="0"/>
    <xf numFmtId="17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71"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170" fontId="22" fillId="40"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170" fontId="22" fillId="40"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170" fontId="22" fillId="40"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170" fontId="22" fillId="40"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71" fontId="22" fillId="43" borderId="0" applyNumberFormat="0" applyBorder="0" applyAlignment="0" applyProtection="0"/>
    <xf numFmtId="171" fontId="22" fillId="40"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170" fontId="22" fillId="40"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170" fontId="22" fillId="57" borderId="0" applyNumberFormat="0" applyBorder="0" applyAlignment="0" applyProtection="0"/>
    <xf numFmtId="0" fontId="22" fillId="57" borderId="0" applyNumberFormat="0" applyBorder="0" applyAlignment="0" applyProtection="0"/>
    <xf numFmtId="17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171" fontId="22" fillId="5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170" fontId="22" fillId="57"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170" fontId="22" fillId="57"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170" fontId="22" fillId="57"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170" fontId="22" fillId="57"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171" fontId="22" fillId="56" borderId="0" applyNumberFormat="0" applyBorder="0" applyAlignment="0" applyProtection="0"/>
    <xf numFmtId="171" fontId="22" fillId="57"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170" fontId="22" fillId="57"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0" fontId="22" fillId="50" borderId="0" applyNumberFormat="0" applyBorder="0" applyAlignment="0" applyProtection="0"/>
    <xf numFmtId="17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71"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1" fontId="22" fillId="49" borderId="0" applyNumberFormat="0" applyBorder="0" applyAlignment="0" applyProtection="0"/>
    <xf numFmtId="171" fontId="22" fillId="50"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17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0" fontId="22" fillId="36" borderId="0" applyNumberFormat="0" applyBorder="0" applyAlignment="0" applyProtection="0"/>
    <xf numFmtId="17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1"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171" fontId="22" fillId="39" borderId="0" applyNumberFormat="0" applyBorder="0" applyAlignment="0" applyProtection="0"/>
    <xf numFmtId="171" fontId="22" fillId="36"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17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170" fontId="22" fillId="60" borderId="0" applyNumberFormat="0" applyBorder="0" applyAlignment="0" applyProtection="0"/>
    <xf numFmtId="0" fontId="22" fillId="60" borderId="0" applyNumberFormat="0" applyBorder="0" applyAlignment="0" applyProtection="0"/>
    <xf numFmtId="17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171" fontId="22" fillId="60"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170" fontId="22" fillId="60"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170" fontId="22" fillId="60"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170" fontId="22" fillId="60"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170" fontId="22" fillId="60"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171" fontId="22" fillId="59" borderId="0" applyNumberFormat="0" applyBorder="0" applyAlignment="0" applyProtection="0"/>
    <xf numFmtId="171" fontId="22" fillId="60"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170" fontId="22" fillId="60"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22" fillId="59"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171" fontId="37" fillId="61" borderId="0" applyNumberFormat="0" applyBorder="0" applyAlignment="0" applyProtection="0"/>
    <xf numFmtId="171" fontId="37" fillId="61"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5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52" borderId="0" applyNumberFormat="0" applyBorder="0" applyAlignment="0" applyProtection="0"/>
    <xf numFmtId="0" fontId="37" fillId="62" borderId="0" applyNumberFormat="0" applyBorder="0" applyAlignment="0" applyProtection="0"/>
    <xf numFmtId="0" fontId="38"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5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5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5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5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5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16" fillId="1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171" fontId="37" fillId="40" borderId="0" applyNumberFormat="0" applyBorder="0" applyAlignment="0" applyProtection="0"/>
    <xf numFmtId="171" fontId="37" fillId="40"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6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3"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6" fillId="16"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59" borderId="0" applyNumberFormat="0" applyBorder="0" applyAlignment="0" applyProtection="0"/>
    <xf numFmtId="0" fontId="37" fillId="57" borderId="0" applyNumberFormat="0" applyBorder="0" applyAlignment="0" applyProtection="0"/>
    <xf numFmtId="0" fontId="37" fillId="56"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9"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7" fillId="56" borderId="0" applyNumberFormat="0" applyBorder="0" applyAlignment="0" applyProtection="0"/>
    <xf numFmtId="0" fontId="38"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6" fillId="20"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41"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42" borderId="0" applyNumberFormat="0" applyBorder="0" applyAlignment="0" applyProtection="0"/>
    <xf numFmtId="0" fontId="37" fillId="66" borderId="0" applyNumberFormat="0" applyBorder="0" applyAlignment="0" applyProtection="0"/>
    <xf numFmtId="0" fontId="38"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42"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42"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42"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42"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42"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16" fillId="24"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5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52" borderId="0" applyNumberFormat="0" applyBorder="0" applyAlignment="0" applyProtection="0"/>
    <xf numFmtId="0" fontId="37" fillId="68" borderId="0" applyNumberFormat="0" applyBorder="0" applyAlignment="0" applyProtection="0"/>
    <xf numFmtId="0" fontId="38"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52"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52"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52"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52"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52"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16" fillId="28"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37" fillId="43"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40" borderId="0" applyNumberFormat="0" applyBorder="0" applyAlignment="0" applyProtection="0"/>
    <xf numFmtId="0" fontId="37" fillId="70" borderId="0" applyNumberFormat="0" applyBorder="0" applyAlignment="0" applyProtection="0"/>
    <xf numFmtId="0" fontId="38"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4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4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4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4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4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16" fillId="32" borderId="0" applyNumberFormat="0" applyBorder="0" applyAlignment="0" applyProtection="0"/>
    <xf numFmtId="0" fontId="37" fillId="62" borderId="0" applyNumberFormat="0" applyBorder="0" applyAlignment="0" applyProtection="0"/>
    <xf numFmtId="0" fontId="37" fillId="43" borderId="0" applyNumberFormat="0" applyBorder="0" applyAlignment="0" applyProtection="0"/>
    <xf numFmtId="0" fontId="37" fillId="56" borderId="0" applyNumberFormat="0" applyBorder="0" applyAlignment="0" applyProtection="0"/>
    <xf numFmtId="0" fontId="37" fillId="66" borderId="0" applyNumberFormat="0" applyBorder="0" applyAlignment="0" applyProtection="0"/>
    <xf numFmtId="0" fontId="37" fillId="68" borderId="0" applyNumberFormat="0" applyBorder="0" applyAlignment="0" applyProtection="0"/>
    <xf numFmtId="0" fontId="37" fillId="70" borderId="0" applyNumberFormat="0" applyBorder="0" applyAlignment="0" applyProtection="0"/>
    <xf numFmtId="0" fontId="37" fillId="62" borderId="0" applyNumberFormat="0" applyBorder="0" applyAlignment="0" applyProtection="0"/>
    <xf numFmtId="0" fontId="38" fillId="62" borderId="0" applyNumberFormat="0" applyBorder="0" applyAlignment="0" applyProtection="0"/>
    <xf numFmtId="0" fontId="37"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8"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17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171" fontId="37" fillId="61"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171" fontId="37" fillId="61"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1" fontId="37" fillId="61"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1" fontId="37" fillId="61"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1" fontId="37" fillId="61"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0" fontId="37" fillId="61" borderId="0" applyNumberFormat="0" applyBorder="0" applyAlignment="0" applyProtection="0"/>
    <xf numFmtId="171" fontId="37" fillId="62" borderId="0" applyNumberFormat="0" applyBorder="0" applyAlignment="0" applyProtection="0"/>
    <xf numFmtId="171" fontId="37" fillId="61"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17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17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171" fontId="37" fillId="40"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171" fontId="37" fillId="40"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1" fontId="37" fillId="40"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1" fontId="37" fillId="40"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1" fontId="37" fillId="40"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0" fontId="37" fillId="40" borderId="0" applyNumberFormat="0" applyBorder="0" applyAlignment="0" applyProtection="0"/>
    <xf numFmtId="171" fontId="37" fillId="43" borderId="0" applyNumberFormat="0" applyBorder="0" applyAlignment="0" applyProtection="0"/>
    <xf numFmtId="171" fontId="37" fillId="40"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17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56" borderId="0" applyNumberFormat="0" applyBorder="0" applyAlignment="0" applyProtection="0"/>
    <xf numFmtId="0" fontId="38" fillId="56" borderId="0" applyNumberFormat="0" applyBorder="0" applyAlignment="0" applyProtection="0"/>
    <xf numFmtId="0" fontId="37"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56" borderId="0" applyNumberFormat="0" applyBorder="0" applyAlignment="0" applyProtection="0"/>
    <xf numFmtId="0" fontId="37" fillId="56" borderId="0" applyNumberFormat="0" applyBorder="0" applyAlignment="0" applyProtection="0"/>
    <xf numFmtId="0" fontId="37" fillId="57" borderId="0" applyNumberFormat="0" applyBorder="0" applyAlignment="0" applyProtection="0"/>
    <xf numFmtId="17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71" fontId="37" fillId="57" borderId="0" applyNumberFormat="0" applyBorder="0" applyAlignment="0" applyProtection="0"/>
    <xf numFmtId="0" fontId="37" fillId="56" borderId="0" applyNumberFormat="0" applyBorder="0" applyAlignment="0" applyProtection="0"/>
    <xf numFmtId="0" fontId="37" fillId="57" borderId="0" applyNumberFormat="0" applyBorder="0" applyAlignment="0" applyProtection="0"/>
    <xf numFmtId="0" fontId="37" fillId="56" borderId="0" applyNumberFormat="0" applyBorder="0" applyAlignment="0" applyProtection="0"/>
    <xf numFmtId="171" fontId="37" fillId="57"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1" fontId="37" fillId="57"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1" fontId="37" fillId="57"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1" fontId="37" fillId="57"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0" fontId="37" fillId="57" borderId="0" applyNumberFormat="0" applyBorder="0" applyAlignment="0" applyProtection="0"/>
    <xf numFmtId="171" fontId="37" fillId="56" borderId="0" applyNumberFormat="0" applyBorder="0" applyAlignment="0" applyProtection="0"/>
    <xf numFmtId="171" fontId="37" fillId="57"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170" fontId="37" fillId="5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6" borderId="0" applyNumberFormat="0" applyBorder="0" applyAlignment="0" applyProtection="0"/>
    <xf numFmtId="0" fontId="38" fillId="66" borderId="0" applyNumberFormat="0" applyBorder="0" applyAlignment="0" applyProtection="0"/>
    <xf numFmtId="0" fontId="37" fillId="66"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8" fillId="66" borderId="0" applyNumberFormat="0" applyBorder="0" applyAlignment="0" applyProtection="0"/>
    <xf numFmtId="0" fontId="37" fillId="66" borderId="0" applyNumberFormat="0" applyBorder="0" applyAlignment="0" applyProtection="0"/>
    <xf numFmtId="0" fontId="37" fillId="65" borderId="0" applyNumberFormat="0" applyBorder="0" applyAlignment="0" applyProtection="0"/>
    <xf numFmtId="17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0" fontId="37" fillId="66"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0"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8" borderId="0" applyNumberFormat="0" applyBorder="0" applyAlignment="0" applyProtection="0"/>
    <xf numFmtId="0" fontId="38" fillId="68" borderId="0" applyNumberFormat="0" applyBorder="0" applyAlignment="0" applyProtection="0"/>
    <xf numFmtId="0" fontId="37"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8" fillId="68" borderId="0" applyNumberFormat="0" applyBorder="0" applyAlignment="0" applyProtection="0"/>
    <xf numFmtId="0" fontId="37" fillId="68" borderId="0" applyNumberFormat="0" applyBorder="0" applyAlignment="0" applyProtection="0"/>
    <xf numFmtId="0" fontId="37" fillId="67" borderId="0" applyNumberFormat="0" applyBorder="0" applyAlignment="0" applyProtection="0"/>
    <xf numFmtId="17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0" fontId="37" fillId="68"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171" fontId="37" fillId="67"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1" fontId="37" fillId="67"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1" fontId="37" fillId="67"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1" fontId="37" fillId="67"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0" fontId="37" fillId="67" borderId="0" applyNumberFormat="0" applyBorder="0" applyAlignment="0" applyProtection="0"/>
    <xf numFmtId="171" fontId="37" fillId="68" borderId="0" applyNumberFormat="0" applyBorder="0" applyAlignment="0" applyProtection="0"/>
    <xf numFmtId="171" fontId="37" fillId="67"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70" borderId="0" applyNumberFormat="0" applyBorder="0" applyAlignment="0" applyProtection="0"/>
    <xf numFmtId="0" fontId="38" fillId="70" borderId="0" applyNumberFormat="0" applyBorder="0" applyAlignment="0" applyProtection="0"/>
    <xf numFmtId="0" fontId="37" fillId="70"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8" fillId="70" borderId="0" applyNumberFormat="0" applyBorder="0" applyAlignment="0" applyProtection="0"/>
    <xf numFmtId="0" fontId="37" fillId="70" borderId="0" applyNumberFormat="0" applyBorder="0" applyAlignment="0" applyProtection="0"/>
    <xf numFmtId="0" fontId="37" fillId="69" borderId="0" applyNumberFormat="0" applyBorder="0" applyAlignment="0" applyProtection="0"/>
    <xf numFmtId="170" fontId="37" fillId="6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0" fontId="37" fillId="70"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171" fontId="37" fillId="69"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1" fontId="37" fillId="69"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1" fontId="37" fillId="69"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1" fontId="37" fillId="69"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0" fontId="37" fillId="69" borderId="0" applyNumberFormat="0" applyBorder="0" applyAlignment="0" applyProtection="0"/>
    <xf numFmtId="171" fontId="37" fillId="70" borderId="0" applyNumberFormat="0" applyBorder="0" applyAlignment="0" applyProtection="0"/>
    <xf numFmtId="171" fontId="37" fillId="69"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170" fontId="37" fillId="69"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9" fillId="71" borderId="9">
      <alignment horizontal="center"/>
    </xf>
    <xf numFmtId="0" fontId="39" fillId="71" borderId="9">
      <alignment horizontal="center"/>
    </xf>
    <xf numFmtId="0" fontId="39" fillId="71" borderId="9">
      <alignment horizontal="center"/>
    </xf>
    <xf numFmtId="0" fontId="39" fillId="71" borderId="9">
      <alignment horizontal="center"/>
    </xf>
    <xf numFmtId="0" fontId="30" fillId="54" borderId="0"/>
    <xf numFmtId="0" fontId="40" fillId="54" borderId="0">
      <alignment horizontal="center"/>
    </xf>
    <xf numFmtId="0" fontId="41" fillId="54" borderId="0">
      <alignment horizontal="left"/>
    </xf>
    <xf numFmtId="0" fontId="26" fillId="0" borderId="0" applyNumberFormat="0" applyFill="0" applyBorder="0" applyAlignment="0" applyProtection="0"/>
    <xf numFmtId="37" fontId="42" fillId="0" borderId="0"/>
    <xf numFmtId="0" fontId="26" fillId="0" borderId="0" applyNumberFormat="0" applyFill="0" applyBorder="0" applyAlignment="0" applyProtection="0"/>
    <xf numFmtId="37" fontId="43" fillId="0" borderId="0"/>
    <xf numFmtId="3" fontId="30" fillId="72" borderId="0">
      <alignment horizontal="left"/>
    </xf>
    <xf numFmtId="0" fontId="22" fillId="73" borderId="0" applyNumberFormat="0" applyBorder="0" applyAlignment="0" applyProtection="0"/>
    <xf numFmtId="0" fontId="22" fillId="74" borderId="0" applyNumberFormat="0" applyBorder="0" applyAlignment="0" applyProtection="0"/>
    <xf numFmtId="0" fontId="37" fillId="75"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7"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7"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6" borderId="0" applyNumberFormat="0" applyBorder="0" applyAlignment="0" applyProtection="0"/>
    <xf numFmtId="0" fontId="37" fillId="79" borderId="0" applyNumberFormat="0" applyBorder="0" applyAlignment="0" applyProtection="0"/>
    <xf numFmtId="0" fontId="38"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16" fillId="9" borderId="0" applyNumberFormat="0" applyBorder="0" applyAlignment="0" applyProtection="0"/>
    <xf numFmtId="0" fontId="22" fillId="80" borderId="0" applyNumberFormat="0" applyBorder="0" applyAlignment="0" applyProtection="0"/>
    <xf numFmtId="0" fontId="22" fillId="81" borderId="0" applyNumberFormat="0" applyBorder="0" applyAlignment="0" applyProtection="0"/>
    <xf numFmtId="0" fontId="37" fillId="8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170" fontId="37" fillId="83"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8"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16" fillId="13" borderId="0" applyNumberFormat="0" applyBorder="0" applyAlignment="0" applyProtection="0"/>
    <xf numFmtId="0" fontId="22" fillId="85" borderId="0" applyNumberFormat="0" applyBorder="0" applyAlignment="0" applyProtection="0"/>
    <xf numFmtId="0" fontId="22" fillId="86" borderId="0" applyNumberFormat="0" applyBorder="0" applyAlignment="0" applyProtection="0"/>
    <xf numFmtId="0" fontId="37" fillId="87"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59" borderId="0" applyNumberFormat="0" applyBorder="0" applyAlignment="0" applyProtection="0"/>
    <xf numFmtId="0" fontId="37" fillId="88" borderId="0" applyNumberFormat="0" applyBorder="0" applyAlignment="0" applyProtection="0"/>
    <xf numFmtId="0" fontId="37" fillId="8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0" fontId="37" fillId="88"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5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60" borderId="0" applyNumberFormat="0" applyBorder="0" applyAlignment="0" applyProtection="0"/>
    <xf numFmtId="0" fontId="37" fillId="89" borderId="0" applyNumberFormat="0" applyBorder="0" applyAlignment="0" applyProtection="0"/>
    <xf numFmtId="0" fontId="38"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60"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60"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60"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60"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60"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37" fillId="89" borderId="0" applyNumberFormat="0" applyBorder="0" applyAlignment="0" applyProtection="0"/>
    <xf numFmtId="0" fontId="16" fillId="17" borderId="0" applyNumberFormat="0" applyBorder="0" applyAlignment="0" applyProtection="0"/>
    <xf numFmtId="0" fontId="22" fillId="80" borderId="0" applyNumberFormat="0" applyBorder="0" applyAlignment="0" applyProtection="0"/>
    <xf numFmtId="0" fontId="22" fillId="90" borderId="0" applyNumberFormat="0" applyBorder="0" applyAlignment="0" applyProtection="0"/>
    <xf numFmtId="0" fontId="37" fillId="8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2"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92"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91" borderId="0" applyNumberFormat="0" applyBorder="0" applyAlignment="0" applyProtection="0"/>
    <xf numFmtId="0" fontId="37" fillId="66" borderId="0" applyNumberFormat="0" applyBorder="0" applyAlignment="0" applyProtection="0"/>
    <xf numFmtId="0" fontId="38"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91"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91"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91"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91"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91"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16" fillId="21" borderId="0" applyNumberFormat="0" applyBorder="0" applyAlignment="0" applyProtection="0"/>
    <xf numFmtId="0" fontId="22" fillId="93" borderId="0" applyNumberFormat="0" applyBorder="0" applyAlignment="0" applyProtection="0"/>
    <xf numFmtId="0" fontId="22" fillId="94" borderId="0" applyNumberFormat="0" applyBorder="0" applyAlignment="0" applyProtection="0"/>
    <xf numFmtId="0" fontId="37" fillId="75"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0" fontId="44" fillId="68" borderId="0" applyNumberFormat="0" applyBorder="0" applyAlignment="0" applyProtection="0"/>
    <xf numFmtId="170" fontId="37" fillId="67" borderId="0" applyNumberFormat="0" applyBorder="0" applyAlignment="0" applyProtection="0"/>
    <xf numFmtId="0" fontId="37" fillId="68" borderId="0" applyNumberFormat="0" applyBorder="0" applyAlignment="0" applyProtection="0"/>
    <xf numFmtId="0" fontId="16" fillId="25"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8" fillId="68"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22" fillId="95" borderId="0" applyNumberFormat="0" applyBorder="0" applyAlignment="0" applyProtection="0"/>
    <xf numFmtId="0" fontId="22" fillId="96" borderId="0" applyNumberFormat="0" applyBorder="0" applyAlignment="0" applyProtection="0"/>
    <xf numFmtId="0" fontId="37" fillId="97"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8"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16" fillId="29" borderId="0" applyNumberFormat="0" applyBorder="0" applyAlignment="0" applyProtection="0"/>
    <xf numFmtId="177" fontId="45" fillId="0" borderId="0" applyFont="0" applyFill="0" applyBorder="0" applyAlignment="0" applyProtection="0"/>
    <xf numFmtId="178" fontId="45" fillId="0" borderId="0" applyFont="0" applyFill="0" applyBorder="0" applyAlignment="0" applyProtection="0"/>
    <xf numFmtId="0" fontId="46" fillId="0" borderId="0" applyNumberFormat="0" applyFill="0" applyBorder="0" applyAlignment="0">
      <protection locked="0"/>
    </xf>
    <xf numFmtId="0" fontId="26" fillId="0" borderId="0"/>
    <xf numFmtId="0" fontId="26" fillId="0" borderId="0"/>
    <xf numFmtId="0" fontId="26" fillId="0" borderId="0"/>
    <xf numFmtId="38" fontId="47" fillId="83" borderId="10"/>
    <xf numFmtId="179" fontId="26" fillId="44" borderId="0" applyBorder="0" applyAlignment="0">
      <protection locked="0"/>
    </xf>
    <xf numFmtId="3" fontId="48" fillId="98" borderId="11">
      <alignment horizontal="center"/>
    </xf>
    <xf numFmtId="3" fontId="49" fillId="36" borderId="9" applyNumberFormat="0">
      <alignment horizontal="center"/>
    </xf>
    <xf numFmtId="38" fontId="49" fillId="99" borderId="9">
      <alignment horizontal="center"/>
    </xf>
    <xf numFmtId="38" fontId="49" fillId="99" borderId="9">
      <alignment horizontal="center"/>
    </xf>
    <xf numFmtId="38" fontId="49" fillId="99" borderId="9">
      <alignment horizontal="center"/>
    </xf>
    <xf numFmtId="0" fontId="50" fillId="0" borderId="0">
      <alignment horizontal="center" wrapText="1"/>
      <protection locked="0"/>
    </xf>
    <xf numFmtId="0" fontId="51" fillId="0" borderId="12">
      <protection hidden="1"/>
    </xf>
    <xf numFmtId="0" fontId="27" fillId="99" borderId="12" applyNumberFormat="0" applyFont="0" applyBorder="0" applyAlignment="0" applyProtection="0">
      <protection hidden="1"/>
    </xf>
    <xf numFmtId="0" fontId="25" fillId="99" borderId="12" applyNumberFormat="0" applyFont="0" applyBorder="0" applyAlignment="0" applyProtection="0">
      <protection hidden="1"/>
    </xf>
    <xf numFmtId="0" fontId="51" fillId="0" borderId="12">
      <protection hidden="1"/>
    </xf>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2" borderId="0" applyNumberFormat="0" applyBorder="0" applyAlignment="0" applyProtection="0"/>
    <xf numFmtId="0" fontId="52" fillId="41"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1" fontId="52" fillId="42" borderId="0" applyNumberFormat="0" applyBorder="0" applyAlignment="0" applyProtection="0"/>
    <xf numFmtId="171" fontId="52" fillId="42" borderId="0" applyNumberFormat="0" applyBorder="0" applyAlignment="0" applyProtection="0"/>
    <xf numFmtId="170" fontId="52" fillId="42"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22" fillId="0" borderId="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50" borderId="0" applyNumberFormat="0" applyBorder="0" applyAlignment="0" applyProtection="0"/>
    <xf numFmtId="0" fontId="22" fillId="0" borderId="0"/>
    <xf numFmtId="0" fontId="22" fillId="0" borderId="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5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5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5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5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5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7" fillId="3" borderId="0" applyNumberFormat="0" applyBorder="0" applyAlignment="0" applyProtection="0"/>
    <xf numFmtId="0" fontId="22" fillId="0" borderId="0"/>
    <xf numFmtId="0" fontId="22" fillId="0" borderId="0"/>
    <xf numFmtId="0" fontId="22" fillId="0" borderId="0"/>
    <xf numFmtId="0" fontId="30" fillId="0" borderId="0" applyNumberFormat="0" applyFill="0" applyBorder="0" applyAlignment="0" applyProtection="0"/>
    <xf numFmtId="0" fontId="46" fillId="0" borderId="0" applyNumberFormat="0" applyFill="0" applyBorder="0" applyAlignment="0" applyProtection="0"/>
    <xf numFmtId="0" fontId="53" fillId="0" borderId="0" applyNumberFormat="0" applyFill="0" applyBorder="0" applyAlignment="0" applyProtection="0"/>
    <xf numFmtId="170" fontId="53" fillId="0" borderId="0" applyNumberFormat="0" applyFill="0" applyBorder="0" applyAlignment="0" applyProtection="0"/>
    <xf numFmtId="0" fontId="53" fillId="0" borderId="0" applyNumberFormat="0" applyFill="0" applyBorder="0" applyAlignment="0" applyProtection="0"/>
    <xf numFmtId="0" fontId="22" fillId="0" borderId="0"/>
    <xf numFmtId="0" fontId="22" fillId="0" borderId="0"/>
    <xf numFmtId="0" fontId="54" fillId="0" borderId="13" applyNumberFormat="0" applyFill="0" applyAlignment="0" applyProtection="0"/>
    <xf numFmtId="0" fontId="54" fillId="0" borderId="13" applyNumberFormat="0" applyFill="0" applyAlignment="0" applyProtection="0"/>
    <xf numFmtId="170" fontId="26" fillId="0" borderId="13" applyNumberFormat="0" applyFill="0" applyAlignment="0" applyProtection="0"/>
    <xf numFmtId="0" fontId="54" fillId="0" borderId="13" applyNumberFormat="0" applyFill="0" applyAlignment="0" applyProtection="0"/>
    <xf numFmtId="0" fontId="22" fillId="0" borderId="0"/>
    <xf numFmtId="0" fontId="26" fillId="0" borderId="13" applyNumberFormat="0" applyFill="0" applyAlignment="0" applyProtection="0"/>
    <xf numFmtId="0" fontId="54" fillId="0" borderId="13" applyNumberFormat="0" applyFill="0" applyAlignment="0" applyProtection="0"/>
    <xf numFmtId="0" fontId="22" fillId="0" borderId="0"/>
    <xf numFmtId="0" fontId="54" fillId="0" borderId="13" applyNumberFormat="0" applyFill="0" applyAlignment="0" applyProtection="0"/>
    <xf numFmtId="170" fontId="26" fillId="0" borderId="13" applyNumberFormat="0" applyFill="0" applyAlignment="0" applyProtection="0"/>
    <xf numFmtId="173" fontId="55" fillId="0" borderId="0">
      <alignment vertical="top"/>
    </xf>
    <xf numFmtId="173" fontId="55" fillId="0" borderId="0">
      <alignment vertical="top"/>
    </xf>
    <xf numFmtId="0" fontId="22" fillId="0" borderId="0"/>
    <xf numFmtId="173" fontId="56" fillId="0" borderId="0">
      <alignment horizontal="right"/>
    </xf>
    <xf numFmtId="173" fontId="56" fillId="0" borderId="0">
      <alignment horizontal="left"/>
    </xf>
    <xf numFmtId="0" fontId="57" fillId="4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7" fillId="45" borderId="0" applyNumberFormat="0" applyBorder="0" applyAlignment="0" applyProtection="0"/>
    <xf numFmtId="0" fontId="57" fillId="46" borderId="0" applyNumberFormat="0" applyBorder="0" applyAlignment="0" applyProtection="0"/>
    <xf numFmtId="17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171" fontId="57" fillId="46"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171" fontId="57" fillId="46"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1" fontId="57" fillId="46"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1" fontId="57" fillId="46"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1" fontId="57" fillId="46"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0" fontId="57" fillId="46" borderId="0" applyNumberFormat="0" applyBorder="0" applyAlignment="0" applyProtection="0"/>
    <xf numFmtId="171" fontId="57" fillId="45" borderId="0" applyNumberFormat="0" applyBorder="0" applyAlignment="0" applyProtection="0"/>
    <xf numFmtId="171" fontId="57" fillId="46" borderId="0" applyNumberFormat="0" applyBorder="0" applyAlignment="0" applyProtection="0"/>
    <xf numFmtId="170" fontId="57" fillId="46" borderId="0" applyNumberFormat="0" applyBorder="0" applyAlignment="0" applyProtection="0"/>
    <xf numFmtId="0" fontId="57" fillId="45" borderId="0" applyNumberFormat="0" applyBorder="0" applyAlignment="0" applyProtection="0"/>
    <xf numFmtId="170" fontId="57" fillId="46" borderId="0" applyNumberFormat="0" applyBorder="0" applyAlignment="0" applyProtection="0"/>
    <xf numFmtId="0" fontId="57" fillId="46" borderId="0" applyNumberFormat="0" applyBorder="0" applyAlignment="0" applyProtection="0"/>
    <xf numFmtId="0" fontId="22" fillId="0" borderId="0"/>
    <xf numFmtId="0" fontId="22" fillId="0" borderId="0"/>
    <xf numFmtId="0" fontId="57" fillId="45" borderId="0" applyNumberFormat="0" applyBorder="0" applyAlignment="0" applyProtection="0"/>
    <xf numFmtId="180" fontId="58" fillId="0" borderId="14" applyNumberFormat="0" applyFill="0" applyAlignment="0" applyProtection="0">
      <alignment horizontal="center"/>
    </xf>
    <xf numFmtId="180" fontId="58" fillId="0" borderId="14" applyNumberFormat="0" applyFill="0" applyAlignment="0" applyProtection="0">
      <alignment horizontal="center"/>
    </xf>
    <xf numFmtId="180" fontId="26" fillId="0" borderId="14" applyNumberFormat="0" applyFill="0" applyAlignment="0" applyProtection="0">
      <alignment horizontal="center"/>
    </xf>
    <xf numFmtId="0" fontId="22" fillId="0" borderId="0"/>
    <xf numFmtId="181" fontId="58" fillId="0" borderId="13" applyFill="0" applyAlignment="0" applyProtection="0">
      <alignment horizontal="center"/>
    </xf>
    <xf numFmtId="181" fontId="58" fillId="0" borderId="13" applyFill="0" applyAlignment="0" applyProtection="0">
      <alignment horizontal="center"/>
    </xf>
    <xf numFmtId="181" fontId="58" fillId="0" borderId="13" applyFill="0" applyAlignment="0" applyProtection="0">
      <alignment horizontal="center"/>
    </xf>
    <xf numFmtId="181" fontId="58" fillId="0" borderId="13" applyFill="0" applyAlignment="0" applyProtection="0">
      <alignment horizontal="center"/>
    </xf>
    <xf numFmtId="181" fontId="26" fillId="0" borderId="13" applyFill="0" applyAlignment="0" applyProtection="0">
      <alignment horizontal="center"/>
    </xf>
    <xf numFmtId="0" fontId="33" fillId="0" borderId="0" applyFont="0" applyFill="0" applyBorder="0" applyAlignment="0" applyProtection="0"/>
    <xf numFmtId="0" fontId="33"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0" borderId="15" applyNumberFormat="0" applyAlignment="0" applyProtection="0"/>
    <xf numFmtId="0" fontId="59" fillId="100" borderId="15" applyNumberFormat="0" applyAlignment="0" applyProtection="0"/>
    <xf numFmtId="0" fontId="22" fillId="0" borderId="0"/>
    <xf numFmtId="0" fontId="59" fillId="101" borderId="15" applyNumberFormat="0" applyAlignment="0" applyProtection="0"/>
    <xf numFmtId="0" fontId="60" fillId="99" borderId="15" applyNumberFormat="0" applyAlignment="0" applyProtection="0"/>
    <xf numFmtId="0" fontId="60" fillId="54" borderId="15" applyNumberFormat="0" applyAlignment="0" applyProtection="0"/>
    <xf numFmtId="0" fontId="60" fillId="54" borderId="15" applyNumberFormat="0" applyAlignment="0" applyProtection="0"/>
    <xf numFmtId="0" fontId="22" fillId="0" borderId="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171" fontId="60" fillId="54" borderId="15" applyNumberFormat="0" applyAlignment="0" applyProtection="0"/>
    <xf numFmtId="171" fontId="60" fillId="54" borderId="15" applyNumberFormat="0" applyAlignment="0" applyProtection="0"/>
    <xf numFmtId="0" fontId="22" fillId="0" borderId="0"/>
    <xf numFmtId="0" fontId="59" fillId="101" borderId="15" applyNumberFormat="0" applyAlignment="0" applyProtection="0"/>
    <xf numFmtId="171" fontId="60" fillId="54" borderId="15" applyNumberFormat="0" applyAlignment="0" applyProtection="0"/>
    <xf numFmtId="170" fontId="60" fillId="54" borderId="15" applyNumberFormat="0" applyAlignment="0" applyProtection="0"/>
    <xf numFmtId="17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0" fontId="60" fillId="101" borderId="15" applyNumberFormat="0" applyAlignment="0" applyProtection="0"/>
    <xf numFmtId="0" fontId="60" fillId="101" borderId="15" applyNumberFormat="0" applyAlignment="0" applyProtection="0"/>
    <xf numFmtId="0" fontId="60" fillId="101" borderId="15" applyNumberFormat="0" applyAlignment="0" applyProtection="0"/>
    <xf numFmtId="0" fontId="60" fillId="101" borderId="15" applyNumberFormat="0" applyAlignment="0" applyProtection="0"/>
    <xf numFmtId="0" fontId="60" fillId="99" borderId="15" applyNumberFormat="0" applyAlignment="0" applyProtection="0"/>
    <xf numFmtId="0" fontId="60" fillId="54" borderId="15" applyNumberFormat="0" applyAlignment="0" applyProtection="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22" fillId="0" borderId="0"/>
    <xf numFmtId="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59" fillId="100" borderId="15" applyNumberFormat="0" applyAlignment="0" applyProtection="0"/>
    <xf numFmtId="0" fontId="59" fillId="100"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59" fillId="100" borderId="15" applyNumberFormat="0" applyAlignment="0" applyProtection="0"/>
    <xf numFmtId="0" fontId="59" fillId="100"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59" fillId="100" borderId="15" applyNumberFormat="0" applyAlignment="0" applyProtection="0"/>
    <xf numFmtId="0" fontId="59" fillId="100"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59" fillId="100" borderId="15" applyNumberFormat="0" applyAlignment="0" applyProtection="0"/>
    <xf numFmtId="0" fontId="59" fillId="100"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59" fillId="100" borderId="15" applyNumberFormat="0" applyAlignment="0" applyProtection="0"/>
    <xf numFmtId="0" fontId="59" fillId="100"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59" fillId="100" borderId="15" applyNumberFormat="0" applyAlignment="0" applyProtection="0"/>
    <xf numFmtId="0" fontId="59" fillId="100"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60" fillId="99" borderId="15" applyNumberFormat="0" applyAlignment="0" applyProtection="0"/>
    <xf numFmtId="0" fontId="11" fillId="6" borderId="4" applyNumberFormat="0" applyAlignment="0" applyProtection="0"/>
    <xf numFmtId="0" fontId="60" fillId="99" borderId="15"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0" fillId="99" borderId="15" applyNumberFormat="0" applyAlignment="0" applyProtection="0"/>
    <xf numFmtId="0" fontId="60" fillId="54" borderId="15" applyNumberFormat="0" applyAlignment="0" applyProtection="0"/>
    <xf numFmtId="0" fontId="60" fillId="54" borderId="15" applyNumberFormat="0" applyAlignment="0" applyProtection="0"/>
    <xf numFmtId="0" fontId="60" fillId="54" borderId="15" applyNumberFormat="0" applyAlignment="0" applyProtection="0"/>
    <xf numFmtId="170" fontId="60" fillId="54" borderId="15" applyNumberFormat="0" applyAlignment="0" applyProtection="0"/>
    <xf numFmtId="170" fontId="60" fillId="54" borderId="15" applyNumberFormat="0" applyAlignment="0" applyProtection="0"/>
    <xf numFmtId="0" fontId="22" fillId="0" borderId="0"/>
    <xf numFmtId="0" fontId="60" fillId="54" borderId="15" applyNumberFormat="0" applyAlignment="0" applyProtection="0"/>
    <xf numFmtId="0" fontId="60" fillId="54" borderId="15" applyNumberFormat="0" applyAlignment="0" applyProtection="0"/>
    <xf numFmtId="0" fontId="60" fillId="54" borderId="15" applyNumberFormat="0" applyAlignment="0" applyProtection="0"/>
    <xf numFmtId="0" fontId="60" fillId="54" borderId="15" applyNumberFormat="0" applyAlignment="0" applyProtection="0"/>
    <xf numFmtId="0" fontId="60" fillId="54" borderId="15" applyNumberFormat="0" applyAlignment="0" applyProtection="0"/>
    <xf numFmtId="0" fontId="22" fillId="0" borderId="0"/>
    <xf numFmtId="171" fontId="60" fillId="54" borderId="15" applyNumberFormat="0" applyAlignment="0" applyProtection="0"/>
    <xf numFmtId="171"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170" fontId="60" fillId="99" borderId="15" applyNumberFormat="0" applyAlignment="0" applyProtection="0"/>
    <xf numFmtId="0" fontId="60" fillId="54" borderId="15" applyNumberFormat="0" applyAlignment="0" applyProtection="0"/>
    <xf numFmtId="0" fontId="60" fillId="99" borderId="15" applyNumberFormat="0" applyAlignment="0" applyProtection="0"/>
    <xf numFmtId="171" fontId="60" fillId="54" borderId="15" applyNumberFormat="0" applyAlignment="0" applyProtection="0"/>
    <xf numFmtId="171" fontId="60" fillId="54" borderId="15" applyNumberFormat="0" applyAlignment="0" applyProtection="0"/>
    <xf numFmtId="0" fontId="22" fillId="0" borderId="0"/>
    <xf numFmtId="170" fontId="60" fillId="54" borderId="15" applyNumberFormat="0" applyAlignment="0" applyProtection="0"/>
    <xf numFmtId="17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170" fontId="60" fillId="99" borderId="15" applyNumberFormat="0" applyAlignment="0" applyProtection="0"/>
    <xf numFmtId="170" fontId="60" fillId="54" borderId="15" applyNumberFormat="0" applyAlignment="0" applyProtection="0"/>
    <xf numFmtId="0" fontId="60" fillId="99" borderId="15" applyNumberFormat="0" applyAlignment="0" applyProtection="0"/>
    <xf numFmtId="171" fontId="60" fillId="54" borderId="15" applyNumberFormat="0" applyAlignment="0" applyProtection="0"/>
    <xf numFmtId="171" fontId="60" fillId="54" borderId="15" applyNumberFormat="0" applyAlignment="0" applyProtection="0"/>
    <xf numFmtId="0" fontId="22" fillId="0" borderId="0"/>
    <xf numFmtId="170" fontId="60" fillId="54" borderId="15" applyNumberFormat="0" applyAlignment="0" applyProtection="0"/>
    <xf numFmtId="17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170" fontId="60" fillId="99" borderId="15" applyNumberFormat="0" applyAlignment="0" applyProtection="0"/>
    <xf numFmtId="170" fontId="60" fillId="54" borderId="15" applyNumberFormat="0" applyAlignment="0" applyProtection="0"/>
    <xf numFmtId="0" fontId="60" fillId="99" borderId="15" applyNumberFormat="0" applyAlignment="0" applyProtection="0"/>
    <xf numFmtId="171" fontId="60" fillId="54" borderId="15" applyNumberFormat="0" applyAlignment="0" applyProtection="0"/>
    <xf numFmtId="171" fontId="60" fillId="54" borderId="15" applyNumberFormat="0" applyAlignment="0" applyProtection="0"/>
    <xf numFmtId="0" fontId="22" fillId="0" borderId="0"/>
    <xf numFmtId="170" fontId="60" fillId="54" borderId="15" applyNumberFormat="0" applyAlignment="0" applyProtection="0"/>
    <xf numFmtId="17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170" fontId="60" fillId="99" borderId="15" applyNumberFormat="0" applyAlignment="0" applyProtection="0"/>
    <xf numFmtId="170" fontId="60" fillId="54" borderId="15" applyNumberFormat="0" applyAlignment="0" applyProtection="0"/>
    <xf numFmtId="0" fontId="60" fillId="99" borderId="15" applyNumberFormat="0" applyAlignment="0" applyProtection="0"/>
    <xf numFmtId="171" fontId="60" fillId="54" borderId="15" applyNumberFormat="0" applyAlignment="0" applyProtection="0"/>
    <xf numFmtId="171" fontId="60" fillId="54" borderId="15" applyNumberFormat="0" applyAlignment="0" applyProtection="0"/>
    <xf numFmtId="0" fontId="22" fillId="0" borderId="0"/>
    <xf numFmtId="170" fontId="60" fillId="54" borderId="15" applyNumberFormat="0" applyAlignment="0" applyProtection="0"/>
    <xf numFmtId="17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170" fontId="60" fillId="99" borderId="15" applyNumberFormat="0" applyAlignment="0" applyProtection="0"/>
    <xf numFmtId="170" fontId="60" fillId="54" borderId="15" applyNumberFormat="0" applyAlignment="0" applyProtection="0"/>
    <xf numFmtId="171" fontId="60" fillId="99" borderId="15" applyNumberFormat="0" applyAlignment="0" applyProtection="0"/>
    <xf numFmtId="171" fontId="60" fillId="54" borderId="15" applyNumberFormat="0" applyAlignment="0" applyProtection="0"/>
    <xf numFmtId="171" fontId="60" fillId="54" borderId="15" applyNumberFormat="0" applyAlignment="0" applyProtection="0"/>
    <xf numFmtId="0" fontId="22" fillId="0" borderId="0"/>
    <xf numFmtId="170" fontId="60" fillId="54" borderId="15" applyNumberFormat="0" applyAlignment="0" applyProtection="0"/>
    <xf numFmtId="170" fontId="60" fillId="54" borderId="15" applyNumberFormat="0" applyAlignment="0" applyProtection="0"/>
    <xf numFmtId="0" fontId="22" fillId="0" borderId="0"/>
    <xf numFmtId="0" fontId="60" fillId="99" borderId="15" applyNumberFormat="0" applyAlignment="0" applyProtection="0"/>
    <xf numFmtId="0" fontId="60" fillId="99" borderId="15" applyNumberFormat="0" applyAlignment="0" applyProtection="0"/>
    <xf numFmtId="0" fontId="22" fillId="0" borderId="0"/>
    <xf numFmtId="170" fontId="60" fillId="99" borderId="15" applyNumberFormat="0" applyAlignment="0" applyProtection="0"/>
    <xf numFmtId="170" fontId="60" fillId="54" borderId="15" applyNumberFormat="0" applyAlignment="0" applyProtection="0"/>
    <xf numFmtId="0" fontId="60" fillId="99" borderId="15" applyNumberFormat="0" applyAlignment="0" applyProtection="0"/>
    <xf numFmtId="0" fontId="60" fillId="54" borderId="15" applyNumberFormat="0" applyAlignment="0" applyProtection="0"/>
    <xf numFmtId="0" fontId="60" fillId="99" borderId="15" applyNumberFormat="0" applyAlignment="0" applyProtection="0"/>
    <xf numFmtId="0" fontId="60" fillId="99" borderId="15" applyNumberFormat="0" applyAlignment="0" applyProtection="0"/>
    <xf numFmtId="0" fontId="61" fillId="0" borderId="0"/>
    <xf numFmtId="171" fontId="61" fillId="0" borderId="0"/>
    <xf numFmtId="170" fontId="61" fillId="0" borderId="0"/>
    <xf numFmtId="0" fontId="61" fillId="0" borderId="0"/>
    <xf numFmtId="170" fontId="61" fillId="0" borderId="0"/>
    <xf numFmtId="0" fontId="22" fillId="0" borderId="0"/>
    <xf numFmtId="0" fontId="26" fillId="0" borderId="0"/>
    <xf numFmtId="0" fontId="26" fillId="0" borderId="0"/>
    <xf numFmtId="0" fontId="22" fillId="0" borderId="0"/>
    <xf numFmtId="182" fontId="26" fillId="0" borderId="0" applyFont="0" applyFill="0" applyBorder="0" applyAlignment="0" applyProtection="0"/>
    <xf numFmtId="183" fontId="26" fillId="0" borderId="0" applyFont="0" applyFill="0" applyBorder="0" applyAlignment="0" applyProtection="0"/>
    <xf numFmtId="0" fontId="62" fillId="102" borderId="16"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2" fillId="102" borderId="16" applyNumberFormat="0" applyAlignment="0" applyProtection="0"/>
    <xf numFmtId="0" fontId="62" fillId="103" borderId="16" applyNumberFormat="0" applyAlignment="0" applyProtection="0"/>
    <xf numFmtId="17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171" fontId="62" fillId="103" borderId="16" applyNumberFormat="0" applyAlignment="0" applyProtection="0"/>
    <xf numFmtId="0" fontId="62" fillId="102" borderId="16" applyNumberFormat="0" applyAlignment="0" applyProtection="0"/>
    <xf numFmtId="0" fontId="62" fillId="103" borderId="16" applyNumberFormat="0" applyAlignment="0" applyProtection="0"/>
    <xf numFmtId="0" fontId="62" fillId="102" borderId="16" applyNumberFormat="0" applyAlignment="0" applyProtection="0"/>
    <xf numFmtId="171" fontId="62" fillId="103" borderId="16" applyNumberFormat="0" applyAlignment="0" applyProtection="0"/>
    <xf numFmtId="170" fontId="62" fillId="103" borderId="16" applyNumberFormat="0" applyAlignment="0" applyProtection="0"/>
    <xf numFmtId="0" fontId="62" fillId="102" borderId="16" applyNumberFormat="0" applyAlignment="0" applyProtection="0"/>
    <xf numFmtId="170" fontId="62" fillId="103" borderId="16" applyNumberFormat="0" applyAlignment="0" applyProtection="0"/>
    <xf numFmtId="0" fontId="62" fillId="102" borderId="16" applyNumberFormat="0" applyAlignment="0" applyProtection="0"/>
    <xf numFmtId="171" fontId="62" fillId="103" borderId="16" applyNumberFormat="0" applyAlignment="0" applyProtection="0"/>
    <xf numFmtId="170" fontId="62" fillId="103" borderId="16" applyNumberFormat="0" applyAlignment="0" applyProtection="0"/>
    <xf numFmtId="0" fontId="62" fillId="102" borderId="16" applyNumberFormat="0" applyAlignment="0" applyProtection="0"/>
    <xf numFmtId="170" fontId="62" fillId="103" borderId="16" applyNumberFormat="0" applyAlignment="0" applyProtection="0"/>
    <xf numFmtId="0" fontId="62" fillId="102" borderId="16" applyNumberFormat="0" applyAlignment="0" applyProtection="0"/>
    <xf numFmtId="171" fontId="62" fillId="103" borderId="16" applyNumberFormat="0" applyAlignment="0" applyProtection="0"/>
    <xf numFmtId="170" fontId="62" fillId="103" borderId="16" applyNumberFormat="0" applyAlignment="0" applyProtection="0"/>
    <xf numFmtId="0" fontId="62" fillId="102" borderId="16" applyNumberFormat="0" applyAlignment="0" applyProtection="0"/>
    <xf numFmtId="170" fontId="62" fillId="103" borderId="16" applyNumberFormat="0" applyAlignment="0" applyProtection="0"/>
    <xf numFmtId="0" fontId="62" fillId="102" borderId="16" applyNumberFormat="0" applyAlignment="0" applyProtection="0"/>
    <xf numFmtId="171" fontId="62" fillId="103" borderId="16" applyNumberFormat="0" applyAlignment="0" applyProtection="0"/>
    <xf numFmtId="170" fontId="62" fillId="103" borderId="16" applyNumberFormat="0" applyAlignment="0" applyProtection="0"/>
    <xf numFmtId="0" fontId="62" fillId="102" borderId="16" applyNumberFormat="0" applyAlignment="0" applyProtection="0"/>
    <xf numFmtId="170" fontId="62" fillId="103" borderId="16" applyNumberFormat="0" applyAlignment="0" applyProtection="0"/>
    <xf numFmtId="171" fontId="62" fillId="102" borderId="16" applyNumberFormat="0" applyAlignment="0" applyProtection="0"/>
    <xf numFmtId="171" fontId="62" fillId="103" borderId="16" applyNumberFormat="0" applyAlignment="0" applyProtection="0"/>
    <xf numFmtId="170" fontId="62" fillId="103" borderId="16" applyNumberFormat="0" applyAlignment="0" applyProtection="0"/>
    <xf numFmtId="0" fontId="62" fillId="102" borderId="16" applyNumberFormat="0" applyAlignment="0" applyProtection="0"/>
    <xf numFmtId="170" fontId="62" fillId="103" borderId="16" applyNumberFormat="0" applyAlignment="0" applyProtection="0"/>
    <xf numFmtId="0" fontId="62" fillId="103" borderId="16" applyNumberFormat="0" applyAlignment="0" applyProtection="0"/>
    <xf numFmtId="0" fontId="22" fillId="0" borderId="0"/>
    <xf numFmtId="0" fontId="22" fillId="0" borderId="0"/>
    <xf numFmtId="0" fontId="62" fillId="102" borderId="16" applyNumberFormat="0" applyAlignment="0" applyProtection="0"/>
    <xf numFmtId="0" fontId="22" fillId="0" borderId="0"/>
    <xf numFmtId="0" fontId="63" fillId="0" borderId="17"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17" applyNumberFormat="0" applyFill="0" applyAlignment="0" applyProtection="0"/>
    <xf numFmtId="0" fontId="63" fillId="0" borderId="17" applyNumberFormat="0" applyFill="0" applyAlignment="0" applyProtection="0"/>
    <xf numFmtId="170" fontId="63" fillId="0" borderId="17" applyNumberFormat="0" applyFill="0" applyAlignment="0" applyProtection="0"/>
    <xf numFmtId="170" fontId="63" fillId="0" borderId="17" applyNumberFormat="0" applyFill="0" applyAlignment="0" applyProtection="0"/>
    <xf numFmtId="0" fontId="22" fillId="0" borderId="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171" fontId="63" fillId="0" borderId="17" applyNumberFormat="0" applyFill="0" applyAlignment="0" applyProtection="0"/>
    <xf numFmtId="171" fontId="63" fillId="0" borderId="17" applyNumberFormat="0" applyFill="0" applyAlignment="0" applyProtection="0"/>
    <xf numFmtId="0" fontId="22" fillId="0" borderId="0"/>
    <xf numFmtId="170" fontId="63" fillId="0" borderId="17" applyNumberFormat="0" applyFill="0" applyAlignment="0" applyProtection="0"/>
    <xf numFmtId="170" fontId="63" fillId="0" borderId="17" applyNumberFormat="0" applyFill="0" applyAlignment="0" applyProtection="0"/>
    <xf numFmtId="0" fontId="22" fillId="0" borderId="0"/>
    <xf numFmtId="0" fontId="63" fillId="0" borderId="17" applyNumberFormat="0" applyFill="0" applyAlignment="0" applyProtection="0"/>
    <xf numFmtId="0" fontId="22" fillId="0" borderId="0"/>
    <xf numFmtId="0" fontId="63" fillId="0" borderId="17" applyNumberFormat="0" applyFill="0" applyAlignment="0" applyProtection="0"/>
    <xf numFmtId="171" fontId="63" fillId="0" borderId="17" applyNumberFormat="0" applyFill="0" applyAlignment="0" applyProtection="0"/>
    <xf numFmtId="171" fontId="63" fillId="0" borderId="17" applyNumberFormat="0" applyFill="0" applyAlignment="0" applyProtection="0"/>
    <xf numFmtId="0" fontId="22" fillId="0" borderId="0"/>
    <xf numFmtId="170" fontId="63" fillId="0" borderId="17" applyNumberFormat="0" applyFill="0" applyAlignment="0" applyProtection="0"/>
    <xf numFmtId="170" fontId="63" fillId="0" borderId="17" applyNumberFormat="0" applyFill="0" applyAlignment="0" applyProtection="0"/>
    <xf numFmtId="0" fontId="22" fillId="0" borderId="0"/>
    <xf numFmtId="0" fontId="63" fillId="0" borderId="17" applyNumberFormat="0" applyFill="0" applyAlignment="0" applyProtection="0"/>
    <xf numFmtId="0" fontId="22" fillId="0" borderId="0"/>
    <xf numFmtId="0" fontId="63" fillId="0" borderId="17" applyNumberFormat="0" applyFill="0" applyAlignment="0" applyProtection="0"/>
    <xf numFmtId="171" fontId="63" fillId="0" borderId="17" applyNumberFormat="0" applyFill="0" applyAlignment="0" applyProtection="0"/>
    <xf numFmtId="171" fontId="63" fillId="0" borderId="17" applyNumberFormat="0" applyFill="0" applyAlignment="0" applyProtection="0"/>
    <xf numFmtId="0" fontId="22" fillId="0" borderId="0"/>
    <xf numFmtId="170" fontId="63" fillId="0" borderId="17" applyNumberFormat="0" applyFill="0" applyAlignment="0" applyProtection="0"/>
    <xf numFmtId="170" fontId="63" fillId="0" borderId="17" applyNumberFormat="0" applyFill="0" applyAlignment="0" applyProtection="0"/>
    <xf numFmtId="0" fontId="22" fillId="0" borderId="0"/>
    <xf numFmtId="0" fontId="63" fillId="0" borderId="17" applyNumberFormat="0" applyFill="0" applyAlignment="0" applyProtection="0"/>
    <xf numFmtId="0" fontId="22" fillId="0" borderId="0"/>
    <xf numFmtId="0" fontId="63" fillId="0" borderId="17" applyNumberFormat="0" applyFill="0" applyAlignment="0" applyProtection="0"/>
    <xf numFmtId="171" fontId="63" fillId="0" borderId="17" applyNumberFormat="0" applyFill="0" applyAlignment="0" applyProtection="0"/>
    <xf numFmtId="171" fontId="63" fillId="0" borderId="17" applyNumberFormat="0" applyFill="0" applyAlignment="0" applyProtection="0"/>
    <xf numFmtId="0" fontId="22" fillId="0" borderId="0"/>
    <xf numFmtId="170" fontId="63" fillId="0" borderId="17" applyNumberFormat="0" applyFill="0" applyAlignment="0" applyProtection="0"/>
    <xf numFmtId="170" fontId="63" fillId="0" borderId="17" applyNumberFormat="0" applyFill="0" applyAlignment="0" applyProtection="0"/>
    <xf numFmtId="0" fontId="22" fillId="0" borderId="0"/>
    <xf numFmtId="0" fontId="63" fillId="0" borderId="17" applyNumberFormat="0" applyFill="0" applyAlignment="0" applyProtection="0"/>
    <xf numFmtId="0" fontId="22" fillId="0" borderId="0"/>
    <xf numFmtId="171" fontId="63" fillId="0" borderId="17" applyNumberFormat="0" applyFill="0" applyAlignment="0" applyProtection="0"/>
    <xf numFmtId="171" fontId="63" fillId="0" borderId="17" applyNumberFormat="0" applyFill="0" applyAlignment="0" applyProtection="0"/>
    <xf numFmtId="170" fontId="63" fillId="0" borderId="17" applyNumberFormat="0" applyFill="0" applyAlignment="0" applyProtection="0"/>
    <xf numFmtId="0" fontId="63" fillId="0" borderId="17" applyNumberFormat="0" applyFill="0" applyAlignment="0" applyProtection="0"/>
    <xf numFmtId="170" fontId="63" fillId="0" borderId="17" applyNumberFormat="0" applyFill="0" applyAlignment="0" applyProtection="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48" fillId="0" borderId="0" applyFill="0" applyBorder="0" applyProtection="0">
      <alignment horizontal="center"/>
      <protection locked="0"/>
    </xf>
    <xf numFmtId="170" fontId="48" fillId="0" borderId="0" applyFill="0" applyBorder="0" applyProtection="0">
      <alignment horizontal="center"/>
      <protection locked="0"/>
    </xf>
    <xf numFmtId="0" fontId="48" fillId="0" borderId="0" applyFill="0" applyBorder="0" applyProtection="0">
      <alignment horizontal="center"/>
      <protection locked="0"/>
    </xf>
    <xf numFmtId="0" fontId="48" fillId="0" borderId="0" applyFill="0" applyBorder="0" applyProtection="0">
      <alignment horizontal="center"/>
      <protection locked="0"/>
    </xf>
    <xf numFmtId="0" fontId="64" fillId="0" borderId="0" applyFill="0" applyBorder="0" applyProtection="0">
      <alignment horizontal="center"/>
    </xf>
    <xf numFmtId="170" fontId="64" fillId="0" borderId="0" applyFill="0" applyBorder="0" applyProtection="0">
      <alignment horizontal="center"/>
    </xf>
    <xf numFmtId="0" fontId="64" fillId="0" borderId="0" applyFill="0" applyBorder="0" applyProtection="0">
      <alignment horizontal="center"/>
    </xf>
    <xf numFmtId="0" fontId="64" fillId="0" borderId="0" applyFill="0" applyBorder="0" applyProtection="0">
      <alignment horizontal="center"/>
    </xf>
    <xf numFmtId="0" fontId="22" fillId="0" borderId="0"/>
    <xf numFmtId="0" fontId="62" fillId="102" borderId="16" applyNumberFormat="0" applyAlignment="0" applyProtection="0"/>
    <xf numFmtId="0" fontId="13" fillId="7" borderId="7" applyNumberFormat="0" applyAlignment="0" applyProtection="0"/>
    <xf numFmtId="0" fontId="62" fillId="102"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171" fontId="62" fillId="103" borderId="16" applyNumberFormat="0" applyAlignment="0" applyProtection="0"/>
    <xf numFmtId="0" fontId="22" fillId="0" borderId="0"/>
    <xf numFmtId="0" fontId="62" fillId="102"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0" fontId="62" fillId="103" borderId="16" applyNumberFormat="0" applyAlignment="0" applyProtection="0"/>
    <xf numFmtId="0" fontId="22" fillId="0" borderId="0"/>
    <xf numFmtId="0" fontId="62" fillId="103" borderId="16" applyNumberFormat="0" applyAlignment="0" applyProtection="0"/>
    <xf numFmtId="0" fontId="22" fillId="0" borderId="0"/>
    <xf numFmtId="0" fontId="22" fillId="0" borderId="0"/>
    <xf numFmtId="0" fontId="62" fillId="103" borderId="16" applyNumberFormat="0" applyAlignment="0" applyProtection="0"/>
    <xf numFmtId="0" fontId="62" fillId="103" borderId="16" applyNumberFormat="0" applyAlignment="0" applyProtection="0"/>
    <xf numFmtId="170" fontId="62" fillId="103" borderId="16" applyNumberFormat="0" applyAlignment="0" applyProtection="0"/>
    <xf numFmtId="0" fontId="62" fillId="102" borderId="16" applyNumberFormat="0" applyAlignment="0" applyProtection="0"/>
    <xf numFmtId="0" fontId="62" fillId="102" borderId="16" applyNumberFormat="0" applyAlignment="0" applyProtection="0"/>
    <xf numFmtId="173" fontId="65" fillId="0" borderId="0" applyNumberFormat="0">
      <alignment horizontal="left"/>
    </xf>
    <xf numFmtId="0" fontId="22" fillId="0" borderId="0"/>
    <xf numFmtId="0" fontId="66" fillId="99" borderId="0"/>
    <xf numFmtId="0" fontId="22" fillId="0" borderId="0"/>
    <xf numFmtId="0" fontId="67" fillId="0" borderId="18">
      <alignment horizontal="center"/>
    </xf>
    <xf numFmtId="0" fontId="22" fillId="0" borderId="0"/>
    <xf numFmtId="43" fontId="1" fillId="0" borderId="0" applyFont="0" applyFill="0" applyBorder="0" applyAlignment="0" applyProtection="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0" fontId="68" fillId="0" borderId="0"/>
    <xf numFmtId="0" fontId="68" fillId="0" borderId="0"/>
    <xf numFmtId="170" fontId="26" fillId="0" borderId="0"/>
    <xf numFmtId="0" fontId="26" fillId="0" borderId="0"/>
    <xf numFmtId="170" fontId="26" fillId="0" borderId="0"/>
    <xf numFmtId="164" fontId="26" fillId="0" borderId="0" applyFont="0" applyFill="0" applyBorder="0" applyAlignment="0" applyProtection="0"/>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171"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171" fontId="26" fillId="0" borderId="0" applyFont="0" applyFill="0" applyBorder="0" applyAlignment="0" applyProtection="0">
      <alignment horizontal="right"/>
    </xf>
    <xf numFmtId="171"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171"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171" fontId="26" fillId="0" borderId="0" applyFont="0" applyFill="0" applyBorder="0" applyAlignment="0" applyProtection="0">
      <alignment horizontal="right"/>
    </xf>
    <xf numFmtId="171"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2" fillId="0" borderId="0"/>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171" fontId="26" fillId="0" borderId="0" applyFont="0" applyFill="0" applyBorder="0" applyAlignment="0" applyProtection="0">
      <alignment horizontal="right"/>
    </xf>
    <xf numFmtId="171"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17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2" fillId="0" borderId="0"/>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2" fillId="0" borderId="0"/>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2" fillId="0" borderId="0"/>
    <xf numFmtId="0" fontId="26" fillId="0" borderId="0" applyFont="0" applyFill="0" applyBorder="0" applyAlignment="0" applyProtection="0">
      <alignment horizontal="right"/>
    </xf>
    <xf numFmtId="0" fontId="26" fillId="0" borderId="0" applyFont="0" applyFill="0" applyBorder="0" applyAlignment="0" applyProtection="0">
      <alignment horizontal="right"/>
    </xf>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1" fontId="26"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1" fontId="26"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0"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applyFont="0" applyFill="0" applyBorder="0" applyAlignment="0" applyProtection="0"/>
    <xf numFmtId="0" fontId="22" fillId="0" borderId="0"/>
    <xf numFmtId="0" fontId="22" fillId="0" borderId="0"/>
    <xf numFmtId="0" fontId="22" fillId="0" borderId="0"/>
    <xf numFmtId="0" fontId="26" fillId="0" borderId="0" applyFont="0" applyFill="0" applyBorder="0" applyAlignment="0" applyProtection="0"/>
    <xf numFmtId="0" fontId="22" fillId="0" borderId="0"/>
    <xf numFmtId="0" fontId="22" fillId="0" borderId="0"/>
    <xf numFmtId="0"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applyFont="0" applyFill="0" applyBorder="0" applyAlignment="0" applyProtection="0"/>
    <xf numFmtId="0" fontId="22" fillId="0" borderId="0"/>
    <xf numFmtId="0" fontId="22" fillId="0" borderId="0"/>
    <xf numFmtId="0" fontId="22" fillId="0" borderId="0"/>
    <xf numFmtId="166" fontId="6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6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6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7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71" fillId="0" borderId="0"/>
    <xf numFmtId="0" fontId="22" fillId="0" borderId="0"/>
    <xf numFmtId="0" fontId="22" fillId="0" borderId="0"/>
    <xf numFmtId="0" fontId="22" fillId="0" borderId="0"/>
    <xf numFmtId="0" fontId="72" fillId="0" borderId="0" applyFill="0" applyBorder="0" applyAlignment="0" applyProtection="0">
      <protection locked="0"/>
    </xf>
    <xf numFmtId="0" fontId="22" fillId="0" borderId="0"/>
    <xf numFmtId="0" fontId="22" fillId="0" borderId="0"/>
    <xf numFmtId="0" fontId="22" fillId="0" borderId="0"/>
    <xf numFmtId="0" fontId="22" fillId="0" borderId="0"/>
    <xf numFmtId="0" fontId="73" fillId="0" borderId="0" applyFill="0" applyBorder="0">
      <alignment horizontal="left"/>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1" fillId="0" borderId="19"/>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4"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applyFont="0" applyFill="0" applyBorder="0" applyAlignment="0" applyProtection="0"/>
    <xf numFmtId="0" fontId="22" fillId="0" borderId="0"/>
    <xf numFmtId="0" fontId="22" fillId="0" borderId="0"/>
    <xf numFmtId="0" fontId="22" fillId="0" borderId="0"/>
    <xf numFmtId="0" fontId="22" fillId="0" borderId="0"/>
    <xf numFmtId="185"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3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22" fillId="0" borderId="0"/>
    <xf numFmtId="0" fontId="22" fillId="0" borderId="0"/>
    <xf numFmtId="0" fontId="5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5" fillId="0" borderId="0">
      <protection locked="0"/>
    </xf>
    <xf numFmtId="0" fontId="22" fillId="0" borderId="0"/>
    <xf numFmtId="0" fontId="22" fillId="0" borderId="0"/>
    <xf numFmtId="0" fontId="22" fillId="0" borderId="0"/>
    <xf numFmtId="0" fontId="75" fillId="0" borderId="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6" fillId="48" borderId="15" applyNumberFormat="0" applyAlignment="0" applyProtection="0"/>
    <xf numFmtId="0" fontId="22" fillId="0" borderId="0"/>
    <xf numFmtId="0" fontId="22" fillId="0" borderId="0"/>
    <xf numFmtId="17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171" fontId="76" fillId="48" borderId="15" applyNumberFormat="0" applyAlignment="0" applyProtection="0"/>
    <xf numFmtId="0" fontId="22" fillId="0" borderId="0"/>
    <xf numFmtId="0" fontId="22" fillId="0" borderId="0"/>
    <xf numFmtId="0" fontId="76" fillId="51" borderId="15" applyNumberFormat="0" applyAlignment="0" applyProtection="0"/>
    <xf numFmtId="0" fontId="22" fillId="0" borderId="0"/>
    <xf numFmtId="0" fontId="22" fillId="0" borderId="0"/>
    <xf numFmtId="0" fontId="22" fillId="0" borderId="0"/>
    <xf numFmtId="0" fontId="22" fillId="0" borderId="0"/>
    <xf numFmtId="0" fontId="22" fillId="0" borderId="0"/>
    <xf numFmtId="171" fontId="76" fillId="48" borderId="15" applyNumberFormat="0" applyAlignment="0" applyProtection="0"/>
    <xf numFmtId="0" fontId="22" fillId="0" borderId="0"/>
    <xf numFmtId="0" fontId="22" fillId="0" borderId="0"/>
    <xf numFmtId="170" fontId="76" fillId="48" borderId="15" applyNumberFormat="0" applyAlignment="0" applyProtection="0"/>
    <xf numFmtId="0" fontId="22" fillId="0" borderId="0"/>
    <xf numFmtId="0" fontId="22" fillId="0" borderId="0"/>
    <xf numFmtId="0" fontId="76" fillId="51" borderId="15" applyNumberFormat="0" applyAlignment="0" applyProtection="0"/>
    <xf numFmtId="0" fontId="22" fillId="0" borderId="0"/>
    <xf numFmtId="0" fontId="22" fillId="0" borderId="0"/>
    <xf numFmtId="0" fontId="22" fillId="0" borderId="0"/>
    <xf numFmtId="0" fontId="22" fillId="0" borderId="0"/>
    <xf numFmtId="0" fontId="22" fillId="0" borderId="0"/>
    <xf numFmtId="171" fontId="76" fillId="48" borderId="15" applyNumberFormat="0" applyAlignment="0" applyProtection="0"/>
    <xf numFmtId="0" fontId="22" fillId="0" borderId="0"/>
    <xf numFmtId="0" fontId="22" fillId="0" borderId="0"/>
    <xf numFmtId="170" fontId="76" fillId="48" borderId="15" applyNumberFormat="0" applyAlignment="0" applyProtection="0"/>
    <xf numFmtId="0" fontId="22" fillId="0" borderId="0"/>
    <xf numFmtId="0" fontId="22" fillId="0" borderId="0"/>
    <xf numFmtId="0" fontId="76" fillId="51" borderId="15" applyNumberFormat="0" applyAlignment="0" applyProtection="0"/>
    <xf numFmtId="0" fontId="22" fillId="0" borderId="0"/>
    <xf numFmtId="0" fontId="22" fillId="0" borderId="0"/>
    <xf numFmtId="0" fontId="22" fillId="0" borderId="0"/>
    <xf numFmtId="0" fontId="22" fillId="0" borderId="0"/>
    <xf numFmtId="0" fontId="22" fillId="0" borderId="0"/>
    <xf numFmtId="171" fontId="76" fillId="48" borderId="15" applyNumberFormat="0" applyAlignment="0" applyProtection="0"/>
    <xf numFmtId="0" fontId="22" fillId="0" borderId="0"/>
    <xf numFmtId="0" fontId="22" fillId="0" borderId="0"/>
    <xf numFmtId="170" fontId="76" fillId="48" borderId="15" applyNumberFormat="0" applyAlignment="0" applyProtection="0"/>
    <xf numFmtId="0" fontId="22" fillId="0" borderId="0"/>
    <xf numFmtId="0" fontId="22" fillId="0" borderId="0"/>
    <xf numFmtId="0" fontId="76" fillId="51" borderId="15" applyNumberFormat="0" applyAlignment="0" applyProtection="0"/>
    <xf numFmtId="0" fontId="22" fillId="0" borderId="0"/>
    <xf numFmtId="0" fontId="22" fillId="0" borderId="0"/>
    <xf numFmtId="0" fontId="22" fillId="0" borderId="0"/>
    <xf numFmtId="0" fontId="22" fillId="0" borderId="0"/>
    <xf numFmtId="0" fontId="22" fillId="0" borderId="0"/>
    <xf numFmtId="171" fontId="76" fillId="48" borderId="15" applyNumberFormat="0" applyAlignment="0" applyProtection="0"/>
    <xf numFmtId="0" fontId="22" fillId="0" borderId="0"/>
    <xf numFmtId="0" fontId="22" fillId="0" borderId="0"/>
    <xf numFmtId="170" fontId="76" fillId="48" borderId="15" applyNumberFormat="0" applyAlignment="0" applyProtection="0"/>
    <xf numFmtId="0" fontId="22" fillId="0" borderId="0"/>
    <xf numFmtId="0" fontId="22" fillId="0" borderId="0"/>
    <xf numFmtId="0" fontId="76" fillId="51" borderId="15" applyNumberFormat="0" applyAlignment="0" applyProtection="0"/>
    <xf numFmtId="0" fontId="22" fillId="0" borderId="0"/>
    <xf numFmtId="0" fontId="22" fillId="0" borderId="0"/>
    <xf numFmtId="0" fontId="22" fillId="0" borderId="0"/>
    <xf numFmtId="0" fontId="22" fillId="0" borderId="0"/>
    <xf numFmtId="0" fontId="22" fillId="0" borderId="0"/>
    <xf numFmtId="171" fontId="76" fillId="48" borderId="15" applyNumberFormat="0" applyAlignment="0" applyProtection="0"/>
    <xf numFmtId="0" fontId="22" fillId="0" borderId="0"/>
    <xf numFmtId="0" fontId="22" fillId="0" borderId="0"/>
    <xf numFmtId="170" fontId="76" fillId="48" borderId="15"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42" fillId="39" borderId="0" applyNumberFormat="0" applyFont="0" applyBorder="0" applyAlignment="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7"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77"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15"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74" fillId="0" borderId="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7" fillId="4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8" fontId="78" fillId="54" borderId="0" applyNumberFormat="0" applyBorder="0" applyAlignment="0" applyProtection="0"/>
    <xf numFmtId="38" fontId="78" fillId="54" borderId="0" applyNumberFormat="0" applyBorder="0" applyAlignment="0" applyProtection="0"/>
    <xf numFmtId="0" fontId="22" fillId="0" borderId="0"/>
    <xf numFmtId="0" fontId="22" fillId="0" borderId="0"/>
    <xf numFmtId="0" fontId="22" fillId="0" borderId="0"/>
    <xf numFmtId="0" fontId="22" fillId="0" borderId="0"/>
    <xf numFmtId="38" fontId="78" fillId="5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9" fillId="0" borderId="0" applyProtection="0">
      <alignment horizontal="right"/>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0" fillId="0" borderId="20" applyNumberFormat="0" applyAlignment="0" applyProtection="0">
      <alignment horizontal="left" vertical="center"/>
    </xf>
    <xf numFmtId="0" fontId="22" fillId="0" borderId="0"/>
    <xf numFmtId="0" fontId="22" fillId="0" borderId="0"/>
    <xf numFmtId="0" fontId="22" fillId="0" borderId="0"/>
    <xf numFmtId="0" fontId="80" fillId="0" borderId="21">
      <alignment horizontal="lef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0" fillId="0" borderId="21">
      <alignment horizontal="lef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1" fillId="0" borderId="22"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3" fillId="0" borderId="1"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2" fillId="0" borderId="23"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4" fillId="0" borderId="2"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3" fillId="0" borderId="24"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5" fillId="0" borderId="3"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3"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5"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4" fillId="0" borderId="0" applyFill="0" applyAlignment="0" applyProtection="0">
      <protection locked="0"/>
    </xf>
    <xf numFmtId="0" fontId="22" fillId="0" borderId="0"/>
    <xf numFmtId="0" fontId="22" fillId="0" borderId="0"/>
    <xf numFmtId="0" fontId="22" fillId="0" borderId="0"/>
    <xf numFmtId="0" fontId="64" fillId="0" borderId="13" applyFill="0" applyAlignment="0" applyProtection="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4"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10" fontId="78" fillId="100"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10" fontId="78" fillId="44" borderId="1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22" fillId="0" borderId="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76" fillId="48" borderId="15"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5" borderId="4"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7" fontId="46" fillId="0" borderId="0" applyNumberFormat="0" applyFill="0" applyBorder="0" applyAlignment="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22" fillId="0" borderId="0"/>
    <xf numFmtId="171" fontId="63" fillId="0" borderId="17" applyNumberFormat="0" applyFill="0" applyAlignment="0" applyProtection="0"/>
    <xf numFmtId="0" fontId="22" fillId="0" borderId="0"/>
    <xf numFmtId="0" fontId="22" fillId="0" borderId="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63" fillId="0" borderId="17"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0" fontId="63" fillId="0" borderId="17" applyNumberFormat="0" applyFill="0" applyAlignment="0" applyProtection="0"/>
    <xf numFmtId="0" fontId="22" fillId="0" borderId="0"/>
    <xf numFmtId="0" fontId="22" fillId="0" borderId="0"/>
    <xf numFmtId="0" fontId="22" fillId="0" borderId="0"/>
    <xf numFmtId="0" fontId="12" fillId="0" borderId="6"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0" applyNumberFormat="0" applyFill="0" applyAlignment="0" applyProtection="0"/>
    <xf numFmtId="0" fontId="22" fillId="0" borderId="0"/>
    <xf numFmtId="0" fontId="22" fillId="0" borderId="0"/>
    <xf numFmtId="0" fontId="22" fillId="0" borderId="0"/>
    <xf numFmtId="0" fontId="22" fillId="0" borderId="0"/>
    <xf numFmtId="0" fontId="61" fillId="0" borderId="0" applyNumberFormat="0" applyBorder="0" applyAlignment="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47" borderId="2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47" borderId="2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47" borderId="2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47" borderId="2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47" borderId="2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8" borderId="8"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6" fontId="58"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0" fillId="6" borderId="5"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0"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9"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85" fillId="0" borderId="26">
      <alignment horizontal="centerContinuous"/>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 fontId="30" fillId="55" borderId="27" applyNumberForma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4" fontId="86" fillId="55" borderId="27" applyNumberForma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55"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4" fontId="30" fillId="55"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10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4" fontId="30" fillId="42"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40"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83"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60"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69"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63"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88"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105"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57"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 fontId="36" fillId="106"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 fontId="30" fillId="107" borderId="28"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4" fontId="49" fillId="91" borderId="0"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104" borderId="27" applyNumberFormat="0" applyProtection="0">
      <alignment horizontal="left" vertical="center" indent="1"/>
    </xf>
    <xf numFmtId="0" fontId="22" fillId="0" borderId="0"/>
    <xf numFmtId="0" fontId="22" fillId="0" borderId="0"/>
    <xf numFmtId="0" fontId="22" fillId="0" borderId="0"/>
    <xf numFmtId="0" fontId="22" fillId="0" borderId="0"/>
    <xf numFmtId="4" fontId="30" fillId="107"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4" fontId="30" fillId="107" borderId="27" applyNumberFormat="0" applyProtection="0">
      <alignment horizontal="left" vertical="center" indent="1"/>
    </xf>
    <xf numFmtId="0" fontId="22" fillId="0" borderId="0"/>
    <xf numFmtId="0" fontId="22" fillId="0" borderId="0"/>
    <xf numFmtId="0" fontId="22" fillId="0" borderId="0"/>
    <xf numFmtId="0" fontId="22" fillId="0" borderId="0"/>
    <xf numFmtId="4" fontId="30" fillId="10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4" fontId="30" fillId="10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10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10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103"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103"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5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5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5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3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3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 fontId="30" fillId="44" borderId="27" applyNumberForma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4" fontId="86" fillId="44" borderId="27" applyNumberForma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4" fontId="30" fillId="4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4" fontId="30" fillId="4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4" fontId="30" fillId="107"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4" fontId="86" fillId="107"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38"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38" fillId="104" borderId="27" applyNumberFormat="0" applyProtection="0">
      <alignment horizontal="left" vertical="center" inden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 fontId="32" fillId="107" borderId="27"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8" fontId="6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6"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6"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0" borderId="13" applyNumberFormat="0" applyFill="0" applyAlignment="0" applyProtection="0"/>
    <xf numFmtId="0" fontId="22" fillId="0" borderId="0"/>
    <xf numFmtId="0" fontId="22" fillId="0" borderId="0"/>
    <xf numFmtId="0" fontId="22" fillId="0" borderId="0"/>
    <xf numFmtId="0" fontId="58" fillId="0" borderId="13"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58" fillId="0" borderId="13" applyNumberFormat="0" applyFill="0" applyAlignment="0" applyProtection="0"/>
    <xf numFmtId="0" fontId="22" fillId="0" borderId="0"/>
    <xf numFmtId="0" fontId="22" fillId="0" borderId="0"/>
    <xf numFmtId="0" fontId="22" fillId="0" borderId="0"/>
    <xf numFmtId="0" fontId="22" fillId="0" borderId="0"/>
    <xf numFmtId="0" fontId="88" fillId="0" borderId="26"/>
    <xf numFmtId="0" fontId="22" fillId="0" borderId="0"/>
    <xf numFmtId="0" fontId="22" fillId="0" borderId="0"/>
    <xf numFmtId="0" fontId="22" fillId="0" borderId="0"/>
    <xf numFmtId="0" fontId="88" fillId="0" borderId="26"/>
    <xf numFmtId="0" fontId="22" fillId="0" borderId="0"/>
    <xf numFmtId="0" fontId="22"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9" fillId="0" borderId="0" applyBorder="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13" applyBorder="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13" applyBorder="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13" applyBorder="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0" fillId="0" borderId="0" applyFill="0" applyBorder="0" applyProtection="0">
      <alignment horizontal="left"/>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applyFont="0" applyFill="0" applyBorder="0" applyAlignment="0" applyProtection="0"/>
    <xf numFmtId="166"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6" fillId="0" borderId="0" applyNumberFormat="0" applyFill="0" applyBorder="0" applyAlignment="0" applyProtection="0"/>
  </cellStyleXfs>
  <cellXfs count="264">
    <xf numFmtId="0" fontId="0" fillId="0" borderId="0" xfId="0"/>
    <xf numFmtId="0" fontId="17" fillId="0" borderId="0" xfId="3" applyFont="1"/>
    <xf numFmtId="0" fontId="17" fillId="0" borderId="0" xfId="3" applyFont="1" applyAlignment="1">
      <alignment horizontal="right"/>
    </xf>
    <xf numFmtId="0" fontId="18" fillId="0" borderId="0" xfId="3" applyFont="1" applyAlignment="1">
      <alignment wrapText="1"/>
    </xf>
    <xf numFmtId="0" fontId="18" fillId="0" borderId="0" xfId="4" applyFont="1" applyAlignment="1">
      <alignment horizontal="right" wrapText="1"/>
    </xf>
    <xf numFmtId="0" fontId="19" fillId="33" borderId="0" xfId="3" applyFont="1" applyFill="1" applyAlignment="1">
      <alignment wrapText="1"/>
    </xf>
    <xf numFmtId="0" fontId="20" fillId="0" borderId="0" xfId="3" applyFont="1" applyFill="1" applyBorder="1" applyAlignment="1">
      <alignment wrapText="1"/>
    </xf>
    <xf numFmtId="167" fontId="20" fillId="0" borderId="0" xfId="1" applyNumberFormat="1" applyFont="1" applyFill="1" applyBorder="1" applyAlignment="1">
      <alignment horizontal="right" vertical="center" wrapText="1"/>
    </xf>
    <xf numFmtId="0" fontId="17" fillId="0" borderId="0" xfId="3" applyFont="1" applyFill="1" applyBorder="1" applyAlignment="1">
      <alignment horizontal="left" wrapText="1" indent="2"/>
    </xf>
    <xf numFmtId="167" fontId="17" fillId="0" borderId="0" xfId="1" applyNumberFormat="1" applyFont="1" applyFill="1" applyBorder="1" applyAlignment="1">
      <alignment horizontal="right" vertical="center" wrapText="1"/>
    </xf>
    <xf numFmtId="0" fontId="20" fillId="0" borderId="0" xfId="3" applyFont="1"/>
    <xf numFmtId="169" fontId="21" fillId="0" borderId="0" xfId="2" applyNumberFormat="1" applyFont="1" applyFill="1" applyAlignment="1">
      <alignment horizontal="right" wrapText="1"/>
    </xf>
    <xf numFmtId="0" fontId="17" fillId="34" borderId="0" xfId="3" applyFont="1" applyFill="1"/>
    <xf numFmtId="0" fontId="24" fillId="0" borderId="0" xfId="3" applyFont="1" applyFill="1" applyAlignment="1">
      <alignment horizontal="left" wrapText="1" indent="2"/>
    </xf>
    <xf numFmtId="0" fontId="17" fillId="0" borderId="0" xfId="3" applyFont="1" applyBorder="1"/>
    <xf numFmtId="187" fontId="20" fillId="0" borderId="0" xfId="1" applyNumberFormat="1" applyFont="1" applyFill="1" applyBorder="1" applyAlignment="1">
      <alignment horizontal="right" vertical="center" wrapText="1"/>
    </xf>
    <xf numFmtId="3" fontId="20" fillId="0" borderId="0" xfId="3" applyNumberFormat="1" applyFont="1" applyAlignment="1">
      <alignment horizontal="right"/>
    </xf>
    <xf numFmtId="3" fontId="20" fillId="0" borderId="0" xfId="1" applyNumberFormat="1" applyFont="1" applyFill="1" applyBorder="1" applyAlignment="1">
      <alignment horizontal="right" vertical="center" wrapText="1"/>
    </xf>
    <xf numFmtId="0" fontId="92" fillId="0" borderId="0" xfId="0" applyFont="1"/>
    <xf numFmtId="187" fontId="93" fillId="0" borderId="0" xfId="3" applyNumberFormat="1" applyFont="1" applyAlignment="1">
      <alignment horizontal="right"/>
    </xf>
    <xf numFmtId="0" fontId="23" fillId="0" borderId="0" xfId="3" applyFont="1" applyFill="1" applyAlignment="1">
      <alignment horizontal="left" wrapText="1" indent="2"/>
    </xf>
    <xf numFmtId="0" fontId="23" fillId="0" borderId="0" xfId="3" applyFont="1"/>
    <xf numFmtId="167" fontId="24" fillId="0" borderId="0" xfId="1" applyNumberFormat="1" applyFont="1" applyFill="1" applyBorder="1" applyAlignment="1">
      <alignment horizontal="right" vertical="center" wrapText="1"/>
    </xf>
    <xf numFmtId="0" fontId="17" fillId="0" borderId="0" xfId="3" applyFont="1" applyFill="1" applyBorder="1" applyAlignment="1">
      <alignment horizontal="left" wrapText="1" indent="1"/>
    </xf>
    <xf numFmtId="168" fontId="20" fillId="0" borderId="0" xfId="1" applyNumberFormat="1" applyFont="1" applyFill="1" applyBorder="1" applyAlignment="1">
      <alignment horizontal="right" vertical="center" wrapText="1"/>
    </xf>
    <xf numFmtId="168" fontId="17" fillId="0" borderId="0" xfId="1" applyNumberFormat="1" applyFont="1" applyFill="1" applyBorder="1" applyAlignment="1">
      <alignment horizontal="right" vertical="center" wrapText="1"/>
    </xf>
    <xf numFmtId="168" fontId="19" fillId="33" borderId="0" xfId="3" applyNumberFormat="1" applyFont="1" applyFill="1" applyAlignment="1">
      <alignment horizontal="right" vertical="center" wrapText="1"/>
    </xf>
    <xf numFmtId="0" fontId="20" fillId="0" borderId="0" xfId="3" applyFont="1" applyAlignment="1">
      <alignment horizontal="left" indent="3"/>
    </xf>
    <xf numFmtId="9" fontId="17" fillId="0" borderId="0" xfId="3" applyNumberFormat="1" applyFont="1"/>
    <xf numFmtId="0" fontId="20" fillId="109" borderId="0" xfId="3" applyFont="1" applyFill="1" applyBorder="1" applyAlignment="1">
      <alignment horizontal="left" wrapText="1"/>
    </xf>
    <xf numFmtId="0" fontId="93" fillId="0" borderId="0" xfId="3" applyFont="1"/>
    <xf numFmtId="0" fontId="17" fillId="0" borderId="0" xfId="3" applyFont="1" applyAlignment="1">
      <alignment horizontal="left" indent="4"/>
    </xf>
    <xf numFmtId="0" fontId="20" fillId="109" borderId="0" xfId="3" applyFont="1" applyFill="1" applyAlignment="1">
      <alignment horizontal="left" indent="1"/>
    </xf>
    <xf numFmtId="3" fontId="17" fillId="0" borderId="0" xfId="3" applyNumberFormat="1" applyFont="1" applyFill="1"/>
    <xf numFmtId="3" fontId="91" fillId="0" borderId="0" xfId="3" applyNumberFormat="1" applyFont="1" applyFill="1" applyAlignment="1">
      <alignment horizontal="right"/>
    </xf>
    <xf numFmtId="3" fontId="17" fillId="0" borderId="0" xfId="3" applyNumberFormat="1" applyFont="1" applyFill="1" applyAlignment="1">
      <alignment horizontal="right"/>
    </xf>
    <xf numFmtId="3" fontId="20" fillId="0" borderId="0" xfId="3" applyNumberFormat="1" applyFont="1" applyFill="1" applyAlignment="1">
      <alignment horizontal="right"/>
    </xf>
    <xf numFmtId="188" fontId="17" fillId="0" borderId="0" xfId="3" applyNumberFormat="1" applyFont="1" applyAlignment="1">
      <alignment horizontal="right"/>
    </xf>
    <xf numFmtId="3" fontId="20" fillId="0" borderId="0" xfId="3" applyNumberFormat="1" applyFont="1" applyFill="1"/>
    <xf numFmtId="0" fontId="24" fillId="0" borderId="0" xfId="3" applyFont="1" applyFill="1" applyBorder="1" applyAlignment="1">
      <alignment horizontal="left" wrapText="1" indent="1"/>
    </xf>
    <xf numFmtId="0" fontId="20" fillId="0" borderId="0" xfId="3" applyFont="1" applyFill="1" applyBorder="1" applyAlignment="1">
      <alignment horizontal="left" wrapText="1"/>
    </xf>
    <xf numFmtId="0" fontId="0" fillId="0" borderId="0" xfId="0" applyFont="1" applyFill="1"/>
    <xf numFmtId="0" fontId="94" fillId="0" borderId="0" xfId="0" applyFont="1" applyFill="1" applyAlignment="1">
      <alignment horizontal="left" indent="1"/>
    </xf>
    <xf numFmtId="0" fontId="91" fillId="0" borderId="0" xfId="3" applyFont="1" applyFill="1" applyBorder="1" applyAlignment="1">
      <alignment horizontal="left" wrapText="1" indent="1"/>
    </xf>
    <xf numFmtId="0" fontId="0" fillId="0" borderId="0" xfId="0" applyFont="1" applyFill="1" applyAlignment="1">
      <alignment horizontal="left" indent="2"/>
    </xf>
    <xf numFmtId="167" fontId="23" fillId="0" borderId="0" xfId="1" applyNumberFormat="1" applyFont="1" applyFill="1" applyBorder="1" applyAlignment="1">
      <alignment horizontal="right" vertical="center" wrapText="1"/>
    </xf>
    <xf numFmtId="0" fontId="91" fillId="110" borderId="0" xfId="3" applyFont="1" applyFill="1" applyBorder="1" applyAlignment="1">
      <alignment horizontal="left" wrapText="1" indent="1"/>
    </xf>
    <xf numFmtId="168" fontId="91" fillId="110" borderId="0" xfId="1" applyNumberFormat="1" applyFont="1" applyFill="1" applyBorder="1" applyAlignment="1">
      <alignment horizontal="right" vertical="center" wrapText="1"/>
    </xf>
    <xf numFmtId="0" fontId="17" fillId="109" borderId="0" xfId="3" applyFont="1" applyFill="1" applyBorder="1" applyAlignment="1">
      <alignment horizontal="left" wrapText="1" indent="1"/>
    </xf>
    <xf numFmtId="0" fontId="20" fillId="109" borderId="0" xfId="3" applyFont="1" applyFill="1" applyBorder="1" applyAlignment="1">
      <alignment horizontal="left" wrapText="1" indent="1"/>
    </xf>
    <xf numFmtId="0" fontId="0" fillId="0" borderId="14" xfId="0" applyBorder="1"/>
    <xf numFmtId="0" fontId="97" fillId="0" borderId="14" xfId="0" applyFont="1" applyBorder="1" applyAlignment="1">
      <alignment horizontal="center" vertical="center"/>
    </xf>
    <xf numFmtId="0" fontId="98" fillId="0" borderId="0" xfId="0" applyFont="1"/>
    <xf numFmtId="0" fontId="99" fillId="34" borderId="0" xfId="43813" applyFont="1" applyFill="1" applyAlignment="1" applyProtection="1"/>
    <xf numFmtId="0" fontId="101" fillId="0" borderId="0" xfId="0" applyFont="1" applyAlignment="1">
      <alignment vertical="center" wrapText="1"/>
    </xf>
    <xf numFmtId="3" fontId="20" fillId="0" borderId="29" xfId="3" applyNumberFormat="1" applyFont="1" applyFill="1" applyBorder="1" applyAlignment="1">
      <alignment horizontal="right"/>
    </xf>
    <xf numFmtId="3" fontId="17" fillId="0" borderId="29" xfId="3" applyNumberFormat="1" applyFont="1" applyFill="1" applyBorder="1" applyAlignment="1">
      <alignment horizontal="right"/>
    </xf>
    <xf numFmtId="187" fontId="20" fillId="0" borderId="29" xfId="3" applyNumberFormat="1" applyFont="1" applyFill="1" applyBorder="1" applyAlignment="1">
      <alignment horizontal="right"/>
    </xf>
    <xf numFmtId="3" fontId="20" fillId="0" borderId="29" xfId="1" applyNumberFormat="1" applyFont="1" applyFill="1" applyBorder="1" applyAlignment="1">
      <alignment horizontal="right" vertical="center" wrapText="1"/>
    </xf>
    <xf numFmtId="3" fontId="20" fillId="0" borderId="29" xfId="3" applyNumberFormat="1" applyFont="1" applyBorder="1" applyAlignment="1">
      <alignment horizontal="right"/>
    </xf>
    <xf numFmtId="187" fontId="93" fillId="0" borderId="29" xfId="3" applyNumberFormat="1" applyFont="1" applyBorder="1" applyAlignment="1">
      <alignment horizontal="right"/>
    </xf>
    <xf numFmtId="3" fontId="20" fillId="0" borderId="29" xfId="3" applyNumberFormat="1" applyFont="1" applyFill="1" applyBorder="1"/>
    <xf numFmtId="167" fontId="20" fillId="0" borderId="29" xfId="1" applyNumberFormat="1" applyFont="1" applyFill="1" applyBorder="1" applyAlignment="1">
      <alignment horizontal="right" vertical="center" wrapText="1"/>
    </xf>
    <xf numFmtId="3" fontId="17" fillId="0" borderId="29" xfId="3" applyNumberFormat="1" applyFont="1" applyFill="1" applyBorder="1"/>
    <xf numFmtId="187" fontId="20" fillId="0" borderId="29" xfId="1" applyNumberFormat="1" applyFont="1" applyFill="1" applyBorder="1" applyAlignment="1">
      <alignment horizontal="right" vertical="center" wrapText="1"/>
    </xf>
    <xf numFmtId="167" fontId="17" fillId="0" borderId="29" xfId="1" applyNumberFormat="1" applyFont="1" applyFill="1" applyBorder="1" applyAlignment="1">
      <alignment horizontal="right" vertical="center" wrapText="1"/>
    </xf>
    <xf numFmtId="168" fontId="17" fillId="0" borderId="29" xfId="1" applyNumberFormat="1" applyFont="1" applyFill="1" applyBorder="1" applyAlignment="1">
      <alignment horizontal="right" vertical="center" wrapText="1"/>
    </xf>
    <xf numFmtId="0" fontId="94" fillId="0" borderId="29" xfId="0" applyFont="1" applyFill="1" applyBorder="1"/>
    <xf numFmtId="0" fontId="94" fillId="110" borderId="29" xfId="0" applyFont="1" applyFill="1" applyBorder="1"/>
    <xf numFmtId="168" fontId="20" fillId="0" borderId="29" xfId="1" applyNumberFormat="1" applyFont="1" applyFill="1" applyBorder="1" applyAlignment="1">
      <alignment horizontal="right" vertical="center" wrapText="1"/>
    </xf>
    <xf numFmtId="168" fontId="19" fillId="33" borderId="29" xfId="3" applyNumberFormat="1" applyFont="1" applyFill="1" applyBorder="1" applyAlignment="1">
      <alignment horizontal="right" vertical="center" wrapText="1"/>
    </xf>
    <xf numFmtId="0" fontId="100" fillId="0" borderId="0" xfId="0" applyFont="1" applyFill="1" applyAlignment="1">
      <alignment horizontal="left"/>
    </xf>
    <xf numFmtId="168" fontId="19" fillId="33" borderId="0" xfId="3" applyNumberFormat="1" applyFont="1" applyFill="1" applyAlignment="1">
      <alignment horizontal="left" vertical="center"/>
    </xf>
    <xf numFmtId="3" fontId="17" fillId="0" borderId="0" xfId="3" applyNumberFormat="1" applyFont="1"/>
    <xf numFmtId="0" fontId="102" fillId="0" borderId="29" xfId="3" applyFont="1" applyBorder="1" applyAlignment="1">
      <alignment horizontal="right"/>
    </xf>
    <xf numFmtId="0" fontId="102" fillId="0" borderId="0" xfId="3" applyFont="1" applyBorder="1" applyAlignment="1">
      <alignment horizontal="right"/>
    </xf>
    <xf numFmtId="0" fontId="0" fillId="0" borderId="0" xfId="0" applyFont="1"/>
    <xf numFmtId="0" fontId="17" fillId="0" borderId="0" xfId="3" applyFont="1" applyFill="1" applyBorder="1" applyAlignment="1">
      <alignment horizontal="left" wrapText="1" indent="3"/>
    </xf>
    <xf numFmtId="0" fontId="21" fillId="0" borderId="0" xfId="3" applyFont="1" applyAlignment="1">
      <alignment horizontal="left" wrapText="1" indent="2"/>
    </xf>
    <xf numFmtId="169" fontId="21" fillId="0" borderId="0" xfId="2" applyNumberFormat="1" applyFont="1" applyAlignment="1">
      <alignment horizontal="right" wrapText="1"/>
    </xf>
    <xf numFmtId="0" fontId="17" fillId="0" borderId="0" xfId="3" applyFont="1" applyAlignment="1"/>
    <xf numFmtId="0" fontId="19" fillId="33" borderId="0" xfId="3" applyFont="1" applyFill="1" applyAlignment="1">
      <alignment horizontal="center" wrapText="1"/>
    </xf>
    <xf numFmtId="0" fontId="19" fillId="33" borderId="29" xfId="3" applyFont="1" applyFill="1" applyBorder="1" applyAlignment="1">
      <alignment horizontal="center" wrapText="1"/>
    </xf>
    <xf numFmtId="0" fontId="19" fillId="33" borderId="0" xfId="3" applyFont="1" applyFill="1" applyAlignment="1">
      <alignment horizontal="center" vertical="center" wrapText="1"/>
    </xf>
    <xf numFmtId="0" fontId="19" fillId="33" borderId="29" xfId="3" applyFont="1" applyFill="1" applyBorder="1" applyAlignment="1">
      <alignment horizontal="center" vertical="center" wrapText="1"/>
    </xf>
    <xf numFmtId="0" fontId="19" fillId="33" borderId="0" xfId="3" applyFont="1" applyFill="1" applyAlignment="1">
      <alignment horizontal="center" vertical="center"/>
    </xf>
    <xf numFmtId="0" fontId="102" fillId="0" borderId="29" xfId="3" applyFont="1" applyBorder="1" applyAlignment="1">
      <alignment horizontal="center"/>
    </xf>
    <xf numFmtId="0" fontId="102" fillId="0" borderId="0" xfId="3" applyFont="1" applyBorder="1" applyAlignment="1">
      <alignment horizontal="center"/>
    </xf>
    <xf numFmtId="0" fontId="1" fillId="0" borderId="0" xfId="0" applyFont="1"/>
    <xf numFmtId="188" fontId="1" fillId="0" borderId="0" xfId="0" applyNumberFormat="1" applyFont="1"/>
    <xf numFmtId="3" fontId="20" fillId="0" borderId="0" xfId="3" applyNumberFormat="1" applyFont="1" applyFill="1" applyBorder="1" applyAlignment="1">
      <alignment horizontal="right"/>
    </xf>
    <xf numFmtId="187" fontId="93" fillId="0" borderId="0" xfId="3" applyNumberFormat="1" applyFont="1" applyFill="1" applyBorder="1" applyAlignment="1">
      <alignment horizontal="right"/>
    </xf>
    <xf numFmtId="3" fontId="20" fillId="0" borderId="0" xfId="3" applyNumberFormat="1" applyFont="1" applyFill="1" applyBorder="1"/>
    <xf numFmtId="0" fontId="103" fillId="0" borderId="0" xfId="3" applyFont="1" applyAlignment="1">
      <alignment horizontal="left" wrapText="1" indent="2"/>
    </xf>
    <xf numFmtId="9" fontId="91" fillId="0" borderId="0" xfId="1" applyNumberFormat="1" applyFont="1" applyFill="1" applyBorder="1" applyAlignment="1">
      <alignment horizontal="left" vertical="center" wrapText="1" indent="1"/>
    </xf>
    <xf numFmtId="169" fontId="103" fillId="0" borderId="0" xfId="2" applyNumberFormat="1" applyFont="1" applyAlignment="1">
      <alignment horizontal="right" wrapText="1"/>
    </xf>
    <xf numFmtId="169" fontId="103" fillId="0" borderId="29" xfId="2" applyNumberFormat="1" applyFont="1" applyFill="1" applyBorder="1" applyAlignment="1">
      <alignment horizontal="right" wrapText="1"/>
    </xf>
    <xf numFmtId="167" fontId="20" fillId="109" borderId="0" xfId="1" applyNumberFormat="1" applyFont="1" applyFill="1" applyBorder="1" applyAlignment="1">
      <alignment horizontal="right" vertical="center" wrapText="1"/>
    </xf>
    <xf numFmtId="167" fontId="23" fillId="0" borderId="29" xfId="1" applyNumberFormat="1" applyFont="1" applyFill="1" applyBorder="1" applyAlignment="1">
      <alignment horizontal="right" vertical="center" wrapText="1"/>
    </xf>
    <xf numFmtId="167" fontId="24" fillId="0" borderId="29" xfId="1" applyNumberFormat="1" applyFont="1" applyFill="1" applyBorder="1" applyAlignment="1">
      <alignment horizontal="right" vertical="center" wrapText="1"/>
    </xf>
    <xf numFmtId="169" fontId="103" fillId="0" borderId="0" xfId="2" applyNumberFormat="1" applyFont="1" applyFill="1" applyBorder="1" applyAlignment="1">
      <alignment horizontal="right" wrapText="1"/>
    </xf>
    <xf numFmtId="0" fontId="19" fillId="33" borderId="0" xfId="3" applyFont="1" applyFill="1" applyBorder="1" applyAlignment="1">
      <alignment horizontal="center" wrapText="1"/>
    </xf>
    <xf numFmtId="0" fontId="19" fillId="33" borderId="0" xfId="3" applyFont="1" applyFill="1" applyBorder="1" applyAlignment="1">
      <alignment horizontal="center"/>
    </xf>
    <xf numFmtId="0" fontId="19" fillId="33" borderId="0" xfId="3" applyFont="1" applyFill="1" applyBorder="1" applyAlignment="1">
      <alignment horizontal="center" vertical="center" wrapText="1"/>
    </xf>
    <xf numFmtId="0" fontId="20" fillId="0" borderId="0" xfId="3" applyFont="1" applyAlignment="1"/>
    <xf numFmtId="168" fontId="19" fillId="33" borderId="0" xfId="3" applyNumberFormat="1" applyFont="1" applyFill="1" applyAlignment="1">
      <alignment horizontal="center"/>
    </xf>
    <xf numFmtId="168" fontId="19" fillId="33" borderId="29" xfId="3" applyNumberFormat="1" applyFont="1" applyFill="1" applyBorder="1" applyAlignment="1">
      <alignment horizontal="center" vertical="center"/>
    </xf>
    <xf numFmtId="168" fontId="19" fillId="33" borderId="0" xfId="3" applyNumberFormat="1" applyFont="1" applyFill="1" applyAlignment="1">
      <alignment horizontal="center" wrapText="1"/>
    </xf>
    <xf numFmtId="168" fontId="19" fillId="33" borderId="0" xfId="3" applyNumberFormat="1" applyFont="1" applyFill="1" applyAlignment="1">
      <alignment horizontal="center" vertical="center" wrapText="1"/>
    </xf>
    <xf numFmtId="168" fontId="19" fillId="33" borderId="0" xfId="3" applyNumberFormat="1" applyFont="1" applyFill="1" applyBorder="1" applyAlignment="1">
      <alignment horizontal="center" vertical="center" wrapText="1"/>
    </xf>
    <xf numFmtId="168" fontId="19" fillId="33" borderId="0" xfId="3" applyNumberFormat="1" applyFont="1" applyFill="1" applyBorder="1" applyAlignment="1">
      <alignment horizontal="center" vertical="center"/>
    </xf>
    <xf numFmtId="0" fontId="100" fillId="0" borderId="0" xfId="0" applyFont="1" applyFill="1" applyAlignment="1">
      <alignment horizontal="center" vertical="center" wrapText="1"/>
    </xf>
    <xf numFmtId="0" fontId="0" fillId="0" borderId="0" xfId="0" applyAlignment="1">
      <alignment horizontal="center" wrapText="1"/>
    </xf>
    <xf numFmtId="0" fontId="0" fillId="0" borderId="0" xfId="0" applyFont="1" applyAlignment="1"/>
    <xf numFmtId="0" fontId="19" fillId="33" borderId="0" xfId="3" applyFont="1" applyFill="1" applyAlignment="1">
      <alignment horizontal="center"/>
    </xf>
    <xf numFmtId="0" fontId="19" fillId="33" borderId="29" xfId="3" applyFont="1" applyFill="1" applyBorder="1" applyAlignment="1">
      <alignment horizontal="center" vertical="center"/>
    </xf>
    <xf numFmtId="168" fontId="19" fillId="33" borderId="0" xfId="3" applyNumberFormat="1" applyFont="1" applyFill="1" applyAlignment="1">
      <alignment horizontal="center" vertical="center"/>
    </xf>
    <xf numFmtId="0" fontId="19" fillId="33" borderId="29" xfId="3" applyFont="1" applyFill="1" applyBorder="1" applyAlignment="1">
      <alignment horizontal="center"/>
    </xf>
    <xf numFmtId="0" fontId="20" fillId="0" borderId="0" xfId="3" applyFont="1" applyAlignment="1">
      <alignment horizontal="left"/>
    </xf>
    <xf numFmtId="0" fontId="91" fillId="0" borderId="0" xfId="3" applyFont="1" applyAlignment="1">
      <alignment horizontal="left" indent="2"/>
    </xf>
    <xf numFmtId="167" fontId="91" fillId="110" borderId="0" xfId="1" applyNumberFormat="1" applyFont="1" applyFill="1" applyBorder="1" applyAlignment="1">
      <alignment horizontal="right" vertical="center" wrapText="1"/>
    </xf>
    <xf numFmtId="167" fontId="17" fillId="109" borderId="0" xfId="1" applyNumberFormat="1" applyFont="1" applyFill="1" applyBorder="1" applyAlignment="1">
      <alignment horizontal="right" vertical="center" wrapText="1"/>
    </xf>
    <xf numFmtId="0" fontId="17" fillId="0" borderId="0" xfId="3" applyFont="1" applyFill="1" applyBorder="1" applyAlignment="1">
      <alignment horizontal="left" wrapText="1" indent="5"/>
    </xf>
    <xf numFmtId="0" fontId="102" fillId="0" borderId="0" xfId="3" applyFont="1" applyAlignment="1">
      <alignment horizontal="right"/>
    </xf>
    <xf numFmtId="189" fontId="24" fillId="0" borderId="0" xfId="1" applyNumberFormat="1" applyFont="1" applyFill="1" applyBorder="1" applyAlignment="1">
      <alignment horizontal="right" vertical="center" wrapText="1"/>
    </xf>
    <xf numFmtId="189" fontId="24" fillId="0" borderId="0" xfId="3" applyNumberFormat="1" applyFont="1"/>
    <xf numFmtId="189" fontId="23" fillId="0" borderId="0" xfId="1" applyNumberFormat="1" applyFont="1" applyFill="1" applyBorder="1" applyAlignment="1">
      <alignment horizontal="right" vertical="center" wrapText="1"/>
    </xf>
    <xf numFmtId="189" fontId="23" fillId="0" borderId="0" xfId="3" applyNumberFormat="1" applyFont="1"/>
    <xf numFmtId="189" fontId="20" fillId="0" borderId="0" xfId="3" applyNumberFormat="1" applyFont="1" applyAlignment="1">
      <alignment horizontal="right"/>
    </xf>
    <xf numFmtId="0" fontId="95" fillId="0" borderId="0" xfId="3" applyFont="1" applyFill="1" applyBorder="1" applyAlignment="1">
      <alignment horizontal="left" wrapText="1"/>
    </xf>
    <xf numFmtId="167" fontId="93" fillId="0" borderId="0" xfId="1" applyNumberFormat="1" applyFont="1" applyFill="1" applyBorder="1" applyAlignment="1">
      <alignment horizontal="right" vertical="center" wrapText="1"/>
    </xf>
    <xf numFmtId="167" fontId="93" fillId="0" borderId="29" xfId="1" applyNumberFormat="1" applyFont="1" applyFill="1" applyBorder="1" applyAlignment="1">
      <alignment horizontal="right" vertical="center" wrapText="1"/>
    </xf>
    <xf numFmtId="169" fontId="91" fillId="0" borderId="0" xfId="1" applyNumberFormat="1" applyFont="1" applyFill="1" applyBorder="1" applyAlignment="1">
      <alignment horizontal="right" vertical="center" wrapText="1"/>
    </xf>
    <xf numFmtId="169" fontId="91" fillId="0" borderId="29" xfId="1" applyNumberFormat="1" applyFont="1" applyFill="1" applyBorder="1" applyAlignment="1">
      <alignment horizontal="right" vertical="center" wrapText="1"/>
    </xf>
    <xf numFmtId="167" fontId="0" fillId="0" borderId="0" xfId="0" applyNumberFormat="1" applyFont="1" applyFill="1"/>
    <xf numFmtId="0" fontId="20" fillId="109" borderId="0" xfId="3" applyFont="1" applyFill="1" applyBorder="1" applyAlignment="1">
      <alignment horizontal="left" wrapText="1" indent="3"/>
    </xf>
    <xf numFmtId="0" fontId="20" fillId="0" borderId="0" xfId="3" applyFont="1" applyFill="1" applyBorder="1" applyAlignment="1">
      <alignment horizontal="left" indent="3"/>
    </xf>
    <xf numFmtId="187" fontId="24" fillId="0" borderId="0" xfId="5" applyNumberFormat="1" applyFont="1" applyFill="1" applyBorder="1" applyAlignment="1">
      <alignment horizontal="right"/>
    </xf>
    <xf numFmtId="187" fontId="24" fillId="0" borderId="0" xfId="6" applyNumberFormat="1" applyFont="1" applyFill="1" applyBorder="1" applyAlignment="1">
      <alignment horizontal="right"/>
    </xf>
    <xf numFmtId="187" fontId="23" fillId="0" borderId="0" xfId="5" applyNumberFormat="1" applyFont="1" applyFill="1" applyBorder="1" applyAlignment="1">
      <alignment horizontal="right"/>
    </xf>
    <xf numFmtId="187" fontId="23" fillId="0" borderId="0" xfId="6" applyNumberFormat="1" applyFont="1" applyFill="1" applyBorder="1" applyAlignment="1">
      <alignment horizontal="right" vertical="center" wrapText="1"/>
    </xf>
    <xf numFmtId="187" fontId="23" fillId="0" borderId="0" xfId="6" applyNumberFormat="1" applyFont="1" applyFill="1" applyAlignment="1">
      <alignment horizontal="right" vertical="center" wrapText="1"/>
    </xf>
    <xf numFmtId="169" fontId="103" fillId="0" borderId="0" xfId="2" applyNumberFormat="1" applyFont="1" applyFill="1" applyAlignment="1">
      <alignment horizontal="right" wrapText="1"/>
    </xf>
    <xf numFmtId="167" fontId="20" fillId="111" borderId="0" xfId="1" applyNumberFormat="1" applyFont="1" applyFill="1" applyBorder="1" applyAlignment="1">
      <alignment horizontal="right" vertical="center" wrapText="1"/>
    </xf>
    <xf numFmtId="3" fontId="20" fillId="111" borderId="0" xfId="3" applyNumberFormat="1" applyFont="1" applyFill="1" applyAlignment="1">
      <alignment horizontal="right"/>
    </xf>
    <xf numFmtId="3" fontId="20" fillId="111" borderId="29" xfId="3" applyNumberFormat="1" applyFont="1" applyFill="1" applyBorder="1" applyAlignment="1">
      <alignment horizontal="right"/>
    </xf>
    <xf numFmtId="17" fontId="19" fillId="33" borderId="0" xfId="3" applyNumberFormat="1" applyFont="1" applyFill="1" applyAlignment="1">
      <alignment horizontal="center" vertical="center" wrapText="1"/>
    </xf>
    <xf numFmtId="17" fontId="19" fillId="33" borderId="0" xfId="3" applyNumberFormat="1" applyFont="1" applyFill="1" applyBorder="1" applyAlignment="1">
      <alignment horizontal="center" vertical="center" wrapText="1"/>
    </xf>
    <xf numFmtId="17" fontId="19" fillId="33" borderId="29" xfId="3" applyNumberFormat="1" applyFont="1" applyFill="1" applyBorder="1" applyAlignment="1">
      <alignment horizontal="center" vertical="center"/>
    </xf>
    <xf numFmtId="0" fontId="19" fillId="33" borderId="0" xfId="3" applyFont="1" applyFill="1" applyBorder="1" applyAlignment="1">
      <alignment horizontal="center" vertical="center"/>
    </xf>
    <xf numFmtId="43" fontId="17" fillId="0" borderId="0" xfId="1" applyFont="1"/>
    <xf numFmtId="189" fontId="24" fillId="0" borderId="0" xfId="3" applyNumberFormat="1" applyFont="1" applyFill="1" applyBorder="1"/>
    <xf numFmtId="189" fontId="23" fillId="0" borderId="0" xfId="3" applyNumberFormat="1" applyFont="1" applyFill="1" applyBorder="1" applyAlignment="1">
      <alignment horizontal="right"/>
    </xf>
    <xf numFmtId="0" fontId="91" fillId="0" borderId="0" xfId="0" applyFont="1" applyAlignment="1">
      <alignment horizontal="right"/>
    </xf>
    <xf numFmtId="190" fontId="17" fillId="34" borderId="0" xfId="3" applyNumberFormat="1" applyFont="1" applyFill="1"/>
    <xf numFmtId="0" fontId="17" fillId="0" borderId="0" xfId="3" applyFont="1" applyFill="1"/>
    <xf numFmtId="0" fontId="20" fillId="0" borderId="0" xfId="3" applyFont="1" applyFill="1"/>
    <xf numFmtId="191" fontId="24" fillId="0" borderId="0" xfId="1" applyNumberFormat="1" applyFont="1" applyFill="1" applyBorder="1" applyAlignment="1">
      <alignment horizontal="right"/>
    </xf>
    <xf numFmtId="191" fontId="17" fillId="0" borderId="0" xfId="1" applyNumberFormat="1" applyFont="1"/>
    <xf numFmtId="191" fontId="23" fillId="0" borderId="0" xfId="1" applyNumberFormat="1" applyFont="1" applyFill="1" applyBorder="1" applyAlignment="1">
      <alignment horizontal="right"/>
    </xf>
    <xf numFmtId="191" fontId="23" fillId="0" borderId="0" xfId="1" applyNumberFormat="1" applyFont="1" applyFill="1" applyBorder="1" applyAlignment="1">
      <alignment horizontal="right" vertical="center" wrapText="1"/>
    </xf>
    <xf numFmtId="0" fontId="23" fillId="0" borderId="0" xfId="3" applyFont="1" applyFill="1" applyBorder="1" applyAlignment="1">
      <alignment wrapText="1"/>
    </xf>
    <xf numFmtId="0" fontId="23" fillId="0" borderId="0" xfId="3" applyFont="1" applyFill="1" applyAlignment="1">
      <alignment horizontal="left" wrapText="1" indent="1"/>
    </xf>
    <xf numFmtId="191" fontId="23" fillId="0" borderId="0" xfId="1" applyNumberFormat="1" applyFont="1"/>
    <xf numFmtId="191" fontId="24" fillId="0" borderId="0" xfId="1" applyNumberFormat="1" applyFont="1" applyFill="1" applyBorder="1" applyAlignment="1">
      <alignment horizontal="right" vertical="center" wrapText="1"/>
    </xf>
    <xf numFmtId="191" fontId="24" fillId="0" borderId="0" xfId="1" applyNumberFormat="1" applyFont="1"/>
    <xf numFmtId="0" fontId="14" fillId="0" borderId="29" xfId="3" applyFont="1" applyBorder="1" applyAlignment="1">
      <alignment horizontal="center"/>
    </xf>
    <xf numFmtId="0" fontId="14" fillId="0" borderId="0" xfId="3" applyFont="1" applyAlignment="1">
      <alignment horizontal="center"/>
    </xf>
    <xf numFmtId="0" fontId="14" fillId="0" borderId="0" xfId="3" applyFont="1" applyBorder="1" applyAlignment="1">
      <alignment horizontal="center"/>
    </xf>
    <xf numFmtId="3" fontId="1" fillId="0" borderId="0" xfId="0" applyNumberFormat="1" applyFont="1"/>
    <xf numFmtId="167" fontId="1" fillId="0" borderId="0" xfId="1" applyNumberFormat="1" applyFont="1" applyFill="1" applyBorder="1" applyAlignment="1">
      <alignment horizontal="right" vertical="center" wrapText="1"/>
    </xf>
    <xf numFmtId="191" fontId="17" fillId="0" borderId="0" xfId="1" applyNumberFormat="1" applyFont="1" applyFill="1"/>
    <xf numFmtId="43" fontId="17" fillId="0" borderId="0" xfId="1" applyFont="1" applyFill="1" applyAlignment="1">
      <alignment horizontal="right"/>
    </xf>
    <xf numFmtId="1" fontId="1" fillId="0" borderId="0" xfId="0" applyNumberFormat="1" applyFont="1"/>
    <xf numFmtId="9" fontId="91" fillId="0" borderId="0" xfId="1" applyNumberFormat="1" applyFont="1" applyFill="1" applyBorder="1" applyAlignment="1">
      <alignment horizontal="right" vertical="center" wrapText="1"/>
    </xf>
    <xf numFmtId="0" fontId="94" fillId="0" borderId="0" xfId="0" applyFont="1"/>
    <xf numFmtId="0" fontId="20" fillId="34" borderId="0" xfId="3" applyFont="1" applyFill="1"/>
    <xf numFmtId="190" fontId="20" fillId="34" borderId="0" xfId="3" applyNumberFormat="1" applyFont="1" applyFill="1"/>
    <xf numFmtId="43" fontId="17" fillId="0" borderId="0" xfId="1" applyFont="1" applyFill="1"/>
    <xf numFmtId="167" fontId="23" fillId="0" borderId="0" xfId="0" applyNumberFormat="1" applyFont="1" applyFill="1"/>
    <xf numFmtId="167" fontId="94" fillId="0" borderId="0" xfId="1" applyNumberFormat="1" applyFont="1" applyFill="1" applyBorder="1" applyAlignment="1">
      <alignment horizontal="right" vertical="center" wrapText="1"/>
    </xf>
    <xf numFmtId="3" fontId="93" fillId="0" borderId="0" xfId="3" applyNumberFormat="1" applyFont="1" applyFill="1" applyAlignment="1">
      <alignment horizontal="right"/>
    </xf>
    <xf numFmtId="167" fontId="20" fillId="109" borderId="29" xfId="1" applyNumberFormat="1" applyFont="1" applyFill="1" applyBorder="1" applyAlignment="1">
      <alignment horizontal="right" vertical="center" wrapText="1"/>
    </xf>
    <xf numFmtId="187" fontId="94" fillId="0" borderId="0" xfId="1" applyNumberFormat="1" applyFont="1" applyFill="1" applyBorder="1" applyAlignment="1">
      <alignment horizontal="right" vertical="center" wrapText="1"/>
    </xf>
    <xf numFmtId="167" fontId="20" fillId="109" borderId="0" xfId="1" applyNumberFormat="1" applyFont="1" applyFill="1" applyBorder="1" applyAlignment="1">
      <alignment horizontal="center" vertical="center" wrapText="1"/>
    </xf>
    <xf numFmtId="0" fontId="23" fillId="109" borderId="0" xfId="3" applyFont="1" applyFill="1" applyAlignment="1"/>
    <xf numFmtId="189" fontId="23" fillId="0" borderId="0" xfId="3" applyNumberFormat="1" applyFont="1" applyFill="1"/>
    <xf numFmtId="189" fontId="24" fillId="0" borderId="0" xfId="3" applyNumberFormat="1" applyFont="1" applyFill="1"/>
    <xf numFmtId="191" fontId="24" fillId="0" borderId="0" xfId="1" applyNumberFormat="1" applyFont="1" applyFill="1"/>
    <xf numFmtId="191" fontId="23" fillId="0" borderId="0" xfId="1" applyNumberFormat="1" applyFont="1" applyFill="1"/>
    <xf numFmtId="188" fontId="0" fillId="0" borderId="0" xfId="0" applyNumberFormat="1" applyFont="1"/>
    <xf numFmtId="187" fontId="0" fillId="0" borderId="0" xfId="0" applyNumberFormat="1" applyFont="1"/>
    <xf numFmtId="0" fontId="23" fillId="0" borderId="0" xfId="3" applyFont="1" applyFill="1"/>
    <xf numFmtId="169" fontId="17" fillId="0" borderId="29" xfId="2" applyNumberFormat="1" applyFont="1" applyFill="1" applyBorder="1" applyAlignment="1">
      <alignment horizontal="right" vertical="center" wrapText="1"/>
    </xf>
    <xf numFmtId="169" fontId="17" fillId="0" borderId="0" xfId="2" applyNumberFormat="1" applyFont="1" applyFill="1" applyBorder="1" applyAlignment="1">
      <alignment horizontal="right" vertical="center" wrapText="1"/>
    </xf>
    <xf numFmtId="3" fontId="1" fillId="0" borderId="0" xfId="3" applyNumberFormat="1" applyFont="1" applyFill="1" applyAlignment="1">
      <alignment horizontal="right"/>
    </xf>
    <xf numFmtId="190" fontId="17" fillId="0" borderId="0" xfId="3" applyNumberFormat="1" applyFont="1" applyFill="1"/>
    <xf numFmtId="187" fontId="17" fillId="0" borderId="0" xfId="3" applyNumberFormat="1" applyFont="1" applyFill="1"/>
    <xf numFmtId="3" fontId="91" fillId="0" borderId="29" xfId="3" applyNumberFormat="1" applyFont="1" applyFill="1" applyBorder="1"/>
    <xf numFmtId="168" fontId="91" fillId="0" borderId="29" xfId="1" applyNumberFormat="1" applyFont="1" applyFill="1" applyBorder="1" applyAlignment="1">
      <alignment horizontal="right" vertical="center" wrapText="1"/>
    </xf>
    <xf numFmtId="3" fontId="0" fillId="0" borderId="0" xfId="0" applyNumberFormat="1"/>
    <xf numFmtId="3" fontId="94" fillId="0" borderId="0" xfId="0" applyNumberFormat="1" applyFont="1"/>
    <xf numFmtId="187" fontId="0" fillId="0" borderId="0" xfId="0" applyNumberFormat="1"/>
    <xf numFmtId="1" fontId="0" fillId="0" borderId="0" xfId="0" applyNumberFormat="1"/>
    <xf numFmtId="190" fontId="0" fillId="0" borderId="0" xfId="0" applyNumberFormat="1"/>
    <xf numFmtId="190" fontId="0" fillId="0" borderId="0" xfId="0" applyNumberFormat="1" applyFill="1"/>
    <xf numFmtId="0" fontId="106" fillId="33" borderId="0" xfId="3" applyFont="1" applyFill="1" applyBorder="1" applyAlignment="1">
      <alignment horizontal="center" vertical="center" wrapText="1"/>
    </xf>
    <xf numFmtId="190" fontId="17" fillId="0" borderId="0" xfId="3" applyNumberFormat="1" applyFont="1"/>
    <xf numFmtId="9" fontId="21" fillId="0" borderId="0" xfId="2" applyNumberFormat="1" applyFont="1" applyAlignment="1">
      <alignment horizontal="right" wrapText="1"/>
    </xf>
    <xf numFmtId="187" fontId="20" fillId="0" borderId="0" xfId="3" applyNumberFormat="1" applyFont="1" applyFill="1"/>
    <xf numFmtId="188" fontId="17" fillId="34" borderId="0" xfId="3" applyNumberFormat="1" applyFont="1" applyFill="1"/>
    <xf numFmtId="188" fontId="17" fillId="0" borderId="0" xfId="3" applyNumberFormat="1" applyFont="1"/>
    <xf numFmtId="190" fontId="20" fillId="0" borderId="0" xfId="3" applyNumberFormat="1" applyFont="1"/>
    <xf numFmtId="190" fontId="20" fillId="0" borderId="0" xfId="3" applyNumberFormat="1" applyFont="1" applyFill="1"/>
    <xf numFmtId="192" fontId="23" fillId="0" borderId="0" xfId="3" applyNumberFormat="1" applyFont="1" applyFill="1" applyBorder="1" applyAlignment="1">
      <alignment horizontal="right"/>
    </xf>
    <xf numFmtId="167" fontId="1" fillId="0" borderId="0" xfId="0" applyNumberFormat="1" applyFont="1"/>
    <xf numFmtId="191" fontId="22" fillId="0" borderId="0" xfId="1" applyNumberFormat="1" applyFont="1"/>
    <xf numFmtId="191" fontId="17" fillId="34" borderId="0" xfId="1" applyNumberFormat="1" applyFont="1" applyFill="1"/>
    <xf numFmtId="0" fontId="92" fillId="0" borderId="0" xfId="0" applyFont="1" applyFill="1" applyAlignment="1">
      <alignment horizontal="left" indent="2"/>
    </xf>
    <xf numFmtId="168" fontId="19" fillId="33" borderId="0" xfId="3" applyNumberFormat="1" applyFont="1" applyFill="1" applyBorder="1" applyAlignment="1">
      <alignment horizontal="center" wrapText="1"/>
    </xf>
    <xf numFmtId="167" fontId="0" fillId="0" borderId="0" xfId="0" applyNumberFormat="1" applyFont="1" applyFill="1" applyBorder="1"/>
    <xf numFmtId="167" fontId="94" fillId="0" borderId="0" xfId="0" applyNumberFormat="1" applyFont="1" applyFill="1" applyBorder="1"/>
    <xf numFmtId="167" fontId="23" fillId="0" borderId="0" xfId="0" applyNumberFormat="1" applyFont="1" applyFill="1" applyBorder="1"/>
    <xf numFmtId="0" fontId="17" fillId="0" borderId="0" xfId="3" applyFont="1" applyAlignment="1">
      <alignment wrapText="1"/>
    </xf>
    <xf numFmtId="0" fontId="17" fillId="0" borderId="0" xfId="3" applyFont="1" applyFill="1" applyAlignment="1"/>
    <xf numFmtId="0" fontId="19" fillId="112" borderId="0" xfId="3" applyFont="1" applyFill="1" applyAlignment="1">
      <alignment horizontal="center" wrapText="1"/>
    </xf>
    <xf numFmtId="0" fontId="19" fillId="112" borderId="0" xfId="3" applyFont="1" applyFill="1" applyAlignment="1">
      <alignment horizontal="center"/>
    </xf>
    <xf numFmtId="0" fontId="19" fillId="112" borderId="0" xfId="3" applyFont="1" applyFill="1" applyBorder="1" applyAlignment="1">
      <alignment horizontal="center" vertical="center" wrapText="1"/>
    </xf>
    <xf numFmtId="3" fontId="0" fillId="0" borderId="0" xfId="0" applyNumberFormat="1" applyFont="1"/>
    <xf numFmtId="190" fontId="0" fillId="0" borderId="0" xfId="0" applyNumberFormat="1" applyFont="1"/>
    <xf numFmtId="187" fontId="20" fillId="0" borderId="0" xfId="43609" applyNumberFormat="1" applyFont="1" applyFill="1" applyBorder="1" applyAlignment="1">
      <alignment horizontal="right" vertical="center" wrapText="1"/>
    </xf>
    <xf numFmtId="3" fontId="20" fillId="0" borderId="0" xfId="43609" applyNumberFormat="1" applyFont="1" applyFill="1" applyBorder="1" applyAlignment="1">
      <alignment horizontal="right" vertical="center" wrapText="1"/>
    </xf>
    <xf numFmtId="167" fontId="23" fillId="0" borderId="0" xfId="43609" applyNumberFormat="1" applyFont="1" applyFill="1" applyBorder="1" applyAlignment="1">
      <alignment horizontal="right" vertical="center" wrapText="1"/>
    </xf>
    <xf numFmtId="167" fontId="20" fillId="0" borderId="0" xfId="43609" applyNumberFormat="1" applyFont="1" applyFill="1" applyBorder="1" applyAlignment="1">
      <alignment horizontal="right" vertical="center" wrapText="1"/>
    </xf>
    <xf numFmtId="9" fontId="91" fillId="0" borderId="0" xfId="43609" applyNumberFormat="1" applyFont="1" applyFill="1" applyBorder="1" applyAlignment="1">
      <alignment horizontal="right" vertical="center" wrapText="1"/>
    </xf>
    <xf numFmtId="167" fontId="17" fillId="0" borderId="0" xfId="43609" applyNumberFormat="1" applyFont="1" applyFill="1" applyBorder="1" applyAlignment="1">
      <alignment horizontal="right" vertical="center" wrapText="1"/>
    </xf>
    <xf numFmtId="169" fontId="91" fillId="0" borderId="0" xfId="43609" applyNumberFormat="1" applyFont="1" applyFill="1" applyBorder="1" applyAlignment="1">
      <alignment horizontal="right" vertical="center" wrapText="1"/>
    </xf>
    <xf numFmtId="189" fontId="24" fillId="0" borderId="0" xfId="43609" applyNumberFormat="1" applyFont="1" applyFill="1" applyBorder="1" applyAlignment="1">
      <alignment horizontal="right" vertical="center" wrapText="1"/>
    </xf>
    <xf numFmtId="167" fontId="20" fillId="113" borderId="0" xfId="43609" applyNumberFormat="1" applyFont="1" applyFill="1" applyBorder="1" applyAlignment="1">
      <alignment horizontal="right" vertical="center" wrapText="1"/>
    </xf>
    <xf numFmtId="167" fontId="91" fillId="114" borderId="0" xfId="43609" applyNumberFormat="1" applyFont="1" applyFill="1" applyBorder="1" applyAlignment="1">
      <alignment horizontal="right" vertical="center" wrapText="1"/>
    </xf>
    <xf numFmtId="191" fontId="23" fillId="0" borderId="0" xfId="43609" applyNumberFormat="1" applyFont="1" applyFill="1" applyBorder="1" applyAlignment="1">
      <alignment horizontal="right"/>
    </xf>
    <xf numFmtId="187" fontId="20" fillId="0" borderId="0" xfId="3" applyNumberFormat="1" applyFont="1" applyFill="1" applyBorder="1" applyAlignment="1">
      <alignment horizontal="right"/>
    </xf>
    <xf numFmtId="167" fontId="20" fillId="111" borderId="0" xfId="43609" applyNumberFormat="1" applyFont="1" applyFill="1" applyBorder="1" applyAlignment="1">
      <alignment horizontal="right" vertical="center" wrapText="1"/>
    </xf>
    <xf numFmtId="167" fontId="24" fillId="0" borderId="0" xfId="43609" applyNumberFormat="1" applyFont="1" applyFill="1" applyBorder="1" applyAlignment="1">
      <alignment horizontal="right" vertical="center" wrapText="1"/>
    </xf>
    <xf numFmtId="167" fontId="20" fillId="34" borderId="0" xfId="43609" applyNumberFormat="1" applyFont="1" applyFill="1" applyBorder="1" applyAlignment="1">
      <alignment horizontal="right" vertical="center" wrapText="1"/>
    </xf>
    <xf numFmtId="169" fontId="103" fillId="34" borderId="0" xfId="2" applyNumberFormat="1" applyFont="1" applyFill="1" applyAlignment="1">
      <alignment horizontal="right" wrapText="1"/>
    </xf>
    <xf numFmtId="167" fontId="20" fillId="115" borderId="0" xfId="43609" applyNumberFormat="1" applyFont="1" applyFill="1" applyBorder="1" applyAlignment="1">
      <alignment horizontal="right" vertical="center" wrapText="1"/>
    </xf>
    <xf numFmtId="167" fontId="91" fillId="116" borderId="0" xfId="43609" applyNumberFormat="1" applyFont="1" applyFill="1" applyBorder="1" applyAlignment="1">
      <alignment horizontal="right" vertical="center" wrapText="1"/>
    </xf>
    <xf numFmtId="191" fontId="1" fillId="0" borderId="0" xfId="1" applyNumberFormat="1" applyFont="1"/>
    <xf numFmtId="191" fontId="17" fillId="0" borderId="0" xfId="1" applyNumberFormat="1" applyFont="1" applyFill="1" applyBorder="1" applyAlignment="1">
      <alignment horizontal="right" vertical="center" wrapText="1"/>
    </xf>
    <xf numFmtId="191" fontId="20" fillId="0" borderId="0" xfId="1" applyNumberFormat="1" applyFont="1" applyFill="1" applyBorder="1" applyAlignment="1">
      <alignment horizontal="right" vertical="center" wrapText="1"/>
    </xf>
    <xf numFmtId="1" fontId="0" fillId="0" borderId="0" xfId="0" applyNumberFormat="1" applyFont="1"/>
    <xf numFmtId="187" fontId="20" fillId="111" borderId="0" xfId="43609" applyNumberFormat="1" applyFont="1" applyFill="1" applyBorder="1" applyAlignment="1">
      <alignment horizontal="right" vertical="center" wrapText="1"/>
    </xf>
    <xf numFmtId="3" fontId="20" fillId="111" borderId="0" xfId="43609" applyNumberFormat="1" applyFont="1" applyFill="1" applyBorder="1" applyAlignment="1">
      <alignment horizontal="right" vertical="center" wrapText="1"/>
    </xf>
    <xf numFmtId="0" fontId="19" fillId="112" borderId="0" xfId="3" applyFont="1" applyFill="1" applyAlignment="1">
      <alignment wrapText="1"/>
    </xf>
    <xf numFmtId="0" fontId="20" fillId="111" borderId="0" xfId="3" applyFont="1" applyFill="1" applyBorder="1" applyAlignment="1">
      <alignment wrapText="1"/>
    </xf>
    <xf numFmtId="0" fontId="20" fillId="0" borderId="0" xfId="3" applyFont="1" applyFill="1" applyBorder="1" applyAlignment="1"/>
    <xf numFmtId="0" fontId="108" fillId="0" borderId="0" xfId="3" applyFont="1" applyBorder="1" applyAlignment="1">
      <alignment horizontal="right"/>
    </xf>
    <xf numFmtId="189" fontId="23" fillId="111" borderId="0" xfId="3" applyNumberFormat="1" applyFont="1" applyFill="1"/>
    <xf numFmtId="167" fontId="91" fillId="117" borderId="0" xfId="43609" applyNumberFormat="1" applyFont="1" applyFill="1" applyBorder="1" applyAlignment="1">
      <alignment horizontal="right" vertical="center" wrapText="1"/>
    </xf>
    <xf numFmtId="167" fontId="17" fillId="111" borderId="0" xfId="43609" applyNumberFormat="1" applyFont="1" applyFill="1" applyBorder="1" applyAlignment="1">
      <alignment horizontal="right" vertical="center" wrapText="1"/>
    </xf>
    <xf numFmtId="0" fontId="19" fillId="33" borderId="0" xfId="3" applyFont="1" applyFill="1" applyAlignment="1">
      <alignment horizontal="left" vertical="center" wrapText="1"/>
    </xf>
    <xf numFmtId="0" fontId="17" fillId="0" borderId="0" xfId="3" applyFont="1" applyAlignment="1">
      <alignment horizontal="left" vertical="center" wrapText="1"/>
    </xf>
    <xf numFmtId="0" fontId="19" fillId="112" borderId="0" xfId="3" applyFont="1" applyFill="1" applyAlignment="1">
      <alignment horizontal="left" vertical="center" wrapText="1"/>
    </xf>
  </cellXfs>
  <cellStyles count="43814">
    <cellStyle name="_x0002_" xfId="7"/>
    <cellStyle name="_x0004_" xfId="8"/>
    <cellStyle name="_x0006_" xfId="9"/>
    <cellStyle name=" 1" xfId="10"/>
    <cellStyle name=" 1 2" xfId="11"/>
    <cellStyle name=" 1 3" xfId="12"/>
    <cellStyle name=" 1 4" xfId="13"/>
    <cellStyle name=" 1_13-Endividamento" xfId="14"/>
    <cellStyle name="_x0002_ 10" xfId="15"/>
    <cellStyle name="_x0002_ 11" xfId="16"/>
    <cellStyle name="_x0002_ 12" xfId="17"/>
    <cellStyle name="_x0002_ 13" xfId="18"/>
    <cellStyle name="_x0002_ 14" xfId="19"/>
    <cellStyle name="_x0002_ 15" xfId="20"/>
    <cellStyle name="_x0002_ 16" xfId="21"/>
    <cellStyle name="_x0002_ 17" xfId="22"/>
    <cellStyle name="_x0002_ 18" xfId="23"/>
    <cellStyle name="_x0002_ 19" xfId="24"/>
    <cellStyle name="_x0002_ 2" xfId="25"/>
    <cellStyle name="_x0002_ 2 2" xfId="26"/>
    <cellStyle name="_x0002_ 2 3" xfId="27"/>
    <cellStyle name="_x0002_ 2 4" xfId="28"/>
    <cellStyle name="_x0002_ 3" xfId="29"/>
    <cellStyle name="_x0002_ 4" xfId="30"/>
    <cellStyle name="_x0002_ 5" xfId="31"/>
    <cellStyle name="_x0002_ 6" xfId="32"/>
    <cellStyle name="_x0002_ 7" xfId="33"/>
    <cellStyle name="_x0002_ 8" xfId="34"/>
    <cellStyle name="_x0002_ 9" xfId="35"/>
    <cellStyle name="_x000d__x000a_JournalTemplate=C:\COMFO\CTALK\JOURSTD.TPL_x000d__x000a_LbStateAddress=3 3 0 251 1 89 2 311_x000d__x000a_LbStateJou" xfId="36"/>
    <cellStyle name="?? [0]_laroux" xfId="37"/>
    <cellStyle name="??_laroux" xfId="38"/>
    <cellStyle name="?_x001d_?w _x001a_??_x000c_??U_x0001_%_x0013_|)_x0007__x0001__x0001_" xfId="39"/>
    <cellStyle name="?_x001d_?w _x001a_??_x000c_??U_x0001_%_x0013_|)_x0007__x0001__x0001_ 2" xfId="40"/>
    <cellStyle name="?_x001d_?w _x001a_??_x000c_??U_x0001_%_x0013_|)_x0007__x0001__x0001_ 2 2" xfId="41"/>
    <cellStyle name="?_x001d_?w _x001a_??_x000c_??U_x0001_%_x0013_|)_x0007__x0001__x0001_ 2 2 2" xfId="42"/>
    <cellStyle name="?_x001d_?w _x001a_??_x000c_??U_x0001_%_x0013_|)_x0007__x0001__x0001_ 3" xfId="43"/>
    <cellStyle name="?_x001d_?w _x001a_??_x000c_??U_x0001_%_x0013_|)_x0007__x0001__x0001__Apuração IRPJ_CSLL - Des6" xfId="44"/>
    <cellStyle name="?_x001d_?w_x0009__x001a_??_x000c_??U_x0001_%_x0013_|)_x0007__x0001__x0001_" xfId="45"/>
    <cellStyle name="?_x001d_?w_x0009__x001a_??_x000c_??U_x0001_%_x0013_|)_x0007__x0001__x0001_ 2" xfId="46"/>
    <cellStyle name="?_x001d_?w_x0009__x001a_??_x000c_??U_x0001_%_x0013_|)_x0007__x0001__x0001__Sheet1" xfId="47"/>
    <cellStyle name="?Q\?1@" xfId="48"/>
    <cellStyle name="?Q\?1@ 2" xfId="49"/>
    <cellStyle name="?Q\?1@ 3" xfId="50"/>
    <cellStyle name="?Q\?1@ 4" xfId="51"/>
    <cellStyle name="?Q\?1@_13-Endividamento" xfId="52"/>
    <cellStyle name="_100125-Templates Lubes Operações v3_Otavio" xfId="53"/>
    <cellStyle name="_100125-Templates Lubes Operações v3_Otavio_3-Balanço" xfId="54"/>
    <cellStyle name="_100125-Templates Lubes Operações v3_Otavio_Balanço" xfId="55"/>
    <cellStyle name="_100125-Templates Lubes Operações v3_Otavio_DRE Resumo" xfId="56"/>
    <cellStyle name="_100125-Templates Lubes Operações v3_Otavio_IR Diferido" xfId="57"/>
    <cellStyle name="_100125-Templates Lubes Operações v3_Otavio_Plan1" xfId="58"/>
    <cellStyle name="_100125-Templates Lubes Operações v3_Otavio_Plan1_3-Balanço" xfId="59"/>
    <cellStyle name="_100125-Templates Lubes Operações v3_Otavio_Plan1_Balanço" xfId="60"/>
    <cellStyle name="_100125-Templates Lubes Operações v3_Otavio_Plan1_DRE Resumo" xfId="61"/>
    <cellStyle name="_100125-Templates Lubes Operações v3_Otavio_Plan1_IR Diferido" xfId="62"/>
    <cellStyle name="_100202-DBV-Templates_Lubes_v17" xfId="63"/>
    <cellStyle name="_100202-DBV-Templates_Lubes_v17_3-Balanço" xfId="64"/>
    <cellStyle name="_100202-DBV-Templates_Lubes_v17_Balanço" xfId="65"/>
    <cellStyle name="_100202-DBV-Templates_Lubes_v17_DRE Resumo" xfId="66"/>
    <cellStyle name="_100202-DBV-Templates_Lubes_v17_IR Diferido" xfId="67"/>
    <cellStyle name="_100202-DBV-Templates_Lubes_v17_Plan1" xfId="68"/>
    <cellStyle name="_100202-DBV-Templates_Lubes_v17_Plan1_3-Balanço" xfId="69"/>
    <cellStyle name="_100202-DBV-Templates_Lubes_v17_Plan1_Balanço" xfId="70"/>
    <cellStyle name="_100202-DBV-Templates_Lubes_v17_Plan1_DRE Resumo" xfId="71"/>
    <cellStyle name="_100202-DBV-Templates_Lubes_v17_Plan1_IR Diferido" xfId="72"/>
    <cellStyle name="_100203-DBV-Template Outras Receitas v2" xfId="73"/>
    <cellStyle name="_100203-DBV-Template Outras Receitas v2_3-Balanço" xfId="74"/>
    <cellStyle name="_100203-DBV-Template Outras Receitas v2_Balanço" xfId="75"/>
    <cellStyle name="_100203-DBV-Template Outras Receitas v2_DRE Resumo" xfId="76"/>
    <cellStyle name="_100203-DBV-Template Outras Receitas v2_IR Diferido" xfId="77"/>
    <cellStyle name="_100203-DBV-Template Outras Receitas v2_Plan1" xfId="78"/>
    <cellStyle name="_100203-DBV-Template Outras Receitas v2_Plan1_3-Balanço" xfId="79"/>
    <cellStyle name="_100203-DBV-Template Outras Receitas v2_Plan1_Balanço" xfId="80"/>
    <cellStyle name="_100203-DBV-Template Outras Receitas v2_Plan1_DRE Resumo" xfId="81"/>
    <cellStyle name="_100203-DBV-Template Outras Receitas v2_Plan1_IR Diferido" xfId="82"/>
    <cellStyle name="_Book11" xfId="83"/>
    <cellStyle name="_Book11_3-Balanço" xfId="84"/>
    <cellStyle name="_Book11_Balanço" xfId="85"/>
    <cellStyle name="_Book11_DRE Resumo" xfId="86"/>
    <cellStyle name="_Book11_IR Diferido" xfId="87"/>
    <cellStyle name="_Book11_Plan1" xfId="88"/>
    <cellStyle name="_Book11_Plan1_3-Balanço" xfId="89"/>
    <cellStyle name="_Book11_Plan1_Balanço" xfId="90"/>
    <cellStyle name="_Book11_Plan1_DRE Resumo" xfId="91"/>
    <cellStyle name="_Book11_Plan1_IR Diferido" xfId="92"/>
    <cellStyle name="_Book12" xfId="93"/>
    <cellStyle name="_Book12_3-Balanço" xfId="94"/>
    <cellStyle name="_Book12_Balanço" xfId="95"/>
    <cellStyle name="_Book12_DRE Resumo" xfId="96"/>
    <cellStyle name="_Book12_IR Diferido" xfId="97"/>
    <cellStyle name="_Book12_Plan1" xfId="98"/>
    <cellStyle name="_Book12_Plan1_3-Balanço" xfId="99"/>
    <cellStyle name="_Book12_Plan1_Balanço" xfId="100"/>
    <cellStyle name="_Book12_Plan1_DRE Resumo" xfId="101"/>
    <cellStyle name="_Book12_Plan1_IR Diferido" xfId="102"/>
    <cellStyle name="_Carga Fiscal Mensal 2006 TAC" xfId="103"/>
    <cellStyle name="_Conciliações TAC 12_2007 KPMG" xfId="104"/>
    <cellStyle name="_Cosan S.AxCCl" xfId="105"/>
    <cellStyle name="_Cosan S.AxCCl_Resumo" xfId="106"/>
    <cellStyle name="_Cosan S.AxStandard " xfId="107"/>
    <cellStyle name="_Dados" xfId="108"/>
    <cellStyle name="_Dados 2" xfId="109"/>
    <cellStyle name="_Dados 2_Resumo" xfId="110"/>
    <cellStyle name="_Dados 2_Safra 10-11 Derivativo" xfId="111"/>
    <cellStyle name="_Dados 3" xfId="112"/>
    <cellStyle name="_Dados 3_Resumo" xfId="113"/>
    <cellStyle name="_Dados 3_Safra 10-11 Derivativo" xfId="114"/>
    <cellStyle name="_Dados 4" xfId="115"/>
    <cellStyle name="_Dados 4_Resumo" xfId="116"/>
    <cellStyle name="_Dados 4_Safra 10-11 Derivativo" xfId="117"/>
    <cellStyle name="_Dados 5" xfId="118"/>
    <cellStyle name="_Dados 5_Resumo" xfId="119"/>
    <cellStyle name="_Dados 5_Safra 10-11 Derivativo" xfId="120"/>
    <cellStyle name="_Dados 6" xfId="121"/>
    <cellStyle name="_Dados 6_Resumo" xfId="122"/>
    <cellStyle name="_Dados 6_Safra 10-11 Derivativo" xfId="123"/>
    <cellStyle name="_Dados 7" xfId="124"/>
    <cellStyle name="_Dados 7_Resumo" xfId="125"/>
    <cellStyle name="_Dados 7_Safra 10-11 Derivativo" xfId="126"/>
    <cellStyle name="_DRE ORC Fuel 2010" xfId="127"/>
    <cellStyle name="_DRE ORC Fuel 2010 v46" xfId="128"/>
    <cellStyle name="_DRE ORC Fuel 2010 v46_3-Balanço" xfId="129"/>
    <cellStyle name="_DRE ORC Fuel 2010 v46_Balanço" xfId="130"/>
    <cellStyle name="_DRE ORC Fuel 2010 v46_IR Diferido" xfId="131"/>
    <cellStyle name="_DRE ORC Fuel 2010 v46_Plan1" xfId="132"/>
    <cellStyle name="_DRE ORC Fuel 2010 v46_Plan1_3-Balanço" xfId="133"/>
    <cellStyle name="_DRE ORC Fuel 2010 v46_Plan1_Balanço" xfId="134"/>
    <cellStyle name="_DRE ORC Fuel 2010 v46_Plan1_IR Diferido" xfId="135"/>
    <cellStyle name="_DRE ORC Fuel 2010_3-Balanço" xfId="136"/>
    <cellStyle name="_DRE ORC Fuel 2010_Balanço" xfId="137"/>
    <cellStyle name="_DRE ORC Fuel 2010_IR Diferido" xfId="138"/>
    <cellStyle name="_DRE ORC Fuel 2010_Plan1" xfId="139"/>
    <cellStyle name="_DRE ORC Fuel 2010_Plan1_3-Balanço" xfId="140"/>
    <cellStyle name="_DRE ORC Fuel 2010_Plan1_Balanço" xfId="141"/>
    <cellStyle name="_DRE ORC Fuel 2010_Plan1_IR Diferido" xfId="142"/>
    <cellStyle name="_DRE ORC S&amp;D 2010 V7" xfId="143"/>
    <cellStyle name="_DRE ORC S&amp;D 2010 V7_3-Balanço" xfId="144"/>
    <cellStyle name="_DRE ORC S&amp;D 2010 V7_Balanço" xfId="145"/>
    <cellStyle name="_DRE ORC S&amp;D 2010 V7_IR Diferido" xfId="146"/>
    <cellStyle name="_DRE ORC S&amp;D 2010 V7_Plan1" xfId="147"/>
    <cellStyle name="_DRE ORC S&amp;D 2010 V7_Plan1_3-Balanço" xfId="148"/>
    <cellStyle name="_DRE ORC S&amp;D 2010 V7_Plan1_Balanço" xfId="149"/>
    <cellStyle name="_DRE ORC S&amp;D 2010 V7_Plan1_IR Diferido" xfId="150"/>
    <cellStyle name="_Lojas Conveniência" xfId="151"/>
    <cellStyle name="_Lojas Conveniência_3-Balanço" xfId="152"/>
    <cellStyle name="_Lojas Conveniência_Balanço" xfId="153"/>
    <cellStyle name="_Lojas Conveniência_DRE Resumo" xfId="154"/>
    <cellStyle name="_Lojas Conveniência_IR Diferido" xfId="155"/>
    <cellStyle name="_Lojas Conveniência_Plan1" xfId="156"/>
    <cellStyle name="_Lojas Conveniência_Plan1_3-Balanço" xfId="157"/>
    <cellStyle name="_Lojas Conveniência_Plan1_Balanço" xfId="158"/>
    <cellStyle name="_Lojas Conveniência_Plan1_DRE Resumo" xfId="159"/>
    <cellStyle name="_Lojas Conveniência_Plan1_IR Diferido" xfId="160"/>
    <cellStyle name="_Multiterminais - recolhimentos IRPJ - CSLL" xfId="161"/>
    <cellStyle name="_Multiterminais - recolhimentos IRPJ - CSLL_IR_CS Recolhimentos" xfId="162"/>
    <cellStyle name="_Multiterminais - recolhimentos IRPJ - CSLL_Lead" xfId="163"/>
    <cellStyle name="_NOVEMBRO 09" xfId="164"/>
    <cellStyle name="_Randon Consórcio - PIR 30.06.07" xfId="165"/>
    <cellStyle name="_Randon Consórcio - PIR 30.06.07_IR_CS Recolhimentos" xfId="166"/>
    <cellStyle name="_Randon Consórcio - PIR 30.06.07_Lead" xfId="167"/>
    <cellStyle name="_Sheet2" xfId="168"/>
    <cellStyle name="_Sheet2 2" xfId="169"/>
    <cellStyle name="_Sheet2 2_Resumo" xfId="170"/>
    <cellStyle name="_Sheet2 2_Safra 10-11 Derivativo" xfId="171"/>
    <cellStyle name="_Sheet2 3" xfId="172"/>
    <cellStyle name="_Sheet2 3_Resumo" xfId="173"/>
    <cellStyle name="_Sheet2 3_Safra 10-11 Derivativo" xfId="174"/>
    <cellStyle name="_Sheet2 4" xfId="175"/>
    <cellStyle name="_Sheet2 4_Resumo" xfId="176"/>
    <cellStyle name="_Sheet2 4_Safra 10-11 Derivativo" xfId="177"/>
    <cellStyle name="_Sheet2 5" xfId="178"/>
    <cellStyle name="_Sheet2 5_Resumo" xfId="179"/>
    <cellStyle name="_Sheet2 5_Safra 10-11 Derivativo" xfId="180"/>
    <cellStyle name="_Sheet2 6" xfId="181"/>
    <cellStyle name="_Sheet2 6_Resumo" xfId="182"/>
    <cellStyle name="_Sheet2 6_Safra 10-11 Derivativo" xfId="183"/>
    <cellStyle name="_Sheet2 7" xfId="184"/>
    <cellStyle name="_Sheet2 7_Resumo" xfId="185"/>
    <cellStyle name="_Sheet2 7_Safra 10-11 Derivativo" xfId="186"/>
    <cellStyle name="_Sheet2_Resumo" xfId="187"/>
    <cellStyle name="_Swap - CCL 01 - Dezembro-09" xfId="188"/>
    <cellStyle name="_Swap - CCL 01 - Dezembro-09 2" xfId="189"/>
    <cellStyle name="_Swap - CCL 01 - Dezembro-09 2_Resumo" xfId="190"/>
    <cellStyle name="_Swap - CCL 01 - Dezembro-09 2_Safra 10-11 Derivativo" xfId="191"/>
    <cellStyle name="_Swap - CCL 01 - Dezembro-09 3" xfId="192"/>
    <cellStyle name="_Swap - CCL 01 - Dezembro-09 3_Resumo" xfId="193"/>
    <cellStyle name="_Swap - CCL 01 - Dezembro-09 3_Safra 10-11 Derivativo" xfId="194"/>
    <cellStyle name="_Swap - CCL 01 - Dezembro-09 4" xfId="195"/>
    <cellStyle name="_Swap - CCL 01 - Dezembro-09 4_Resumo" xfId="196"/>
    <cellStyle name="_Swap - CCL 01 - Dezembro-09 4_Safra 10-11 Derivativo" xfId="197"/>
    <cellStyle name="_Swap - CCL 01 - Dezembro-09 5" xfId="198"/>
    <cellStyle name="_Swap - CCL 01 - Dezembro-09 5_Resumo" xfId="199"/>
    <cellStyle name="_Swap - CCL 01 - Dezembro-09 5_Safra 10-11 Derivativo" xfId="200"/>
    <cellStyle name="_Swap - CCL 01 - Dezembro-09 6" xfId="201"/>
    <cellStyle name="_Swap - CCL 01 - Dezembro-09 6_Resumo" xfId="202"/>
    <cellStyle name="_Swap - CCL 01 - Dezembro-09 6_Safra 10-11 Derivativo" xfId="203"/>
    <cellStyle name="_Swap - CCL 01 - Dezembro-09 7" xfId="204"/>
    <cellStyle name="_Swap - CCL 01 - Dezembro-09 7_Resumo" xfId="205"/>
    <cellStyle name="_Swap - CCL 01 - Dezembro-09 7_Safra 10-11 Derivativo" xfId="206"/>
    <cellStyle name="_Swap - CCL 01 - Dezembro-09_Resumo" xfId="207"/>
    <cellStyle name="_Swap - CCL 02 - Dezembro-09" xfId="208"/>
    <cellStyle name="_Swap - CCL 02 - Dezembro-09 2" xfId="209"/>
    <cellStyle name="_Swap - CCL 02 - Dezembro-09 2_Resumo" xfId="210"/>
    <cellStyle name="_Swap - CCL 02 - Dezembro-09 2_Safra 10-11 Derivativo" xfId="211"/>
    <cellStyle name="_Swap - CCL 02 - Dezembro-09 3" xfId="212"/>
    <cellStyle name="_Swap - CCL 02 - Dezembro-09 3_Resumo" xfId="213"/>
    <cellStyle name="_Swap - CCL 02 - Dezembro-09 3_Safra 10-11 Derivativo" xfId="214"/>
    <cellStyle name="_Swap - CCL 02 - Dezembro-09 4" xfId="215"/>
    <cellStyle name="_Swap - CCL 02 - Dezembro-09 4_Resumo" xfId="216"/>
    <cellStyle name="_Swap - CCL 02 - Dezembro-09 4_Safra 10-11 Derivativo" xfId="217"/>
    <cellStyle name="_Swap - CCL 02 - Dezembro-09 5" xfId="218"/>
    <cellStyle name="_Swap - CCL 02 - Dezembro-09 5_Resumo" xfId="219"/>
    <cellStyle name="_Swap - CCL 02 - Dezembro-09 5_Safra 10-11 Derivativo" xfId="220"/>
    <cellStyle name="_Swap - CCL 02 - Dezembro-09 6" xfId="221"/>
    <cellStyle name="_Swap - CCL 02 - Dezembro-09 6_Resumo" xfId="222"/>
    <cellStyle name="_Swap - CCL 02 - Dezembro-09 6_Safra 10-11 Derivativo" xfId="223"/>
    <cellStyle name="_Swap - CCL 02 - Dezembro-09 7" xfId="224"/>
    <cellStyle name="_Swap - CCL 02 - Dezembro-09 7_Resumo" xfId="225"/>
    <cellStyle name="_Swap - CCL 02 - Dezembro-09 7_Safra 10-11 Derivativo" xfId="226"/>
    <cellStyle name="_Swap - CCL 02 - Dezembro-09_Resumo" xfId="227"/>
    <cellStyle name="_Swap - CCL 03 - Dezembro-09" xfId="228"/>
    <cellStyle name="_Swap - CCL 03 - Dezembro-09 2" xfId="229"/>
    <cellStyle name="_Swap - CCL 03 - Dezembro-09 2_Resumo" xfId="230"/>
    <cellStyle name="_Swap - CCL 03 - Dezembro-09 2_Safra 10-11 Derivativo" xfId="231"/>
    <cellStyle name="_Swap - CCL 03 - Dezembro-09 3" xfId="232"/>
    <cellStyle name="_Swap - CCL 03 - Dezembro-09 3_Resumo" xfId="233"/>
    <cellStyle name="_Swap - CCL 03 - Dezembro-09 3_Safra 10-11 Derivativo" xfId="234"/>
    <cellStyle name="_Swap - CCL 03 - Dezembro-09 4" xfId="235"/>
    <cellStyle name="_Swap - CCL 03 - Dezembro-09 4_Resumo" xfId="236"/>
    <cellStyle name="_Swap - CCL 03 - Dezembro-09 4_Safra 10-11 Derivativo" xfId="237"/>
    <cellStyle name="_Swap - CCL 03 - Dezembro-09 5" xfId="238"/>
    <cellStyle name="_Swap - CCL 03 - Dezembro-09 5_Resumo" xfId="239"/>
    <cellStyle name="_Swap - CCL 03 - Dezembro-09 5_Safra 10-11 Derivativo" xfId="240"/>
    <cellStyle name="_Swap - CCL 03 - Dezembro-09 6" xfId="241"/>
    <cellStyle name="_Swap - CCL 03 - Dezembro-09 6_Resumo" xfId="242"/>
    <cellStyle name="_Swap - CCL 03 - Dezembro-09 6_Safra 10-11 Derivativo" xfId="243"/>
    <cellStyle name="_Swap - CCL 03 - Dezembro-09 7" xfId="244"/>
    <cellStyle name="_Swap - CCL 03 - Dezembro-09 7_Resumo" xfId="245"/>
    <cellStyle name="_Swap - CCL 03 - Dezembro-09 7_Safra 10-11 Derivativo" xfId="246"/>
    <cellStyle name="_Swap - CCL 03 - Dezembro-09_Resumo" xfId="247"/>
    <cellStyle name="_Swap - CCL 04 - Dezembro-09" xfId="248"/>
    <cellStyle name="_Swap - CCL 04 - Dezembro-09 2" xfId="249"/>
    <cellStyle name="_Swap - CCL 04 - Dezembro-09 2_Resumo" xfId="250"/>
    <cellStyle name="_Swap - CCL 04 - Dezembro-09 2_Safra 10-11 Derivativo" xfId="251"/>
    <cellStyle name="_Swap - CCL 04 - Dezembro-09 3" xfId="252"/>
    <cellStyle name="_Swap - CCL 04 - Dezembro-09 3_Resumo" xfId="253"/>
    <cellStyle name="_Swap - CCL 04 - Dezembro-09 3_Safra 10-11 Derivativo" xfId="254"/>
    <cellStyle name="_Swap - CCL 04 - Dezembro-09 4" xfId="255"/>
    <cellStyle name="_Swap - CCL 04 - Dezembro-09 4_Resumo" xfId="256"/>
    <cellStyle name="_Swap - CCL 04 - Dezembro-09 4_Safra 10-11 Derivativo" xfId="257"/>
    <cellStyle name="_Swap - CCL 04 - Dezembro-09 5" xfId="258"/>
    <cellStyle name="_Swap - CCL 04 - Dezembro-09 5_Resumo" xfId="259"/>
    <cellStyle name="_Swap - CCL 04 - Dezembro-09 5_Safra 10-11 Derivativo" xfId="260"/>
    <cellStyle name="_Swap - CCL 04 - Dezembro-09 6" xfId="261"/>
    <cellStyle name="_Swap - CCL 04 - Dezembro-09 6_Resumo" xfId="262"/>
    <cellStyle name="_Swap - CCL 04 - Dezembro-09 6_Safra 10-11 Derivativo" xfId="263"/>
    <cellStyle name="_Swap - CCL 04 - Dezembro-09 7" xfId="264"/>
    <cellStyle name="_Swap - CCL 04 - Dezembro-09 7_Resumo" xfId="265"/>
    <cellStyle name="_Swap - CCL 04 - Dezembro-09 7_Safra 10-11 Derivativo" xfId="266"/>
    <cellStyle name="_Swap - CCL 04 - Dezembro-09_Resumo" xfId="267"/>
    <cellStyle name="_Swap - CCL 04 - Janeiro-10" xfId="268"/>
    <cellStyle name="_Swap - CCL 04 - Janeiro-10 2" xfId="269"/>
    <cellStyle name="_Swap - CCL 04 - Janeiro-10 2_Resumo" xfId="270"/>
    <cellStyle name="_Swap - CCL 04 - Janeiro-10 2_Safra 10-11 Derivativo" xfId="271"/>
    <cellStyle name="_Swap - CCL 04 - Janeiro-10 3" xfId="272"/>
    <cellStyle name="_Swap - CCL 04 - Janeiro-10 3_Resumo" xfId="273"/>
    <cellStyle name="_Swap - CCL 04 - Janeiro-10 3_Safra 10-11 Derivativo" xfId="274"/>
    <cellStyle name="_Swap - CCL 04 - Janeiro-10 4" xfId="275"/>
    <cellStyle name="_Swap - CCL 04 - Janeiro-10 4_Resumo" xfId="276"/>
    <cellStyle name="_Swap - CCL 04 - Janeiro-10 4_Safra 10-11 Derivativo" xfId="277"/>
    <cellStyle name="_Swap - CCL 04 - Janeiro-10 5" xfId="278"/>
    <cellStyle name="_Swap - CCL 04 - Janeiro-10 5_Resumo" xfId="279"/>
    <cellStyle name="_Swap - CCL 04 - Janeiro-10 5_Safra 10-11 Derivativo" xfId="280"/>
    <cellStyle name="_Swap - CCL 04 - Janeiro-10 6" xfId="281"/>
    <cellStyle name="_Swap - CCL 04 - Janeiro-10 6_Resumo" xfId="282"/>
    <cellStyle name="_Swap - CCL 04 - Janeiro-10 6_Safra 10-11 Derivativo" xfId="283"/>
    <cellStyle name="_Swap - CCL 04 - Janeiro-10 7" xfId="284"/>
    <cellStyle name="_Swap - CCL 04 - Janeiro-10 7_Resumo" xfId="285"/>
    <cellStyle name="_Swap - CCL 04 - Janeiro-10 7_Safra 10-11 Derivativo" xfId="286"/>
    <cellStyle name="_Swap - CCL 04 - Janeiro-10_Resumo" xfId="287"/>
    <cellStyle name="_Swap - CCL 05 - Janeiro-10" xfId="288"/>
    <cellStyle name="_Swap - CCL 05 - Janeiro-10 2" xfId="289"/>
    <cellStyle name="_Swap - CCL 05 - Janeiro-10 2_Resumo" xfId="290"/>
    <cellStyle name="_Swap - CCL 05 - Janeiro-10 2_Safra 10-11 Derivativo" xfId="291"/>
    <cellStyle name="_Swap - CCL 05 - Janeiro-10 3" xfId="292"/>
    <cellStyle name="_Swap - CCL 05 - Janeiro-10 3_Resumo" xfId="293"/>
    <cellStyle name="_Swap - CCL 05 - Janeiro-10 3_Safra 10-11 Derivativo" xfId="294"/>
    <cellStyle name="_Swap - CCL 05 - Janeiro-10 4" xfId="295"/>
    <cellStyle name="_Swap - CCL 05 - Janeiro-10 4_Resumo" xfId="296"/>
    <cellStyle name="_Swap - CCL 05 - Janeiro-10 4_Safra 10-11 Derivativo" xfId="297"/>
    <cellStyle name="_Swap - CCL 05 - Janeiro-10 5" xfId="298"/>
    <cellStyle name="_Swap - CCL 05 - Janeiro-10 5_Resumo" xfId="299"/>
    <cellStyle name="_Swap - CCL 05 - Janeiro-10 5_Safra 10-11 Derivativo" xfId="300"/>
    <cellStyle name="_Swap - CCL 05 - Janeiro-10 6" xfId="301"/>
    <cellStyle name="_Swap - CCL 05 - Janeiro-10 6_Resumo" xfId="302"/>
    <cellStyle name="_Swap - CCL 05 - Janeiro-10 6_Safra 10-11 Derivativo" xfId="303"/>
    <cellStyle name="_Swap - CCL 05 - Janeiro-10 7" xfId="304"/>
    <cellStyle name="_Swap - CCL 05 - Janeiro-10 7_Resumo" xfId="305"/>
    <cellStyle name="_Swap - CCL 05 - Janeiro-10 7_Safra 10-11 Derivativo" xfId="306"/>
    <cellStyle name="_Swap - CCL 05 - Janeiro-10_Resumo" xfId="307"/>
    <cellStyle name="_Swap - CCL 05 - Novembro-09" xfId="308"/>
    <cellStyle name="_Swap - CCL 05 - Novembro-09 2" xfId="309"/>
    <cellStyle name="_Swap - CCL 05 - Novembro-09_Resumo" xfId="310"/>
    <cellStyle name="_Swap - CCL 06 - Janeiro-10" xfId="311"/>
    <cellStyle name="_Swap - CCL 06 - Janeiro-10_Resumo" xfId="312"/>
    <cellStyle name="_Swap - CCL 06 - Novembro-09" xfId="313"/>
    <cellStyle name="_Swap - CCL 06 - Novembro-09_Resumo" xfId="314"/>
    <cellStyle name="_Swap - CCL 07 - Dezembro-09" xfId="315"/>
    <cellStyle name="_Swap - CCL 07 - Dezembro-09 (2)" xfId="316"/>
    <cellStyle name="_Swap - CCL 07 - Dezembro-09 (2)_Resumo" xfId="317"/>
    <cellStyle name="_Swap - CCL 07 - Dezembro-09_Resumo" xfId="318"/>
    <cellStyle name="_Swap - CCL 07 - Janeiro-10" xfId="319"/>
    <cellStyle name="_Swap - CCL 07 - Janeiro-10 (2)" xfId="320"/>
    <cellStyle name="_Swap - CCL 07 - Janeiro-10 (2)_Resumo" xfId="321"/>
    <cellStyle name="_Swap - CCL 07 - Janeiro-10_Resumo" xfId="322"/>
    <cellStyle name="_Swap - CCL 08 - Dezembro-09 (2)" xfId="323"/>
    <cellStyle name="_Swap - CCL 08 - Dezembro-09 (2)_Resumo" xfId="324"/>
    <cellStyle name="_Swap - CCL 09 - Novembro-09" xfId="325"/>
    <cellStyle name="_Swap - CCL 09 - Novembro-09 (2)" xfId="326"/>
    <cellStyle name="_Swap - CCL 09 - Novembro-09 (2)_Resumo" xfId="327"/>
    <cellStyle name="_Swap - CCL 09 - Novembro-09_Resumo" xfId="328"/>
    <cellStyle name="_Swap - CCL 10 - Dezembro-09" xfId="329"/>
    <cellStyle name="_Swap - CCL 10 - Dezembro-09_Resumo" xfId="330"/>
    <cellStyle name="_Swap - CCL 11 - Dezembro-09" xfId="331"/>
    <cellStyle name="_Swap - CCL 11 - Dezembro-09_Resumo" xfId="332"/>
    <cellStyle name="_Swap - CCL 11 - Janeiro-10" xfId="333"/>
    <cellStyle name="_Swap - CCL 11 - Janeiro-10 (2)" xfId="334"/>
    <cellStyle name="_Swap - CCL 11 - Janeiro-10 (2)_Resumo" xfId="335"/>
    <cellStyle name="_Swap - CCL 11 - Janeiro-10_Resumo" xfId="336"/>
    <cellStyle name="_Swap - CCL 12 - Novembro-09" xfId="337"/>
    <cellStyle name="_Swap - CCL 12 - Novembro-09_Resumo" xfId="338"/>
    <cellStyle name="_Swap - CCL 13 - Janeiro-10" xfId="339"/>
    <cellStyle name="_Swap - CCL 13 - Janeiro-10_Resumo" xfId="340"/>
    <cellStyle name="_Swap - CCL 13 - Novembro-09" xfId="341"/>
    <cellStyle name="_Swap - CCL 13 - Novembro-09_Resumo" xfId="342"/>
    <cellStyle name="_Swap - CCL 14 - Dezembro-09" xfId="343"/>
    <cellStyle name="_Swap - CCL 14 - Dezembro-09_Resumo" xfId="344"/>
    <cellStyle name="_Swap - CCL 15 - Dezembro-09" xfId="345"/>
    <cellStyle name="_Swap - CCL 15 - Dezembro-09_Resumo" xfId="346"/>
    <cellStyle name="_Swap - CCL 15 - Janeiro-10" xfId="347"/>
    <cellStyle name="_Swap - CCL 15 - Janeiro-10_Resumo" xfId="348"/>
    <cellStyle name="_Swap - CCL 16 - Dezembro-09" xfId="349"/>
    <cellStyle name="_Swap - CCL 16 - Dezembro-09_Resumo" xfId="350"/>
    <cellStyle name="_Swap - CCL 16 - Novembro-09" xfId="351"/>
    <cellStyle name="_Swap - CCL 16 - Novembro-09_Resumo" xfId="352"/>
    <cellStyle name="_Swap - CCL 17 - Dezembro-09" xfId="353"/>
    <cellStyle name="_Swap - CCL 17 - Dezembro-09_Resumo" xfId="354"/>
    <cellStyle name="_Swap - CCL 17 - Novembro-09" xfId="355"/>
    <cellStyle name="_Swap - CCL 17 - Novembro-09_Resumo" xfId="356"/>
    <cellStyle name="_Swap - CCL 18 - Dezembro-09" xfId="357"/>
    <cellStyle name="_Swap - CCL 18 - Dezembro-09_Resumo" xfId="358"/>
    <cellStyle name="_Swap - CCL 18 - Janeiro-10" xfId="359"/>
    <cellStyle name="_Swap - CCL 18 - Janeiro-10_Resumo" xfId="360"/>
    <cellStyle name="_Swap - CCL 18 - Novembro-09" xfId="361"/>
    <cellStyle name="_Swap - CCL 18 - Novembro-09_Resumo" xfId="362"/>
    <cellStyle name="_Swap - CCL 20 - Janeiro-10" xfId="363"/>
    <cellStyle name="_Swap - CCL 20 - Janeiro-10_Resumo" xfId="364"/>
    <cellStyle name="_Swap - CCL 21 - Dezembro-09" xfId="365"/>
    <cellStyle name="_Swap - CCL 21 - Dezembro-09_Resumo" xfId="366"/>
    <cellStyle name="_Swap - CCL 21 - Janeiro-10" xfId="367"/>
    <cellStyle name="_Swap - CCL 21 - Janeiro-10_Resumo" xfId="368"/>
    <cellStyle name="_Swap - CCL 22 - Dezembro-09" xfId="369"/>
    <cellStyle name="_Swap - CCL 22 - Dezembro-09_Resumo" xfId="370"/>
    <cellStyle name="_Swap - CCL 23 - Dezembro-09" xfId="371"/>
    <cellStyle name="_Swap - CCL 23 - Dezembro-09_Resumo" xfId="372"/>
    <cellStyle name="_Swap - CCL 24 - Dezembro-09" xfId="373"/>
    <cellStyle name="_Swap - CCL 24 - Dezembro-09_Resumo" xfId="374"/>
    <cellStyle name="_Swap - CCL 28 - Dezembro-09" xfId="375"/>
    <cellStyle name="_Swap - CCL 28 - Dezembro-09_Resumo" xfId="376"/>
    <cellStyle name="_Swap - CCL 29 - Dezembro-09" xfId="377"/>
    <cellStyle name="_Swap - CCL 29 - Dezembro-09_Resumo" xfId="378"/>
    <cellStyle name="_Swap - CCL 30 - Novembro-09" xfId="379"/>
    <cellStyle name="_Swap - CCL 30 - Novembro-09_Resumo" xfId="380"/>
    <cellStyle name="_Swap-Standard 14-Janeiro-10" xfId="381"/>
    <cellStyle name="_Swap-Standard 14-Janeiro-10_Resumo" xfId="382"/>
    <cellStyle name="_Tabela Consolidação v9" xfId="383"/>
    <cellStyle name="_Tabela Consolidação v9_3-Balanço" xfId="384"/>
    <cellStyle name="_Tabela Consolidação v9_Balanço" xfId="385"/>
    <cellStyle name="_Tabela Consolidação v9_DRE Resumo" xfId="386"/>
    <cellStyle name="_Tabela Consolidação v9_IR Diferido" xfId="387"/>
    <cellStyle name="_Tabela Consolidação v9_Plan1" xfId="388"/>
    <cellStyle name="_Tabela Consolidação v9_Plan1_3-Balanço" xfId="389"/>
    <cellStyle name="_Tabela Consolidação v9_Plan1_Balanço" xfId="390"/>
    <cellStyle name="_Tabela Consolidação v9_Plan1_DRE Resumo" xfId="391"/>
    <cellStyle name="_Tabela Consolidação v9_Plan1_IR Diferido" xfId="392"/>
    <cellStyle name="_Tanques 25102007s" xfId="393"/>
    <cellStyle name="_Template - Tax Timing Shell 2010 2" xfId="394"/>
    <cellStyle name="_Template - Tax Timing Shell 2010 2_Template - Tax Timing Shell 2010" xfId="395"/>
    <cellStyle name="_Template - Tax Timing Shell 2010 2_Template - Tax Timing Shell 20104" xfId="396"/>
    <cellStyle name="£ BP" xfId="397"/>
    <cellStyle name="£ BP 2" xfId="398"/>
    <cellStyle name="£ BP 3" xfId="399"/>
    <cellStyle name="£ BP 4" xfId="400"/>
    <cellStyle name="£ BP_13-Endividamento" xfId="401"/>
    <cellStyle name="¥ JY" xfId="402"/>
    <cellStyle name="¥ JY 2" xfId="403"/>
    <cellStyle name="¥ JY 3" xfId="404"/>
    <cellStyle name="¥ JY 4" xfId="405"/>
    <cellStyle name="¥ JY_13-Endividamento" xfId="406"/>
    <cellStyle name="+/-" xfId="407"/>
    <cellStyle name="1o.nível" xfId="408"/>
    <cellStyle name="20% - Accent1 10" xfId="409"/>
    <cellStyle name="20% - Accent1 11" xfId="410"/>
    <cellStyle name="20% - Accent1 12" xfId="411"/>
    <cellStyle name="20% - Accent1 13" xfId="412"/>
    <cellStyle name="20% - Accent1 14" xfId="413"/>
    <cellStyle name="20% - Accent1 15" xfId="414"/>
    <cellStyle name="20% - Accent1 16" xfId="415"/>
    <cellStyle name="20% - Accent1 17" xfId="416"/>
    <cellStyle name="20% - Accent1 18" xfId="417"/>
    <cellStyle name="20% - Accent1 19" xfId="418"/>
    <cellStyle name="20% - Accent1 2" xfId="419"/>
    <cellStyle name="20% - Accent1 2 10" xfId="420"/>
    <cellStyle name="20% - Accent1 2 11" xfId="421"/>
    <cellStyle name="20% - Accent1 2 12" xfId="422"/>
    <cellStyle name="20% - Accent1 2 2" xfId="423"/>
    <cellStyle name="20% - Accent1 2 2 2" xfId="424"/>
    <cellStyle name="20% - Accent1 2 2 3" xfId="425"/>
    <cellStyle name="20% - Accent1 2 2 4" xfId="426"/>
    <cellStyle name="20% - Accent1 2 2 5" xfId="427"/>
    <cellStyle name="20% - Accent1 2 2_IR Diferido" xfId="428"/>
    <cellStyle name="20% - Accent1 2 3" xfId="429"/>
    <cellStyle name="20% - Accent1 2 3 2" xfId="430"/>
    <cellStyle name="20% - Accent1 2 3 3" xfId="431"/>
    <cellStyle name="20% - Accent1 2 3 4" xfId="432"/>
    <cellStyle name="20% - Accent1 2 3_IR Diferido" xfId="433"/>
    <cellStyle name="20% - Accent1 2 4" xfId="434"/>
    <cellStyle name="20% - Accent1 2 4 2" xfId="435"/>
    <cellStyle name="20% - Accent1 2 4 3" xfId="436"/>
    <cellStyle name="20% - Accent1 2 4 4" xfId="437"/>
    <cellStyle name="20% - Accent1 2 5" xfId="438"/>
    <cellStyle name="20% - Accent1 2 5 2" xfId="439"/>
    <cellStyle name="20% - Accent1 2 5 3" xfId="440"/>
    <cellStyle name="20% - Accent1 2 5 4" xfId="441"/>
    <cellStyle name="20% - Accent1 2 6" xfId="442"/>
    <cellStyle name="20% - Accent1 2 7" xfId="443"/>
    <cellStyle name="20% - Accent1 2 8" xfId="444"/>
    <cellStyle name="20% - Accent1 2 9" xfId="445"/>
    <cellStyle name="20% - Accent1 2_13-Endividamento" xfId="446"/>
    <cellStyle name="20% - Accent1 20" xfId="447"/>
    <cellStyle name="20% - Accent1 21" xfId="448"/>
    <cellStyle name="20% - Accent1 22" xfId="449"/>
    <cellStyle name="20% - Accent1 3" xfId="450"/>
    <cellStyle name="20% - Accent1 3 10" xfId="451"/>
    <cellStyle name="20% - Accent1 3 2" xfId="452"/>
    <cellStyle name="20% - Accent1 3 2 2" xfId="453"/>
    <cellStyle name="20% - Accent1 3 2 3" xfId="454"/>
    <cellStyle name="20% - Accent1 3 2 4" xfId="455"/>
    <cellStyle name="20% - Accent1 3 2_IR Diferido" xfId="456"/>
    <cellStyle name="20% - Accent1 3 3" xfId="457"/>
    <cellStyle name="20% - Accent1 3 3 2" xfId="458"/>
    <cellStyle name="20% - Accent1 3 3 3" xfId="459"/>
    <cellStyle name="20% - Accent1 3 3 4" xfId="460"/>
    <cellStyle name="20% - Accent1 3 4" xfId="461"/>
    <cellStyle name="20% - Accent1 3 4 2" xfId="462"/>
    <cellStyle name="20% - Accent1 3 4 3" xfId="463"/>
    <cellStyle name="20% - Accent1 3 4 4" xfId="464"/>
    <cellStyle name="20% - Accent1 3 5" xfId="465"/>
    <cellStyle name="20% - Accent1 3 5 2" xfId="466"/>
    <cellStyle name="20% - Accent1 3 5 3" xfId="467"/>
    <cellStyle name="20% - Accent1 3 5 4" xfId="468"/>
    <cellStyle name="20% - Accent1 3 6" xfId="469"/>
    <cellStyle name="20% - Accent1 3 7" xfId="470"/>
    <cellStyle name="20% - Accent1 3 8" xfId="471"/>
    <cellStyle name="20% - Accent1 3 9" xfId="472"/>
    <cellStyle name="20% - Accent1 3_IR Diferido" xfId="473"/>
    <cellStyle name="20% - Accent1 4" xfId="474"/>
    <cellStyle name="20% - Accent1 4 2" xfId="475"/>
    <cellStyle name="20% - Accent1 4_IR Diferido" xfId="476"/>
    <cellStyle name="20% - Accent1 5" xfId="477"/>
    <cellStyle name="20% - Accent1 5 2" xfId="478"/>
    <cellStyle name="20% - Accent1 5_IR Diferido" xfId="479"/>
    <cellStyle name="20% - Accent1 6" xfId="480"/>
    <cellStyle name="20% - Accent1 7" xfId="481"/>
    <cellStyle name="20% - Accent1 8" xfId="482"/>
    <cellStyle name="20% - Accent1 9" xfId="483"/>
    <cellStyle name="20% - Accent2 10" xfId="484"/>
    <cellStyle name="20% - Accent2 11" xfId="485"/>
    <cellStyle name="20% - Accent2 12" xfId="486"/>
    <cellStyle name="20% - Accent2 13" xfId="487"/>
    <cellStyle name="20% - Accent2 14" xfId="488"/>
    <cellStyle name="20% - Accent2 15" xfId="489"/>
    <cellStyle name="20% - Accent2 16" xfId="490"/>
    <cellStyle name="20% - Accent2 17" xfId="491"/>
    <cellStyle name="20% - Accent2 18" xfId="492"/>
    <cellStyle name="20% - Accent2 19" xfId="493"/>
    <cellStyle name="20% - Accent2 2" xfId="494"/>
    <cellStyle name="20% - Accent2 2 10" xfId="495"/>
    <cellStyle name="20% - Accent2 2 11" xfId="496"/>
    <cellStyle name="20% - Accent2 2 12" xfId="497"/>
    <cellStyle name="20% - Accent2 2 2" xfId="498"/>
    <cellStyle name="20% - Accent2 2 2 2" xfId="499"/>
    <cellStyle name="20% - Accent2 2 2 3" xfId="500"/>
    <cellStyle name="20% - Accent2 2 2 4" xfId="501"/>
    <cellStyle name="20% - Accent2 2 2 5" xfId="502"/>
    <cellStyle name="20% - Accent2 2 2_IR Diferido" xfId="503"/>
    <cellStyle name="20% - Accent2 2 3" xfId="504"/>
    <cellStyle name="20% - Accent2 2 3 2" xfId="505"/>
    <cellStyle name="20% - Accent2 2 3 3" xfId="506"/>
    <cellStyle name="20% - Accent2 2 3 4" xfId="507"/>
    <cellStyle name="20% - Accent2 2 3_IR Diferido" xfId="508"/>
    <cellStyle name="20% - Accent2 2 4" xfId="509"/>
    <cellStyle name="20% - Accent2 2 4 2" xfId="510"/>
    <cellStyle name="20% - Accent2 2 4 3" xfId="511"/>
    <cellStyle name="20% - Accent2 2 4 4" xfId="512"/>
    <cellStyle name="20% - Accent2 2 5" xfId="513"/>
    <cellStyle name="20% - Accent2 2 5 2" xfId="514"/>
    <cellStyle name="20% - Accent2 2 5 3" xfId="515"/>
    <cellStyle name="20% - Accent2 2 5 4" xfId="516"/>
    <cellStyle name="20% - Accent2 2 6" xfId="517"/>
    <cellStyle name="20% - Accent2 2 7" xfId="518"/>
    <cellStyle name="20% - Accent2 2 8" xfId="519"/>
    <cellStyle name="20% - Accent2 2 9" xfId="520"/>
    <cellStyle name="20% - Accent2 2_13-Endividamento" xfId="521"/>
    <cellStyle name="20% - Accent2 20" xfId="522"/>
    <cellStyle name="20% - Accent2 21" xfId="523"/>
    <cellStyle name="20% - Accent2 22" xfId="524"/>
    <cellStyle name="20% - Accent2 3" xfId="525"/>
    <cellStyle name="20% - Accent2 3 10" xfId="526"/>
    <cellStyle name="20% - Accent2 3 2" xfId="527"/>
    <cellStyle name="20% - Accent2 3 2 2" xfId="528"/>
    <cellStyle name="20% - Accent2 3 2 3" xfId="529"/>
    <cellStyle name="20% - Accent2 3 2 4" xfId="530"/>
    <cellStyle name="20% - Accent2 3 2_IR Diferido" xfId="531"/>
    <cellStyle name="20% - Accent2 3 3" xfId="532"/>
    <cellStyle name="20% - Accent2 3 3 2" xfId="533"/>
    <cellStyle name="20% - Accent2 3 3 3" xfId="534"/>
    <cellStyle name="20% - Accent2 3 3 4" xfId="535"/>
    <cellStyle name="20% - Accent2 3 4" xfId="536"/>
    <cellStyle name="20% - Accent2 3 4 2" xfId="537"/>
    <cellStyle name="20% - Accent2 3 4 3" xfId="538"/>
    <cellStyle name="20% - Accent2 3 4 4" xfId="539"/>
    <cellStyle name="20% - Accent2 3 5" xfId="540"/>
    <cellStyle name="20% - Accent2 3 5 2" xfId="541"/>
    <cellStyle name="20% - Accent2 3 5 3" xfId="542"/>
    <cellStyle name="20% - Accent2 3 5 4" xfId="543"/>
    <cellStyle name="20% - Accent2 3 6" xfId="544"/>
    <cellStyle name="20% - Accent2 3 7" xfId="545"/>
    <cellStyle name="20% - Accent2 3 8" xfId="546"/>
    <cellStyle name="20% - Accent2 3 9" xfId="547"/>
    <cellStyle name="20% - Accent2 3_IR Diferido" xfId="548"/>
    <cellStyle name="20% - Accent2 4" xfId="549"/>
    <cellStyle name="20% - Accent2 4 2" xfId="550"/>
    <cellStyle name="20% - Accent2 4_IR Diferido" xfId="551"/>
    <cellStyle name="20% - Accent2 5" xfId="552"/>
    <cellStyle name="20% - Accent2 5 2" xfId="553"/>
    <cellStyle name="20% - Accent2 5_IR Diferido" xfId="554"/>
    <cellStyle name="20% - Accent2 6" xfId="555"/>
    <cellStyle name="20% - Accent2 7" xfId="556"/>
    <cellStyle name="20% - Accent2 8" xfId="557"/>
    <cellStyle name="20% - Accent2 9" xfId="558"/>
    <cellStyle name="20% - Accent3 10" xfId="559"/>
    <cellStyle name="20% - Accent3 11" xfId="560"/>
    <cellStyle name="20% - Accent3 12" xfId="561"/>
    <cellStyle name="20% - Accent3 13" xfId="562"/>
    <cellStyle name="20% - Accent3 14" xfId="563"/>
    <cellStyle name="20% - Accent3 15" xfId="564"/>
    <cellStyle name="20% - Accent3 16" xfId="565"/>
    <cellStyle name="20% - Accent3 17" xfId="566"/>
    <cellStyle name="20% - Accent3 18" xfId="567"/>
    <cellStyle name="20% - Accent3 19" xfId="568"/>
    <cellStyle name="20% - Accent3 2" xfId="569"/>
    <cellStyle name="20% - Accent3 2 10" xfId="570"/>
    <cellStyle name="20% - Accent3 2 11" xfId="571"/>
    <cellStyle name="20% - Accent3 2 12" xfId="572"/>
    <cellStyle name="20% - Accent3 2 2" xfId="573"/>
    <cellStyle name="20% - Accent3 2 2 2" xfId="574"/>
    <cellStyle name="20% - Accent3 2 2 3" xfId="575"/>
    <cellStyle name="20% - Accent3 2 2 4" xfId="576"/>
    <cellStyle name="20% - Accent3 2 2 5" xfId="577"/>
    <cellStyle name="20% - Accent3 2 2_IR Diferido" xfId="578"/>
    <cellStyle name="20% - Accent3 2 3" xfId="579"/>
    <cellStyle name="20% - Accent3 2 3 2" xfId="580"/>
    <cellStyle name="20% - Accent3 2 3 3" xfId="581"/>
    <cellStyle name="20% - Accent3 2 3 4" xfId="582"/>
    <cellStyle name="20% - Accent3 2 3_IR Diferido" xfId="583"/>
    <cellStyle name="20% - Accent3 2 4" xfId="584"/>
    <cellStyle name="20% - Accent3 2 4 2" xfId="585"/>
    <cellStyle name="20% - Accent3 2 4 3" xfId="586"/>
    <cellStyle name="20% - Accent3 2 4 4" xfId="587"/>
    <cellStyle name="20% - Accent3 2 5" xfId="588"/>
    <cellStyle name="20% - Accent3 2 5 2" xfId="589"/>
    <cellStyle name="20% - Accent3 2 5 3" xfId="590"/>
    <cellStyle name="20% - Accent3 2 5 4" xfId="591"/>
    <cellStyle name="20% - Accent3 2 6" xfId="592"/>
    <cellStyle name="20% - Accent3 2 7" xfId="593"/>
    <cellStyle name="20% - Accent3 2 8" xfId="594"/>
    <cellStyle name="20% - Accent3 2 9" xfId="595"/>
    <cellStyle name="20% - Accent3 2_13-Endividamento" xfId="596"/>
    <cellStyle name="20% - Accent3 20" xfId="597"/>
    <cellStyle name="20% - Accent3 21" xfId="598"/>
    <cellStyle name="20% - Accent3 22" xfId="599"/>
    <cellStyle name="20% - Accent3 3" xfId="600"/>
    <cellStyle name="20% - Accent3 3 10" xfId="601"/>
    <cellStyle name="20% - Accent3 3 2" xfId="602"/>
    <cellStyle name="20% - Accent3 3 2 2" xfId="603"/>
    <cellStyle name="20% - Accent3 3 2 3" xfId="604"/>
    <cellStyle name="20% - Accent3 3 2 4" xfId="605"/>
    <cellStyle name="20% - Accent3 3 2_IR Diferido" xfId="606"/>
    <cellStyle name="20% - Accent3 3 3" xfId="607"/>
    <cellStyle name="20% - Accent3 3 3 2" xfId="608"/>
    <cellStyle name="20% - Accent3 3 3 3" xfId="609"/>
    <cellStyle name="20% - Accent3 3 3 4" xfId="610"/>
    <cellStyle name="20% - Accent3 3 4" xfId="611"/>
    <cellStyle name="20% - Accent3 3 4 2" xfId="612"/>
    <cellStyle name="20% - Accent3 3 4 3" xfId="613"/>
    <cellStyle name="20% - Accent3 3 4 4" xfId="614"/>
    <cellStyle name="20% - Accent3 3 5" xfId="615"/>
    <cellStyle name="20% - Accent3 3 5 2" xfId="616"/>
    <cellStyle name="20% - Accent3 3 5 3" xfId="617"/>
    <cellStyle name="20% - Accent3 3 5 4" xfId="618"/>
    <cellStyle name="20% - Accent3 3 6" xfId="619"/>
    <cellStyle name="20% - Accent3 3 7" xfId="620"/>
    <cellStyle name="20% - Accent3 3 8" xfId="621"/>
    <cellStyle name="20% - Accent3 3 9" xfId="622"/>
    <cellStyle name="20% - Accent3 3_IR Diferido" xfId="623"/>
    <cellStyle name="20% - Accent3 4" xfId="624"/>
    <cellStyle name="20% - Accent3 4 2" xfId="625"/>
    <cellStyle name="20% - Accent3 4_IR Diferido" xfId="626"/>
    <cellStyle name="20% - Accent3 5" xfId="627"/>
    <cellStyle name="20% - Accent3 5 2" xfId="628"/>
    <cellStyle name="20% - Accent3 5_IR Diferido" xfId="629"/>
    <cellStyle name="20% - Accent3 6" xfId="630"/>
    <cellStyle name="20% - Accent3 7" xfId="631"/>
    <cellStyle name="20% - Accent3 8" xfId="632"/>
    <cellStyle name="20% - Accent3 9" xfId="633"/>
    <cellStyle name="20% - Accent4 10" xfId="634"/>
    <cellStyle name="20% - Accent4 11" xfId="635"/>
    <cellStyle name="20% - Accent4 12" xfId="636"/>
    <cellStyle name="20% - Accent4 13" xfId="637"/>
    <cellStyle name="20% - Accent4 14" xfId="638"/>
    <cellStyle name="20% - Accent4 15" xfId="639"/>
    <cellStyle name="20% - Accent4 16" xfId="640"/>
    <cellStyle name="20% - Accent4 17" xfId="641"/>
    <cellStyle name="20% - Accent4 18" xfId="642"/>
    <cellStyle name="20% - Accent4 19" xfId="643"/>
    <cellStyle name="20% - Accent4 2" xfId="644"/>
    <cellStyle name="20% - Accent4 2 10" xfId="645"/>
    <cellStyle name="20% - Accent4 2 11" xfId="646"/>
    <cellStyle name="20% - Accent4 2 12" xfId="647"/>
    <cellStyle name="20% - Accent4 2 2" xfId="648"/>
    <cellStyle name="20% - Accent4 2 2 2" xfId="649"/>
    <cellStyle name="20% - Accent4 2 2 3" xfId="650"/>
    <cellStyle name="20% - Accent4 2 2 4" xfId="651"/>
    <cellStyle name="20% - Accent4 2 2 5" xfId="652"/>
    <cellStyle name="20% - Accent4 2 2_IR Diferido" xfId="653"/>
    <cellStyle name="20% - Accent4 2 3" xfId="654"/>
    <cellStyle name="20% - Accent4 2 3 2" xfId="655"/>
    <cellStyle name="20% - Accent4 2 3 3" xfId="656"/>
    <cellStyle name="20% - Accent4 2 3 4" xfId="657"/>
    <cellStyle name="20% - Accent4 2 3_IR Diferido" xfId="658"/>
    <cellStyle name="20% - Accent4 2 4" xfId="659"/>
    <cellStyle name="20% - Accent4 2 4 2" xfId="660"/>
    <cellStyle name="20% - Accent4 2 4 3" xfId="661"/>
    <cellStyle name="20% - Accent4 2 4 4" xfId="662"/>
    <cellStyle name="20% - Accent4 2 5" xfId="663"/>
    <cellStyle name="20% - Accent4 2 5 2" xfId="664"/>
    <cellStyle name="20% - Accent4 2 5 3" xfId="665"/>
    <cellStyle name="20% - Accent4 2 5 4" xfId="666"/>
    <cellStyle name="20% - Accent4 2 6" xfId="667"/>
    <cellStyle name="20% - Accent4 2 7" xfId="668"/>
    <cellStyle name="20% - Accent4 2 8" xfId="669"/>
    <cellStyle name="20% - Accent4 2 9" xfId="670"/>
    <cellStyle name="20% - Accent4 2_13-Endividamento" xfId="671"/>
    <cellStyle name="20% - Accent4 20" xfId="672"/>
    <cellStyle name="20% - Accent4 21" xfId="673"/>
    <cellStyle name="20% - Accent4 22" xfId="674"/>
    <cellStyle name="20% - Accent4 3" xfId="675"/>
    <cellStyle name="20% - Accent4 3 10" xfId="676"/>
    <cellStyle name="20% - Accent4 3 2" xfId="677"/>
    <cellStyle name="20% - Accent4 3 2 2" xfId="678"/>
    <cellStyle name="20% - Accent4 3 2 3" xfId="679"/>
    <cellStyle name="20% - Accent4 3 2 4" xfId="680"/>
    <cellStyle name="20% - Accent4 3 2_IR Diferido" xfId="681"/>
    <cellStyle name="20% - Accent4 3 3" xfId="682"/>
    <cellStyle name="20% - Accent4 3 3 2" xfId="683"/>
    <cellStyle name="20% - Accent4 3 3 3" xfId="684"/>
    <cellStyle name="20% - Accent4 3 3 4" xfId="685"/>
    <cellStyle name="20% - Accent4 3 4" xfId="686"/>
    <cellStyle name="20% - Accent4 3 4 2" xfId="687"/>
    <cellStyle name="20% - Accent4 3 4 3" xfId="688"/>
    <cellStyle name="20% - Accent4 3 4 4" xfId="689"/>
    <cellStyle name="20% - Accent4 3 5" xfId="690"/>
    <cellStyle name="20% - Accent4 3 5 2" xfId="691"/>
    <cellStyle name="20% - Accent4 3 5 3" xfId="692"/>
    <cellStyle name="20% - Accent4 3 5 4" xfId="693"/>
    <cellStyle name="20% - Accent4 3 6" xfId="694"/>
    <cellStyle name="20% - Accent4 3 7" xfId="695"/>
    <cellStyle name="20% - Accent4 3 8" xfId="696"/>
    <cellStyle name="20% - Accent4 3 9" xfId="697"/>
    <cellStyle name="20% - Accent4 3_IR Diferido" xfId="698"/>
    <cellStyle name="20% - Accent4 4" xfId="699"/>
    <cellStyle name="20% - Accent4 4 2" xfId="700"/>
    <cellStyle name="20% - Accent4 4_IR Diferido" xfId="701"/>
    <cellStyle name="20% - Accent4 5" xfId="702"/>
    <cellStyle name="20% - Accent4 5 2" xfId="703"/>
    <cellStyle name="20% - Accent4 5_IR Diferido" xfId="704"/>
    <cellStyle name="20% - Accent4 6" xfId="705"/>
    <cellStyle name="20% - Accent4 7" xfId="706"/>
    <cellStyle name="20% - Accent4 8" xfId="707"/>
    <cellStyle name="20% - Accent4 9" xfId="708"/>
    <cellStyle name="20% - Accent5 10" xfId="709"/>
    <cellStyle name="20% - Accent5 11" xfId="710"/>
    <cellStyle name="20% - Accent5 12" xfId="711"/>
    <cellStyle name="20% - Accent5 13" xfId="712"/>
    <cellStyle name="20% - Accent5 14" xfId="713"/>
    <cellStyle name="20% - Accent5 15" xfId="714"/>
    <cellStyle name="20% - Accent5 16" xfId="715"/>
    <cellStyle name="20% - Accent5 17" xfId="716"/>
    <cellStyle name="20% - Accent5 18" xfId="717"/>
    <cellStyle name="20% - Accent5 19" xfId="718"/>
    <cellStyle name="20% - Accent5 2" xfId="719"/>
    <cellStyle name="20% - Accent5 2 10" xfId="720"/>
    <cellStyle name="20% - Accent5 2 11" xfId="721"/>
    <cellStyle name="20% - Accent5 2 12" xfId="722"/>
    <cellStyle name="20% - Accent5 2 2" xfId="723"/>
    <cellStyle name="20% - Accent5 2 2 2" xfId="724"/>
    <cellStyle name="20% - Accent5 2 2 3" xfId="725"/>
    <cellStyle name="20% - Accent5 2 2 4" xfId="726"/>
    <cellStyle name="20% - Accent5 2 2 5" xfId="727"/>
    <cellStyle name="20% - Accent5 2 2_IR Diferido" xfId="728"/>
    <cellStyle name="20% - Accent5 2 3" xfId="729"/>
    <cellStyle name="20% - Accent5 2 3 2" xfId="730"/>
    <cellStyle name="20% - Accent5 2 3 3" xfId="731"/>
    <cellStyle name="20% - Accent5 2 3 4" xfId="732"/>
    <cellStyle name="20% - Accent5 2 3_IR Diferido" xfId="733"/>
    <cellStyle name="20% - Accent5 2 4" xfId="734"/>
    <cellStyle name="20% - Accent5 2 4 2" xfId="735"/>
    <cellStyle name="20% - Accent5 2 4 3" xfId="736"/>
    <cellStyle name="20% - Accent5 2 4 4" xfId="737"/>
    <cellStyle name="20% - Accent5 2 5" xfId="738"/>
    <cellStyle name="20% - Accent5 2 5 2" xfId="739"/>
    <cellStyle name="20% - Accent5 2 5 3" xfId="740"/>
    <cellStyle name="20% - Accent5 2 5 4" xfId="741"/>
    <cellStyle name="20% - Accent5 2 6" xfId="742"/>
    <cellStyle name="20% - Accent5 2 7" xfId="743"/>
    <cellStyle name="20% - Accent5 2 8" xfId="744"/>
    <cellStyle name="20% - Accent5 2 9" xfId="745"/>
    <cellStyle name="20% - Accent5 2_13-Endividamento" xfId="746"/>
    <cellStyle name="20% - Accent5 20" xfId="747"/>
    <cellStyle name="20% - Accent5 21" xfId="748"/>
    <cellStyle name="20% - Accent5 22" xfId="749"/>
    <cellStyle name="20% - Accent5 3" xfId="750"/>
    <cellStyle name="20% - Accent5 3 10" xfId="751"/>
    <cellStyle name="20% - Accent5 3 2" xfId="752"/>
    <cellStyle name="20% - Accent5 3 2 2" xfId="753"/>
    <cellStyle name="20% - Accent5 3 2 3" xfId="754"/>
    <cellStyle name="20% - Accent5 3 2 4" xfId="755"/>
    <cellStyle name="20% - Accent5 3 3" xfId="756"/>
    <cellStyle name="20% - Accent5 3 3 2" xfId="757"/>
    <cellStyle name="20% - Accent5 3 3 3" xfId="758"/>
    <cellStyle name="20% - Accent5 3 3 4" xfId="759"/>
    <cellStyle name="20% - Accent5 3 4" xfId="760"/>
    <cellStyle name="20% - Accent5 3 4 2" xfId="761"/>
    <cellStyle name="20% - Accent5 3 4 3" xfId="762"/>
    <cellStyle name="20% - Accent5 3 4 4" xfId="763"/>
    <cellStyle name="20% - Accent5 3 5" xfId="764"/>
    <cellStyle name="20% - Accent5 3 5 2" xfId="765"/>
    <cellStyle name="20% - Accent5 3 5 3" xfId="766"/>
    <cellStyle name="20% - Accent5 3 5 4" xfId="767"/>
    <cellStyle name="20% - Accent5 3 6" xfId="768"/>
    <cellStyle name="20% - Accent5 3 7" xfId="769"/>
    <cellStyle name="20% - Accent5 3 8" xfId="770"/>
    <cellStyle name="20% - Accent5 3 9" xfId="771"/>
    <cellStyle name="20% - Accent5 3_IR Diferido" xfId="772"/>
    <cellStyle name="20% - Accent5 4" xfId="773"/>
    <cellStyle name="20% - Accent5 4 2" xfId="774"/>
    <cellStyle name="20% - Accent5 4_IR Diferido" xfId="775"/>
    <cellStyle name="20% - Accent5 5" xfId="776"/>
    <cellStyle name="20% - Accent5 5 2" xfId="777"/>
    <cellStyle name="20% - Accent5 5_IR Diferido" xfId="778"/>
    <cellStyle name="20% - Accent5 6" xfId="779"/>
    <cellStyle name="20% - Accent5 7" xfId="780"/>
    <cellStyle name="20% - Accent5 8" xfId="781"/>
    <cellStyle name="20% - Accent5 9" xfId="782"/>
    <cellStyle name="20% - Accent6 10" xfId="783"/>
    <cellStyle name="20% - Accent6 11" xfId="784"/>
    <cellStyle name="20% - Accent6 12" xfId="785"/>
    <cellStyle name="20% - Accent6 13" xfId="786"/>
    <cellStyle name="20% - Accent6 14" xfId="787"/>
    <cellStyle name="20% - Accent6 15" xfId="788"/>
    <cellStyle name="20% - Accent6 16" xfId="789"/>
    <cellStyle name="20% - Accent6 17" xfId="790"/>
    <cellStyle name="20% - Accent6 18" xfId="791"/>
    <cellStyle name="20% - Accent6 19" xfId="792"/>
    <cellStyle name="20% - Accent6 2" xfId="793"/>
    <cellStyle name="20% - Accent6 2 10" xfId="794"/>
    <cellStyle name="20% - Accent6 2 11" xfId="795"/>
    <cellStyle name="20% - Accent6 2 12" xfId="796"/>
    <cellStyle name="20% - Accent6 2 2" xfId="797"/>
    <cellStyle name="20% - Accent6 2 2 2" xfId="798"/>
    <cellStyle name="20% - Accent6 2 2 3" xfId="799"/>
    <cellStyle name="20% - Accent6 2 2 4" xfId="800"/>
    <cellStyle name="20% - Accent6 2 2 5" xfId="801"/>
    <cellStyle name="20% - Accent6 2 2_IR Diferido" xfId="802"/>
    <cellStyle name="20% - Accent6 2 3" xfId="803"/>
    <cellStyle name="20% - Accent6 2 3 2" xfId="804"/>
    <cellStyle name="20% - Accent6 2 3 3" xfId="805"/>
    <cellStyle name="20% - Accent6 2 3 4" xfId="806"/>
    <cellStyle name="20% - Accent6 2 3_IR Diferido" xfId="807"/>
    <cellStyle name="20% - Accent6 2 4" xfId="808"/>
    <cellStyle name="20% - Accent6 2 4 2" xfId="809"/>
    <cellStyle name="20% - Accent6 2 4 3" xfId="810"/>
    <cellStyle name="20% - Accent6 2 4 4" xfId="811"/>
    <cellStyle name="20% - Accent6 2 5" xfId="812"/>
    <cellStyle name="20% - Accent6 2 5 2" xfId="813"/>
    <cellStyle name="20% - Accent6 2 5 3" xfId="814"/>
    <cellStyle name="20% - Accent6 2 5 4" xfId="815"/>
    <cellStyle name="20% - Accent6 2 6" xfId="816"/>
    <cellStyle name="20% - Accent6 2 7" xfId="817"/>
    <cellStyle name="20% - Accent6 2 8" xfId="818"/>
    <cellStyle name="20% - Accent6 2 9" xfId="819"/>
    <cellStyle name="20% - Accent6 2_13-Endividamento" xfId="820"/>
    <cellStyle name="20% - Accent6 20" xfId="821"/>
    <cellStyle name="20% - Accent6 21" xfId="822"/>
    <cellStyle name="20% - Accent6 22" xfId="823"/>
    <cellStyle name="20% - Accent6 3" xfId="824"/>
    <cellStyle name="20% - Accent6 3 10" xfId="825"/>
    <cellStyle name="20% - Accent6 3 2" xfId="826"/>
    <cellStyle name="20% - Accent6 3 2 2" xfId="827"/>
    <cellStyle name="20% - Accent6 3 2 3" xfId="828"/>
    <cellStyle name="20% - Accent6 3 2 4" xfId="829"/>
    <cellStyle name="20% - Accent6 3 2_IR Diferido" xfId="830"/>
    <cellStyle name="20% - Accent6 3 3" xfId="831"/>
    <cellStyle name="20% - Accent6 3 3 2" xfId="832"/>
    <cellStyle name="20% - Accent6 3 3 3" xfId="833"/>
    <cellStyle name="20% - Accent6 3 3 4" xfId="834"/>
    <cellStyle name="20% - Accent6 3 4" xfId="835"/>
    <cellStyle name="20% - Accent6 3 4 2" xfId="836"/>
    <cellStyle name="20% - Accent6 3 4 3" xfId="837"/>
    <cellStyle name="20% - Accent6 3 4 4" xfId="838"/>
    <cellStyle name="20% - Accent6 3 5" xfId="839"/>
    <cellStyle name="20% - Accent6 3 5 2" xfId="840"/>
    <cellStyle name="20% - Accent6 3 5 3" xfId="841"/>
    <cellStyle name="20% - Accent6 3 5 4" xfId="842"/>
    <cellStyle name="20% - Accent6 3 6" xfId="843"/>
    <cellStyle name="20% - Accent6 3 7" xfId="844"/>
    <cellStyle name="20% - Accent6 3 8" xfId="845"/>
    <cellStyle name="20% - Accent6 3 9" xfId="846"/>
    <cellStyle name="20% - Accent6 3_IR Diferido" xfId="847"/>
    <cellStyle name="20% - Accent6 4" xfId="848"/>
    <cellStyle name="20% - Accent6 4 2" xfId="849"/>
    <cellStyle name="20% - Accent6 4_IR Diferido" xfId="850"/>
    <cellStyle name="20% - Accent6 5" xfId="851"/>
    <cellStyle name="20% - Accent6 5 2" xfId="852"/>
    <cellStyle name="20% - Accent6 5_IR Diferido" xfId="853"/>
    <cellStyle name="20% - Accent6 6" xfId="854"/>
    <cellStyle name="20% - Accent6 7" xfId="855"/>
    <cellStyle name="20% - Accent6 8" xfId="856"/>
    <cellStyle name="20% - Accent6 9" xfId="857"/>
    <cellStyle name="20% - Cor1" xfId="858"/>
    <cellStyle name="20% - Cor2" xfId="859"/>
    <cellStyle name="20% - Cor3" xfId="860"/>
    <cellStyle name="20% - Cor4" xfId="861"/>
    <cellStyle name="20% - Cor5" xfId="862"/>
    <cellStyle name="20% - Cor6" xfId="863"/>
    <cellStyle name="20% - Ênfase1 10" xfId="864"/>
    <cellStyle name="20% - Ênfase1 10 2" xfId="865"/>
    <cellStyle name="20% - Ênfase1 10_Maio-2012" xfId="866"/>
    <cellStyle name="20% - Ênfase1 11" xfId="867"/>
    <cellStyle name="20% - Ênfase1 11 2" xfId="868"/>
    <cellStyle name="20% - Ênfase1 11_Maio-2012" xfId="869"/>
    <cellStyle name="20% - Ênfase1 12" xfId="870"/>
    <cellStyle name="20% - Ênfase1 12 2" xfId="871"/>
    <cellStyle name="20% - Ênfase1 12_Maio-2012" xfId="872"/>
    <cellStyle name="20% - Ênfase1 13" xfId="873"/>
    <cellStyle name="20% - Ênfase1 13 2" xfId="874"/>
    <cellStyle name="20% - Ênfase1 13_Maio-2012" xfId="875"/>
    <cellStyle name="20% - Ênfase1 14" xfId="876"/>
    <cellStyle name="20% - Ênfase1 14 2" xfId="877"/>
    <cellStyle name="20% - Ênfase1 14_Maio-2012" xfId="878"/>
    <cellStyle name="20% - Ênfase1 15" xfId="879"/>
    <cellStyle name="20% - Ênfase1 15 2" xfId="880"/>
    <cellStyle name="20% - Ênfase1 15_Maio-2012" xfId="881"/>
    <cellStyle name="20% - Ênfase1 16" xfId="882"/>
    <cellStyle name="20% - Ênfase1 16 2" xfId="883"/>
    <cellStyle name="20% - Ênfase1 16_Maio-2012" xfId="884"/>
    <cellStyle name="20% - Ênfase1 17" xfId="885"/>
    <cellStyle name="20% - Ênfase1 17 2" xfId="886"/>
    <cellStyle name="20% - Ênfase1 17_Maio-2012" xfId="887"/>
    <cellStyle name="20% - Ênfase1 18" xfId="888"/>
    <cellStyle name="20% - Ênfase1 18 2" xfId="889"/>
    <cellStyle name="20% - Ênfase1 18_Maio-2012" xfId="890"/>
    <cellStyle name="20% - Ênfase1 19" xfId="891"/>
    <cellStyle name="20% - Ênfase1 19 2" xfId="892"/>
    <cellStyle name="20% - Ênfase1 19_Maio-2012" xfId="893"/>
    <cellStyle name="20% - Ênfase1 2" xfId="894"/>
    <cellStyle name="20% - Ênfase1 2 2" xfId="895"/>
    <cellStyle name="20% - Ênfase1 2 2 2" xfId="896"/>
    <cellStyle name="20% - Ênfase1 2 2 3" xfId="897"/>
    <cellStyle name="20% - Ênfase1 2 2 4" xfId="898"/>
    <cellStyle name="20% - Ênfase1 2 2_13-Endividamento" xfId="899"/>
    <cellStyle name="20% - Ênfase1 2 3" xfId="900"/>
    <cellStyle name="20% - Ênfase1 2 4" xfId="901"/>
    <cellStyle name="20% - Ênfase1 2 5" xfId="902"/>
    <cellStyle name="20% - Ênfase1 2 6" xfId="903"/>
    <cellStyle name="20% - Ênfase1 2 7" xfId="904"/>
    <cellStyle name="20% - Ênfase1 2 8" xfId="905"/>
    <cellStyle name="20% - Ênfase1 2_1.1 - Apuração IRPJ_CSLL - 2100 - 2012_MAI_V1" xfId="906"/>
    <cellStyle name="20% - Ênfase1 20" xfId="907"/>
    <cellStyle name="20% - Ênfase1 20 2" xfId="908"/>
    <cellStyle name="20% - Ênfase1 20_Maio-2012" xfId="909"/>
    <cellStyle name="20% - Ênfase1 21" xfId="910"/>
    <cellStyle name="20% - Ênfase1 21 2" xfId="911"/>
    <cellStyle name="20% - Ênfase1 21_Maio-2012" xfId="912"/>
    <cellStyle name="20% - Ênfase1 22" xfId="913"/>
    <cellStyle name="20% - Ênfase1 22 2" xfId="914"/>
    <cellStyle name="20% - Ênfase1 22_Maio-2012" xfId="915"/>
    <cellStyle name="20% - Ênfase1 23" xfId="916"/>
    <cellStyle name="20% - Ênfase1 23 2" xfId="917"/>
    <cellStyle name="20% - Ênfase1 23_Maio-2012" xfId="918"/>
    <cellStyle name="20% - Ênfase1 24" xfId="919"/>
    <cellStyle name="20% - Ênfase1 24 2" xfId="920"/>
    <cellStyle name="20% - Ênfase1 24_Maio-2012" xfId="921"/>
    <cellStyle name="20% - Ênfase1 25" xfId="922"/>
    <cellStyle name="20% - Ênfase1 25 2" xfId="923"/>
    <cellStyle name="20% - Ênfase1 25_Maio-2012" xfId="924"/>
    <cellStyle name="20% - Ênfase1 26" xfId="925"/>
    <cellStyle name="20% - Ênfase1 26 2" xfId="926"/>
    <cellStyle name="20% - Ênfase1 26_Maio-2012" xfId="927"/>
    <cellStyle name="20% - Ênfase1 27" xfId="928"/>
    <cellStyle name="20% - Ênfase1 27 2" xfId="929"/>
    <cellStyle name="20% - Ênfase1 27_Maio-2012" xfId="930"/>
    <cellStyle name="20% - Ênfase1 28" xfId="931"/>
    <cellStyle name="20% - Ênfase1 28 2" xfId="932"/>
    <cellStyle name="20% - Ênfase1 28_Maio-2012" xfId="933"/>
    <cellStyle name="20% - Ênfase1 29" xfId="934"/>
    <cellStyle name="20% - Ênfase1 29 2" xfId="935"/>
    <cellStyle name="20% - Ênfase1 29_Maio-2012" xfId="936"/>
    <cellStyle name="20% - Ênfase1 3" xfId="937"/>
    <cellStyle name="20% - Ênfase1 3 2" xfId="938"/>
    <cellStyle name="20% - Ênfase1 3 2 2" xfId="939"/>
    <cellStyle name="20% - Ênfase1 3 2 3" xfId="940"/>
    <cellStyle name="20% - Ênfase1 3 2 4" xfId="941"/>
    <cellStyle name="20% - Ênfase1 3 2_13-Endividamento" xfId="942"/>
    <cellStyle name="20% - Ênfase1 3 3" xfId="943"/>
    <cellStyle name="20% - Ênfase1 3 4" xfId="944"/>
    <cellStyle name="20% - Ênfase1 3 5" xfId="945"/>
    <cellStyle name="20% - Ênfase1 3_1.1 - Apuração IRPJ_CSLL - 2100 - 2012_MAI_V1" xfId="946"/>
    <cellStyle name="20% - Ênfase1 30" xfId="947"/>
    <cellStyle name="20% - Ênfase1 30 2" xfId="948"/>
    <cellStyle name="20% - Ênfase1 30_Maio-2012" xfId="949"/>
    <cellStyle name="20% - Ênfase1 31" xfId="950"/>
    <cellStyle name="20% - Ênfase1 31 2" xfId="951"/>
    <cellStyle name="20% - Ênfase1 32" xfId="952"/>
    <cellStyle name="20% - Ênfase1 33" xfId="953"/>
    <cellStyle name="20% - Ênfase1 33 2" xfId="954"/>
    <cellStyle name="20% - Ênfase1 33 3" xfId="955"/>
    <cellStyle name="20% - Ênfase1 33 4" xfId="956"/>
    <cellStyle name="20% - Ênfase1 34" xfId="957"/>
    <cellStyle name="20% - Ênfase1 34 2" xfId="958"/>
    <cellStyle name="20% - Ênfase1 35" xfId="959"/>
    <cellStyle name="20% - Ênfase1 35 2" xfId="960"/>
    <cellStyle name="20% - Ênfase1 36" xfId="961"/>
    <cellStyle name="20% - Ênfase1 36 2" xfId="962"/>
    <cellStyle name="20% - Ênfase1 37" xfId="963"/>
    <cellStyle name="20% - Ênfase1 37 2" xfId="964"/>
    <cellStyle name="20% - Ênfase1 38" xfId="965"/>
    <cellStyle name="20% - Ênfase1 38 2" xfId="966"/>
    <cellStyle name="20% - Ênfase1 39" xfId="967"/>
    <cellStyle name="20% - Ênfase1 39 2" xfId="968"/>
    <cellStyle name="20% - Ênfase1 4" xfId="969"/>
    <cellStyle name="20% - Ênfase1 4 2" xfId="970"/>
    <cellStyle name="20% - Ênfase1 4 2 2" xfId="971"/>
    <cellStyle name="20% - Ênfase1 4 2 3" xfId="972"/>
    <cellStyle name="20% - Ênfase1 4 2 4" xfId="973"/>
    <cellStyle name="20% - Ênfase1 4 2_13-Endividamento" xfId="974"/>
    <cellStyle name="20% - Ênfase1 4 3" xfId="975"/>
    <cellStyle name="20% - Ênfase1 4 4" xfId="976"/>
    <cellStyle name="20% - Ênfase1 4 5" xfId="977"/>
    <cellStyle name="20% - Ênfase1 4_1.1 - Apuração IRPJ_CSLL - 2100 - 2012_MAI_V1" xfId="978"/>
    <cellStyle name="20% - Ênfase1 40" xfId="979"/>
    <cellStyle name="20% - Ênfase1 40 2" xfId="980"/>
    <cellStyle name="20% - Ênfase1 41" xfId="981"/>
    <cellStyle name="20% - Ênfase1 42" xfId="982"/>
    <cellStyle name="20% - Ênfase1 43" xfId="983"/>
    <cellStyle name="20% - Ênfase1 44" xfId="984"/>
    <cellStyle name="20% - Ênfase1 5" xfId="985"/>
    <cellStyle name="20% - Ênfase1 5 2" xfId="986"/>
    <cellStyle name="20% - Ênfase1 5 2 2" xfId="987"/>
    <cellStyle name="20% - Ênfase1 5 2 3" xfId="988"/>
    <cellStyle name="20% - Ênfase1 5 2 4" xfId="989"/>
    <cellStyle name="20% - Ênfase1 5 2_13-Endividamento" xfId="990"/>
    <cellStyle name="20% - Ênfase1 5 3" xfId="991"/>
    <cellStyle name="20% - Ênfase1 5 4" xfId="992"/>
    <cellStyle name="20% - Ênfase1 5 5" xfId="993"/>
    <cellStyle name="20% - Ênfase1 5_1.1 - Apuração IRPJ_CSLL - 2100 - 2012_MAI_V1" xfId="994"/>
    <cellStyle name="20% - Ênfase1 6" xfId="995"/>
    <cellStyle name="20% - Ênfase1 6 2" xfId="996"/>
    <cellStyle name="20% - Ênfase1 6 2 2" xfId="997"/>
    <cellStyle name="20% - Ênfase1 6 2 3" xfId="998"/>
    <cellStyle name="20% - Ênfase1 6 2 4" xfId="999"/>
    <cellStyle name="20% - Ênfase1 6 2_13-Endividamento" xfId="1000"/>
    <cellStyle name="20% - Ênfase1 6 3" xfId="1001"/>
    <cellStyle name="20% - Ênfase1 6 4" xfId="1002"/>
    <cellStyle name="20% - Ênfase1 6 5" xfId="1003"/>
    <cellStyle name="20% - Ênfase1 6_1.1 - Apuração IRPJ_CSLL - 2100 - 2012_MAI_V1" xfId="1004"/>
    <cellStyle name="20% - Ênfase1 7" xfId="1005"/>
    <cellStyle name="20% - Ênfase1 7 2" xfId="1006"/>
    <cellStyle name="20% - Ênfase1 7 3" xfId="1007"/>
    <cellStyle name="20% - Ênfase1 7 4" xfId="1008"/>
    <cellStyle name="20% - Ênfase1 7_13-Endividamento" xfId="1009"/>
    <cellStyle name="20% - Ênfase1 8" xfId="1010"/>
    <cellStyle name="20% - Ênfase1 8 2" xfId="1011"/>
    <cellStyle name="20% - Ênfase1 8_IR Diferido" xfId="1012"/>
    <cellStyle name="20% - Ênfase1 9" xfId="1013"/>
    <cellStyle name="20% - Ênfase1 9 2" xfId="1014"/>
    <cellStyle name="20% - Ênfase1 9_Maio-2012" xfId="1015"/>
    <cellStyle name="20% - Ênfase2 10" xfId="1016"/>
    <cellStyle name="20% - Ênfase2 10 2" xfId="1017"/>
    <cellStyle name="20% - Ênfase2 10_Maio-2012" xfId="1018"/>
    <cellStyle name="20% - Ênfase2 11" xfId="1019"/>
    <cellStyle name="20% - Ênfase2 11 2" xfId="1020"/>
    <cellStyle name="20% - Ênfase2 11_Maio-2012" xfId="1021"/>
    <cellStyle name="20% - Ênfase2 12" xfId="1022"/>
    <cellStyle name="20% - Ênfase2 12 2" xfId="1023"/>
    <cellStyle name="20% - Ênfase2 12_Maio-2012" xfId="1024"/>
    <cellStyle name="20% - Ênfase2 13" xfId="1025"/>
    <cellStyle name="20% - Ênfase2 13 2" xfId="1026"/>
    <cellStyle name="20% - Ênfase2 13_Maio-2012" xfId="1027"/>
    <cellStyle name="20% - Ênfase2 14" xfId="1028"/>
    <cellStyle name="20% - Ênfase2 14 2" xfId="1029"/>
    <cellStyle name="20% - Ênfase2 14_Maio-2012" xfId="1030"/>
    <cellStyle name="20% - Ênfase2 15" xfId="1031"/>
    <cellStyle name="20% - Ênfase2 15 2" xfId="1032"/>
    <cellStyle name="20% - Ênfase2 15_Maio-2012" xfId="1033"/>
    <cellStyle name="20% - Ênfase2 16" xfId="1034"/>
    <cellStyle name="20% - Ênfase2 16 2" xfId="1035"/>
    <cellStyle name="20% - Ênfase2 16_Maio-2012" xfId="1036"/>
    <cellStyle name="20% - Ênfase2 17" xfId="1037"/>
    <cellStyle name="20% - Ênfase2 17 2" xfId="1038"/>
    <cellStyle name="20% - Ênfase2 17_Maio-2012" xfId="1039"/>
    <cellStyle name="20% - Ênfase2 18" xfId="1040"/>
    <cellStyle name="20% - Ênfase2 18 2" xfId="1041"/>
    <cellStyle name="20% - Ênfase2 18_Maio-2012" xfId="1042"/>
    <cellStyle name="20% - Ênfase2 19" xfId="1043"/>
    <cellStyle name="20% - Ênfase2 19 2" xfId="1044"/>
    <cellStyle name="20% - Ênfase2 19_Maio-2012" xfId="1045"/>
    <cellStyle name="20% - Ênfase2 2" xfId="1046"/>
    <cellStyle name="20% - Ênfase2 2 2" xfId="1047"/>
    <cellStyle name="20% - Ênfase2 2 2 2" xfId="1048"/>
    <cellStyle name="20% - Ênfase2 2 2 3" xfId="1049"/>
    <cellStyle name="20% - Ênfase2 2 2 4" xfId="1050"/>
    <cellStyle name="20% - Ênfase2 2 2_13-Endividamento" xfId="1051"/>
    <cellStyle name="20% - Ênfase2 2 3" xfId="1052"/>
    <cellStyle name="20% - Ênfase2 2 4" xfId="1053"/>
    <cellStyle name="20% - Ênfase2 2 5" xfId="1054"/>
    <cellStyle name="20% - Ênfase2 2 6" xfId="1055"/>
    <cellStyle name="20% - Ênfase2 2 7" xfId="1056"/>
    <cellStyle name="20% - Ênfase2 2 8" xfId="1057"/>
    <cellStyle name="20% - Ênfase2 2_1.1 - Apuração IRPJ_CSLL - 2100 - 2012_MAI_V1" xfId="1058"/>
    <cellStyle name="20% - Ênfase2 20" xfId="1059"/>
    <cellStyle name="20% - Ênfase2 20 2" xfId="1060"/>
    <cellStyle name="20% - Ênfase2 20_Maio-2012" xfId="1061"/>
    <cellStyle name="20% - Ênfase2 21" xfId="1062"/>
    <cellStyle name="20% - Ênfase2 21 2" xfId="1063"/>
    <cellStyle name="20% - Ênfase2 21_Maio-2012" xfId="1064"/>
    <cellStyle name="20% - Ênfase2 22" xfId="1065"/>
    <cellStyle name="20% - Ênfase2 22 2" xfId="1066"/>
    <cellStyle name="20% - Ênfase2 22_Maio-2012" xfId="1067"/>
    <cellStyle name="20% - Ênfase2 23" xfId="1068"/>
    <cellStyle name="20% - Ênfase2 23 2" xfId="1069"/>
    <cellStyle name="20% - Ênfase2 23_Maio-2012" xfId="1070"/>
    <cellStyle name="20% - Ênfase2 24" xfId="1071"/>
    <cellStyle name="20% - Ênfase2 24 2" xfId="1072"/>
    <cellStyle name="20% - Ênfase2 24_Maio-2012" xfId="1073"/>
    <cellStyle name="20% - Ênfase2 25" xfId="1074"/>
    <cellStyle name="20% - Ênfase2 25 2" xfId="1075"/>
    <cellStyle name="20% - Ênfase2 25_Maio-2012" xfId="1076"/>
    <cellStyle name="20% - Ênfase2 26" xfId="1077"/>
    <cellStyle name="20% - Ênfase2 26 2" xfId="1078"/>
    <cellStyle name="20% - Ênfase2 26_Maio-2012" xfId="1079"/>
    <cellStyle name="20% - Ênfase2 27" xfId="1080"/>
    <cellStyle name="20% - Ênfase2 27 2" xfId="1081"/>
    <cellStyle name="20% - Ênfase2 27_Maio-2012" xfId="1082"/>
    <cellStyle name="20% - Ênfase2 28" xfId="1083"/>
    <cellStyle name="20% - Ênfase2 28 2" xfId="1084"/>
    <cellStyle name="20% - Ênfase2 28_Maio-2012" xfId="1085"/>
    <cellStyle name="20% - Ênfase2 29" xfId="1086"/>
    <cellStyle name="20% - Ênfase2 29 2" xfId="1087"/>
    <cellStyle name="20% - Ênfase2 29_Maio-2012" xfId="1088"/>
    <cellStyle name="20% - Ênfase2 3" xfId="1089"/>
    <cellStyle name="20% - Ênfase2 3 2" xfId="1090"/>
    <cellStyle name="20% - Ênfase2 3 2 2" xfId="1091"/>
    <cellStyle name="20% - Ênfase2 3 2 3" xfId="1092"/>
    <cellStyle name="20% - Ênfase2 3 2 4" xfId="1093"/>
    <cellStyle name="20% - Ênfase2 3 2_13-Endividamento" xfId="1094"/>
    <cellStyle name="20% - Ênfase2 3 3" xfId="1095"/>
    <cellStyle name="20% - Ênfase2 3 4" xfId="1096"/>
    <cellStyle name="20% - Ênfase2 3 5" xfId="1097"/>
    <cellStyle name="20% - Ênfase2 3_1.1 - Apuração IRPJ_CSLL - 2100 - 2012_MAI_V1" xfId="1098"/>
    <cellStyle name="20% - Ênfase2 30" xfId="1099"/>
    <cellStyle name="20% - Ênfase2 30 2" xfId="1100"/>
    <cellStyle name="20% - Ênfase2 30_Maio-2012" xfId="1101"/>
    <cellStyle name="20% - Ênfase2 31" xfId="1102"/>
    <cellStyle name="20% - Ênfase2 31 2" xfId="1103"/>
    <cellStyle name="20% - Ênfase2 32" xfId="1104"/>
    <cellStyle name="20% - Ênfase2 33" xfId="1105"/>
    <cellStyle name="20% - Ênfase2 33 2" xfId="1106"/>
    <cellStyle name="20% - Ênfase2 33 3" xfId="1107"/>
    <cellStyle name="20% - Ênfase2 33 4" xfId="1108"/>
    <cellStyle name="20% - Ênfase2 34" xfId="1109"/>
    <cellStyle name="20% - Ênfase2 34 2" xfId="1110"/>
    <cellStyle name="20% - Ênfase2 35" xfId="1111"/>
    <cellStyle name="20% - Ênfase2 35 2" xfId="1112"/>
    <cellStyle name="20% - Ênfase2 36" xfId="1113"/>
    <cellStyle name="20% - Ênfase2 36 2" xfId="1114"/>
    <cellStyle name="20% - Ênfase2 37" xfId="1115"/>
    <cellStyle name="20% - Ênfase2 37 2" xfId="1116"/>
    <cellStyle name="20% - Ênfase2 38" xfId="1117"/>
    <cellStyle name="20% - Ênfase2 38 2" xfId="1118"/>
    <cellStyle name="20% - Ênfase2 39" xfId="1119"/>
    <cellStyle name="20% - Ênfase2 39 2" xfId="1120"/>
    <cellStyle name="20% - Ênfase2 4" xfId="1121"/>
    <cellStyle name="20% - Ênfase2 4 2" xfId="1122"/>
    <cellStyle name="20% - Ênfase2 4 2 2" xfId="1123"/>
    <cellStyle name="20% - Ênfase2 4 2 3" xfId="1124"/>
    <cellStyle name="20% - Ênfase2 4 2 4" xfId="1125"/>
    <cellStyle name="20% - Ênfase2 4 2_13-Endividamento" xfId="1126"/>
    <cellStyle name="20% - Ênfase2 4 3" xfId="1127"/>
    <cellStyle name="20% - Ênfase2 4 4" xfId="1128"/>
    <cellStyle name="20% - Ênfase2 4 5" xfId="1129"/>
    <cellStyle name="20% - Ênfase2 4_1.1 - Apuração IRPJ_CSLL - 2100 - 2012_MAI_V1" xfId="1130"/>
    <cellStyle name="20% - Ênfase2 40" xfId="1131"/>
    <cellStyle name="20% - Ênfase2 40 2" xfId="1132"/>
    <cellStyle name="20% - Ênfase2 41" xfId="1133"/>
    <cellStyle name="20% - Ênfase2 42" xfId="1134"/>
    <cellStyle name="20% - Ênfase2 43" xfId="1135"/>
    <cellStyle name="20% - Ênfase2 44" xfId="1136"/>
    <cellStyle name="20% - Ênfase2 5" xfId="1137"/>
    <cellStyle name="20% - Ênfase2 5 2" xfId="1138"/>
    <cellStyle name="20% - Ênfase2 5 2 2" xfId="1139"/>
    <cellStyle name="20% - Ênfase2 5 2 3" xfId="1140"/>
    <cellStyle name="20% - Ênfase2 5 2 4" xfId="1141"/>
    <cellStyle name="20% - Ênfase2 5 2_13-Endividamento" xfId="1142"/>
    <cellStyle name="20% - Ênfase2 5 3" xfId="1143"/>
    <cellStyle name="20% - Ênfase2 5 4" xfId="1144"/>
    <cellStyle name="20% - Ênfase2 5 5" xfId="1145"/>
    <cellStyle name="20% - Ênfase2 5_1.1 - Apuração IRPJ_CSLL - 2100 - 2012_MAI_V1" xfId="1146"/>
    <cellStyle name="20% - Ênfase2 6" xfId="1147"/>
    <cellStyle name="20% - Ênfase2 6 2" xfId="1148"/>
    <cellStyle name="20% - Ênfase2 6 2 2" xfId="1149"/>
    <cellStyle name="20% - Ênfase2 6 2 3" xfId="1150"/>
    <cellStyle name="20% - Ênfase2 6 2 4" xfId="1151"/>
    <cellStyle name="20% - Ênfase2 6 2_13-Endividamento" xfId="1152"/>
    <cellStyle name="20% - Ênfase2 6 3" xfId="1153"/>
    <cellStyle name="20% - Ênfase2 6 4" xfId="1154"/>
    <cellStyle name="20% - Ênfase2 6 5" xfId="1155"/>
    <cellStyle name="20% - Ênfase2 6_1.1 - Apuração IRPJ_CSLL - 2100 - 2012_MAI_V1" xfId="1156"/>
    <cellStyle name="20% - Ênfase2 7" xfId="1157"/>
    <cellStyle name="20% - Ênfase2 7 2" xfId="1158"/>
    <cellStyle name="20% - Ênfase2 7 3" xfId="1159"/>
    <cellStyle name="20% - Ênfase2 7 4" xfId="1160"/>
    <cellStyle name="20% - Ênfase2 7_13-Endividamento" xfId="1161"/>
    <cellStyle name="20% - Ênfase2 8" xfId="1162"/>
    <cellStyle name="20% - Ênfase2 8 2" xfId="1163"/>
    <cellStyle name="20% - Ênfase2 8_IR Diferido" xfId="1164"/>
    <cellStyle name="20% - Ênfase2 9" xfId="1165"/>
    <cellStyle name="20% - Ênfase2 9 2" xfId="1166"/>
    <cellStyle name="20% - Ênfase2 9_Maio-2012" xfId="1167"/>
    <cellStyle name="20% - Ênfase3 10" xfId="1168"/>
    <cellStyle name="20% - Ênfase3 10 2" xfId="1169"/>
    <cellStyle name="20% - Ênfase3 10_Maio-2012" xfId="1170"/>
    <cellStyle name="20% - Ênfase3 11" xfId="1171"/>
    <cellStyle name="20% - Ênfase3 11 2" xfId="1172"/>
    <cellStyle name="20% - Ênfase3 11_Maio-2012" xfId="1173"/>
    <cellStyle name="20% - Ênfase3 12" xfId="1174"/>
    <cellStyle name="20% - Ênfase3 12 2" xfId="1175"/>
    <cellStyle name="20% - Ênfase3 12_Maio-2012" xfId="1176"/>
    <cellStyle name="20% - Ênfase3 13" xfId="1177"/>
    <cellStyle name="20% - Ênfase3 13 2" xfId="1178"/>
    <cellStyle name="20% - Ênfase3 13_Maio-2012" xfId="1179"/>
    <cellStyle name="20% - Ênfase3 14" xfId="1180"/>
    <cellStyle name="20% - Ênfase3 14 2" xfId="1181"/>
    <cellStyle name="20% - Ênfase3 14_Maio-2012" xfId="1182"/>
    <cellStyle name="20% - Ênfase3 15" xfId="1183"/>
    <cellStyle name="20% - Ênfase3 15 2" xfId="1184"/>
    <cellStyle name="20% - Ênfase3 15_Maio-2012" xfId="1185"/>
    <cellStyle name="20% - Ênfase3 16" xfId="1186"/>
    <cellStyle name="20% - Ênfase3 16 2" xfId="1187"/>
    <cellStyle name="20% - Ênfase3 16_Maio-2012" xfId="1188"/>
    <cellStyle name="20% - Ênfase3 17" xfId="1189"/>
    <cellStyle name="20% - Ênfase3 17 2" xfId="1190"/>
    <cellStyle name="20% - Ênfase3 17_Maio-2012" xfId="1191"/>
    <cellStyle name="20% - Ênfase3 18" xfId="1192"/>
    <cellStyle name="20% - Ênfase3 18 2" xfId="1193"/>
    <cellStyle name="20% - Ênfase3 18_Maio-2012" xfId="1194"/>
    <cellStyle name="20% - Ênfase3 19" xfId="1195"/>
    <cellStyle name="20% - Ênfase3 19 2" xfId="1196"/>
    <cellStyle name="20% - Ênfase3 19_Maio-2012" xfId="1197"/>
    <cellStyle name="20% - Ênfase3 2" xfId="1198"/>
    <cellStyle name="20% - Ênfase3 2 2" xfId="1199"/>
    <cellStyle name="20% - Ênfase3 2 2 2" xfId="1200"/>
    <cellStyle name="20% - Ênfase3 2 2 3" xfId="1201"/>
    <cellStyle name="20% - Ênfase3 2 2 4" xfId="1202"/>
    <cellStyle name="20% - Ênfase3 2 2_13-Endividamento" xfId="1203"/>
    <cellStyle name="20% - Ênfase3 2 3" xfId="1204"/>
    <cellStyle name="20% - Ênfase3 2 4" xfId="1205"/>
    <cellStyle name="20% - Ênfase3 2 5" xfId="1206"/>
    <cellStyle name="20% - Ênfase3 2 6" xfId="1207"/>
    <cellStyle name="20% - Ênfase3 2 7" xfId="1208"/>
    <cellStyle name="20% - Ênfase3 2 8" xfId="1209"/>
    <cellStyle name="20% - Ênfase3 2_1.1 - Apuração IRPJ_CSLL - 2100 - 2012_MAI_V1" xfId="1210"/>
    <cellStyle name="20% - Ênfase3 20" xfId="1211"/>
    <cellStyle name="20% - Ênfase3 20 2" xfId="1212"/>
    <cellStyle name="20% - Ênfase3 20_Maio-2012" xfId="1213"/>
    <cellStyle name="20% - Ênfase3 21" xfId="1214"/>
    <cellStyle name="20% - Ênfase3 21 2" xfId="1215"/>
    <cellStyle name="20% - Ênfase3 21_Maio-2012" xfId="1216"/>
    <cellStyle name="20% - Ênfase3 22" xfId="1217"/>
    <cellStyle name="20% - Ênfase3 22 2" xfId="1218"/>
    <cellStyle name="20% - Ênfase3 22_Maio-2012" xfId="1219"/>
    <cellStyle name="20% - Ênfase3 23" xfId="1220"/>
    <cellStyle name="20% - Ênfase3 23 2" xfId="1221"/>
    <cellStyle name="20% - Ênfase3 23_Maio-2012" xfId="1222"/>
    <cellStyle name="20% - Ênfase3 24" xfId="1223"/>
    <cellStyle name="20% - Ênfase3 24 2" xfId="1224"/>
    <cellStyle name="20% - Ênfase3 24_Maio-2012" xfId="1225"/>
    <cellStyle name="20% - Ênfase3 25" xfId="1226"/>
    <cellStyle name="20% - Ênfase3 25 2" xfId="1227"/>
    <cellStyle name="20% - Ênfase3 25_Maio-2012" xfId="1228"/>
    <cellStyle name="20% - Ênfase3 26" xfId="1229"/>
    <cellStyle name="20% - Ênfase3 26 2" xfId="1230"/>
    <cellStyle name="20% - Ênfase3 26_Maio-2012" xfId="1231"/>
    <cellStyle name="20% - Ênfase3 27" xfId="1232"/>
    <cellStyle name="20% - Ênfase3 27 2" xfId="1233"/>
    <cellStyle name="20% - Ênfase3 27_Maio-2012" xfId="1234"/>
    <cellStyle name="20% - Ênfase3 28" xfId="1235"/>
    <cellStyle name="20% - Ênfase3 28 2" xfId="1236"/>
    <cellStyle name="20% - Ênfase3 28_Maio-2012" xfId="1237"/>
    <cellStyle name="20% - Ênfase3 29" xfId="1238"/>
    <cellStyle name="20% - Ênfase3 29 2" xfId="1239"/>
    <cellStyle name="20% - Ênfase3 29_Maio-2012" xfId="1240"/>
    <cellStyle name="20% - Ênfase3 3" xfId="1241"/>
    <cellStyle name="20% - Ênfase3 3 2" xfId="1242"/>
    <cellStyle name="20% - Ênfase3 3 2 2" xfId="1243"/>
    <cellStyle name="20% - Ênfase3 3 2 3" xfId="1244"/>
    <cellStyle name="20% - Ênfase3 3 2 4" xfId="1245"/>
    <cellStyle name="20% - Ênfase3 3 2_13-Endividamento" xfId="1246"/>
    <cellStyle name="20% - Ênfase3 3 3" xfId="1247"/>
    <cellStyle name="20% - Ênfase3 3 4" xfId="1248"/>
    <cellStyle name="20% - Ênfase3 3 5" xfId="1249"/>
    <cellStyle name="20% - Ênfase3 3_1.1 - Apuração IRPJ_CSLL - 2100 - 2012_MAI_V1" xfId="1250"/>
    <cellStyle name="20% - Ênfase3 30" xfId="1251"/>
    <cellStyle name="20% - Ênfase3 30 2" xfId="1252"/>
    <cellStyle name="20% - Ênfase3 30_Maio-2012" xfId="1253"/>
    <cellStyle name="20% - Ênfase3 31" xfId="1254"/>
    <cellStyle name="20% - Ênfase3 31 2" xfId="1255"/>
    <cellStyle name="20% - Ênfase3 32" xfId="1256"/>
    <cellStyle name="20% - Ênfase3 33" xfId="1257"/>
    <cellStyle name="20% - Ênfase3 33 2" xfId="1258"/>
    <cellStyle name="20% - Ênfase3 33 3" xfId="1259"/>
    <cellStyle name="20% - Ênfase3 33 4" xfId="1260"/>
    <cellStyle name="20% - Ênfase3 34" xfId="1261"/>
    <cellStyle name="20% - Ênfase3 34 2" xfId="1262"/>
    <cellStyle name="20% - Ênfase3 35" xfId="1263"/>
    <cellStyle name="20% - Ênfase3 35 2" xfId="1264"/>
    <cellStyle name="20% - Ênfase3 36" xfId="1265"/>
    <cellStyle name="20% - Ênfase3 36 2" xfId="1266"/>
    <cellStyle name="20% - Ênfase3 37" xfId="1267"/>
    <cellStyle name="20% - Ênfase3 37 2" xfId="1268"/>
    <cellStyle name="20% - Ênfase3 38" xfId="1269"/>
    <cellStyle name="20% - Ênfase3 38 2" xfId="1270"/>
    <cellStyle name="20% - Ênfase3 39" xfId="1271"/>
    <cellStyle name="20% - Ênfase3 39 2" xfId="1272"/>
    <cellStyle name="20% - Ênfase3 4" xfId="1273"/>
    <cellStyle name="20% - Ênfase3 4 2" xfId="1274"/>
    <cellStyle name="20% - Ênfase3 4 2 2" xfId="1275"/>
    <cellStyle name="20% - Ênfase3 4 2 3" xfId="1276"/>
    <cellStyle name="20% - Ênfase3 4 2 4" xfId="1277"/>
    <cellStyle name="20% - Ênfase3 4 2_13-Endividamento" xfId="1278"/>
    <cellStyle name="20% - Ênfase3 4 3" xfId="1279"/>
    <cellStyle name="20% - Ênfase3 4 4" xfId="1280"/>
    <cellStyle name="20% - Ênfase3 4 5" xfId="1281"/>
    <cellStyle name="20% - Ênfase3 4_1.1 - Apuração IRPJ_CSLL - 2100 - 2012_MAI_V1" xfId="1282"/>
    <cellStyle name="20% - Ênfase3 40" xfId="1283"/>
    <cellStyle name="20% - Ênfase3 40 2" xfId="1284"/>
    <cellStyle name="20% - Ênfase3 41" xfId="1285"/>
    <cellStyle name="20% - Ênfase3 42" xfId="1286"/>
    <cellStyle name="20% - Ênfase3 43" xfId="1287"/>
    <cellStyle name="20% - Ênfase3 44" xfId="1288"/>
    <cellStyle name="20% - Ênfase3 5" xfId="1289"/>
    <cellStyle name="20% - Ênfase3 5 2" xfId="1290"/>
    <cellStyle name="20% - Ênfase3 5 2 2" xfId="1291"/>
    <cellStyle name="20% - Ênfase3 5 2 3" xfId="1292"/>
    <cellStyle name="20% - Ênfase3 5 2 4" xfId="1293"/>
    <cellStyle name="20% - Ênfase3 5 2_13-Endividamento" xfId="1294"/>
    <cellStyle name="20% - Ênfase3 5 3" xfId="1295"/>
    <cellStyle name="20% - Ênfase3 5 4" xfId="1296"/>
    <cellStyle name="20% - Ênfase3 5 5" xfId="1297"/>
    <cellStyle name="20% - Ênfase3 5_1.1 - Apuração IRPJ_CSLL - 2100 - 2012_MAI_V1" xfId="1298"/>
    <cellStyle name="20% - Ênfase3 6" xfId="1299"/>
    <cellStyle name="20% - Ênfase3 6 2" xfId="1300"/>
    <cellStyle name="20% - Ênfase3 6 2 2" xfId="1301"/>
    <cellStyle name="20% - Ênfase3 6 2 3" xfId="1302"/>
    <cellStyle name="20% - Ênfase3 6 2 4" xfId="1303"/>
    <cellStyle name="20% - Ênfase3 6 2_13-Endividamento" xfId="1304"/>
    <cellStyle name="20% - Ênfase3 6 3" xfId="1305"/>
    <cellStyle name="20% - Ênfase3 6 4" xfId="1306"/>
    <cellStyle name="20% - Ênfase3 6 5" xfId="1307"/>
    <cellStyle name="20% - Ênfase3 6_1.1 - Apuração IRPJ_CSLL - 2100 - 2012_MAI_V1" xfId="1308"/>
    <cellStyle name="20% - Ênfase3 7" xfId="1309"/>
    <cellStyle name="20% - Ênfase3 7 2" xfId="1310"/>
    <cellStyle name="20% - Ênfase3 7 3" xfId="1311"/>
    <cellStyle name="20% - Ênfase3 7 4" xfId="1312"/>
    <cellStyle name="20% - Ênfase3 7_13-Endividamento" xfId="1313"/>
    <cellStyle name="20% - Ênfase3 8" xfId="1314"/>
    <cellStyle name="20% - Ênfase3 8 2" xfId="1315"/>
    <cellStyle name="20% - Ênfase3 8_IR Diferido" xfId="1316"/>
    <cellStyle name="20% - Ênfase3 9" xfId="1317"/>
    <cellStyle name="20% - Ênfase3 9 2" xfId="1318"/>
    <cellStyle name="20% - Ênfase3 9_Maio-2012" xfId="1319"/>
    <cellStyle name="20% - Ênfase4 10" xfId="1320"/>
    <cellStyle name="20% - Ênfase4 10 2" xfId="1321"/>
    <cellStyle name="20% - Ênfase4 10_Maio-2012" xfId="1322"/>
    <cellStyle name="20% - Ênfase4 11" xfId="1323"/>
    <cellStyle name="20% - Ênfase4 11 2" xfId="1324"/>
    <cellStyle name="20% - Ênfase4 11_Maio-2012" xfId="1325"/>
    <cellStyle name="20% - Ênfase4 12" xfId="1326"/>
    <cellStyle name="20% - Ênfase4 12 2" xfId="1327"/>
    <cellStyle name="20% - Ênfase4 12_Maio-2012" xfId="1328"/>
    <cellStyle name="20% - Ênfase4 13" xfId="1329"/>
    <cellStyle name="20% - Ênfase4 13 2" xfId="1330"/>
    <cellStyle name="20% - Ênfase4 13_Maio-2012" xfId="1331"/>
    <cellStyle name="20% - Ênfase4 14" xfId="1332"/>
    <cellStyle name="20% - Ênfase4 14 2" xfId="1333"/>
    <cellStyle name="20% - Ênfase4 14_Maio-2012" xfId="1334"/>
    <cellStyle name="20% - Ênfase4 15" xfId="1335"/>
    <cellStyle name="20% - Ênfase4 15 2" xfId="1336"/>
    <cellStyle name="20% - Ênfase4 15_Maio-2012" xfId="1337"/>
    <cellStyle name="20% - Ênfase4 16" xfId="1338"/>
    <cellStyle name="20% - Ênfase4 16 2" xfId="1339"/>
    <cellStyle name="20% - Ênfase4 16_Maio-2012" xfId="1340"/>
    <cellStyle name="20% - Ênfase4 17" xfId="1341"/>
    <cellStyle name="20% - Ênfase4 17 2" xfId="1342"/>
    <cellStyle name="20% - Ênfase4 17_Maio-2012" xfId="1343"/>
    <cellStyle name="20% - Ênfase4 18" xfId="1344"/>
    <cellStyle name="20% - Ênfase4 18 2" xfId="1345"/>
    <cellStyle name="20% - Ênfase4 18_Maio-2012" xfId="1346"/>
    <cellStyle name="20% - Ênfase4 19" xfId="1347"/>
    <cellStyle name="20% - Ênfase4 19 2" xfId="1348"/>
    <cellStyle name="20% - Ênfase4 19_Maio-2012" xfId="1349"/>
    <cellStyle name="20% - Ênfase4 2" xfId="1350"/>
    <cellStyle name="20% - Ênfase4 2 2" xfId="1351"/>
    <cellStyle name="20% - Ênfase4 2 2 2" xfId="1352"/>
    <cellStyle name="20% - Ênfase4 2 2 3" xfId="1353"/>
    <cellStyle name="20% - Ênfase4 2 2 4" xfId="1354"/>
    <cellStyle name="20% - Ênfase4 2 2_13-Endividamento" xfId="1355"/>
    <cellStyle name="20% - Ênfase4 2 3" xfId="1356"/>
    <cellStyle name="20% - Ênfase4 2 4" xfId="1357"/>
    <cellStyle name="20% - Ênfase4 2 5" xfId="1358"/>
    <cellStyle name="20% - Ênfase4 2 6" xfId="1359"/>
    <cellStyle name="20% - Ênfase4 2 7" xfId="1360"/>
    <cellStyle name="20% - Ênfase4 2 8" xfId="1361"/>
    <cellStyle name="20% - Ênfase4 2_1.1 - Apuração IRPJ_CSLL - 2100 - 2012_MAI_V1" xfId="1362"/>
    <cellStyle name="20% - Ênfase4 20" xfId="1363"/>
    <cellStyle name="20% - Ênfase4 20 2" xfId="1364"/>
    <cellStyle name="20% - Ênfase4 20_Maio-2012" xfId="1365"/>
    <cellStyle name="20% - Ênfase4 21" xfId="1366"/>
    <cellStyle name="20% - Ênfase4 21 2" xfId="1367"/>
    <cellStyle name="20% - Ênfase4 21_Maio-2012" xfId="1368"/>
    <cellStyle name="20% - Ênfase4 22" xfId="1369"/>
    <cellStyle name="20% - Ênfase4 22 2" xfId="1370"/>
    <cellStyle name="20% - Ênfase4 22_Maio-2012" xfId="1371"/>
    <cellStyle name="20% - Ênfase4 23" xfId="1372"/>
    <cellStyle name="20% - Ênfase4 23 2" xfId="1373"/>
    <cellStyle name="20% - Ênfase4 23_Maio-2012" xfId="1374"/>
    <cellStyle name="20% - Ênfase4 24" xfId="1375"/>
    <cellStyle name="20% - Ênfase4 24 2" xfId="1376"/>
    <cellStyle name="20% - Ênfase4 24_Maio-2012" xfId="1377"/>
    <cellStyle name="20% - Ênfase4 25" xfId="1378"/>
    <cellStyle name="20% - Ênfase4 25 2" xfId="1379"/>
    <cellStyle name="20% - Ênfase4 25_Maio-2012" xfId="1380"/>
    <cellStyle name="20% - Ênfase4 26" xfId="1381"/>
    <cellStyle name="20% - Ênfase4 26 2" xfId="1382"/>
    <cellStyle name="20% - Ênfase4 26_Maio-2012" xfId="1383"/>
    <cellStyle name="20% - Ênfase4 27" xfId="1384"/>
    <cellStyle name="20% - Ênfase4 27 2" xfId="1385"/>
    <cellStyle name="20% - Ênfase4 27_Maio-2012" xfId="1386"/>
    <cellStyle name="20% - Ênfase4 28" xfId="1387"/>
    <cellStyle name="20% - Ênfase4 28 2" xfId="1388"/>
    <cellStyle name="20% - Ênfase4 28_Maio-2012" xfId="1389"/>
    <cellStyle name="20% - Ênfase4 29" xfId="1390"/>
    <cellStyle name="20% - Ênfase4 29 2" xfId="1391"/>
    <cellStyle name="20% - Ênfase4 29_Maio-2012" xfId="1392"/>
    <cellStyle name="20% - Ênfase4 3" xfId="1393"/>
    <cellStyle name="20% - Ênfase4 3 2" xfId="1394"/>
    <cellStyle name="20% - Ênfase4 3 2 2" xfId="1395"/>
    <cellStyle name="20% - Ênfase4 3 2 3" xfId="1396"/>
    <cellStyle name="20% - Ênfase4 3 2 4" xfId="1397"/>
    <cellStyle name="20% - Ênfase4 3 2_13-Endividamento" xfId="1398"/>
    <cellStyle name="20% - Ênfase4 3 3" xfId="1399"/>
    <cellStyle name="20% - Ênfase4 3 4" xfId="1400"/>
    <cellStyle name="20% - Ênfase4 3 5" xfId="1401"/>
    <cellStyle name="20% - Ênfase4 3_1.1 - Apuração IRPJ_CSLL - 2100 - 2012_MAI_V1" xfId="1402"/>
    <cellStyle name="20% - Ênfase4 30" xfId="1403"/>
    <cellStyle name="20% - Ênfase4 30 2" xfId="1404"/>
    <cellStyle name="20% - Ênfase4 30_Maio-2012" xfId="1405"/>
    <cellStyle name="20% - Ênfase4 31" xfId="1406"/>
    <cellStyle name="20% - Ênfase4 31 2" xfId="1407"/>
    <cellStyle name="20% - Ênfase4 32" xfId="1408"/>
    <cellStyle name="20% - Ênfase4 33" xfId="1409"/>
    <cellStyle name="20% - Ênfase4 33 2" xfId="1410"/>
    <cellStyle name="20% - Ênfase4 33 3" xfId="1411"/>
    <cellStyle name="20% - Ênfase4 33 4" xfId="1412"/>
    <cellStyle name="20% - Ênfase4 34" xfId="1413"/>
    <cellStyle name="20% - Ênfase4 34 2" xfId="1414"/>
    <cellStyle name="20% - Ênfase4 35" xfId="1415"/>
    <cellStyle name="20% - Ênfase4 35 2" xfId="1416"/>
    <cellStyle name="20% - Ênfase4 36" xfId="1417"/>
    <cellStyle name="20% - Ênfase4 36 2" xfId="1418"/>
    <cellStyle name="20% - Ênfase4 37" xfId="1419"/>
    <cellStyle name="20% - Ênfase4 37 2" xfId="1420"/>
    <cellStyle name="20% - Ênfase4 38" xfId="1421"/>
    <cellStyle name="20% - Ênfase4 38 2" xfId="1422"/>
    <cellStyle name="20% - Ênfase4 39" xfId="1423"/>
    <cellStyle name="20% - Ênfase4 39 2" xfId="1424"/>
    <cellStyle name="20% - Ênfase4 4" xfId="1425"/>
    <cellStyle name="20% - Ênfase4 4 2" xfId="1426"/>
    <cellStyle name="20% - Ênfase4 4 2 2" xfId="1427"/>
    <cellStyle name="20% - Ênfase4 4 2 3" xfId="1428"/>
    <cellStyle name="20% - Ênfase4 4 2 4" xfId="1429"/>
    <cellStyle name="20% - Ênfase4 4 2_13-Endividamento" xfId="1430"/>
    <cellStyle name="20% - Ênfase4 4 3" xfId="1431"/>
    <cellStyle name="20% - Ênfase4 4 4" xfId="1432"/>
    <cellStyle name="20% - Ênfase4 4 5" xfId="1433"/>
    <cellStyle name="20% - Ênfase4 4_1.1 - Apuração IRPJ_CSLL - 2100 - 2012_MAI_V1" xfId="1434"/>
    <cellStyle name="20% - Ênfase4 40" xfId="1435"/>
    <cellStyle name="20% - Ênfase4 40 2" xfId="1436"/>
    <cellStyle name="20% - Ênfase4 41" xfId="1437"/>
    <cellStyle name="20% - Ênfase4 42" xfId="1438"/>
    <cellStyle name="20% - Ênfase4 43" xfId="1439"/>
    <cellStyle name="20% - Ênfase4 44" xfId="1440"/>
    <cellStyle name="20% - Ênfase4 5" xfId="1441"/>
    <cellStyle name="20% - Ênfase4 5 2" xfId="1442"/>
    <cellStyle name="20% - Ênfase4 5 2 2" xfId="1443"/>
    <cellStyle name="20% - Ênfase4 5 2 3" xfId="1444"/>
    <cellStyle name="20% - Ênfase4 5 2 4" xfId="1445"/>
    <cellStyle name="20% - Ênfase4 5 2_13-Endividamento" xfId="1446"/>
    <cellStyle name="20% - Ênfase4 5 3" xfId="1447"/>
    <cellStyle name="20% - Ênfase4 5 4" xfId="1448"/>
    <cellStyle name="20% - Ênfase4 5 5" xfId="1449"/>
    <cellStyle name="20% - Ênfase4 5_1.1 - Apuração IRPJ_CSLL - 2100 - 2012_MAI_V1" xfId="1450"/>
    <cellStyle name="20% - Ênfase4 6" xfId="1451"/>
    <cellStyle name="20% - Ênfase4 6 2" xfId="1452"/>
    <cellStyle name="20% - Ênfase4 6 2 2" xfId="1453"/>
    <cellStyle name="20% - Ênfase4 6 2 3" xfId="1454"/>
    <cellStyle name="20% - Ênfase4 6 2 4" xfId="1455"/>
    <cellStyle name="20% - Ênfase4 6 2_13-Endividamento" xfId="1456"/>
    <cellStyle name="20% - Ênfase4 6 3" xfId="1457"/>
    <cellStyle name="20% - Ênfase4 6 4" xfId="1458"/>
    <cellStyle name="20% - Ênfase4 6 5" xfId="1459"/>
    <cellStyle name="20% - Ênfase4 6_1.1 - Apuração IRPJ_CSLL - 2100 - 2012_MAI_V1" xfId="1460"/>
    <cellStyle name="20% - Ênfase4 7" xfId="1461"/>
    <cellStyle name="20% - Ênfase4 7 2" xfId="1462"/>
    <cellStyle name="20% - Ênfase4 7 3" xfId="1463"/>
    <cellStyle name="20% - Ênfase4 7 4" xfId="1464"/>
    <cellStyle name="20% - Ênfase4 7_13-Endividamento" xfId="1465"/>
    <cellStyle name="20% - Ênfase4 8" xfId="1466"/>
    <cellStyle name="20% - Ênfase4 8 2" xfId="1467"/>
    <cellStyle name="20% - Ênfase4 8_IR Diferido" xfId="1468"/>
    <cellStyle name="20% - Ênfase4 9" xfId="1469"/>
    <cellStyle name="20% - Ênfase4 9 2" xfId="1470"/>
    <cellStyle name="20% - Ênfase4 9_Maio-2012" xfId="1471"/>
    <cellStyle name="20% - Ênfase5 10" xfId="1472"/>
    <cellStyle name="20% - Ênfase5 10 2" xfId="1473"/>
    <cellStyle name="20% - Ênfase5 10_Maio-2012" xfId="1474"/>
    <cellStyle name="20% - Ênfase5 11" xfId="1475"/>
    <cellStyle name="20% - Ênfase5 11 2" xfId="1476"/>
    <cellStyle name="20% - Ênfase5 11_Maio-2012" xfId="1477"/>
    <cellStyle name="20% - Ênfase5 12" xfId="1478"/>
    <cellStyle name="20% - Ênfase5 12 2" xfId="1479"/>
    <cellStyle name="20% - Ênfase5 12_Maio-2012" xfId="1480"/>
    <cellStyle name="20% - Ênfase5 13" xfId="1481"/>
    <cellStyle name="20% - Ênfase5 13 2" xfId="1482"/>
    <cellStyle name="20% - Ênfase5 13_Maio-2012" xfId="1483"/>
    <cellStyle name="20% - Ênfase5 14" xfId="1484"/>
    <cellStyle name="20% - Ênfase5 14 2" xfId="1485"/>
    <cellStyle name="20% - Ênfase5 14_Maio-2012" xfId="1486"/>
    <cellStyle name="20% - Ênfase5 15" xfId="1487"/>
    <cellStyle name="20% - Ênfase5 15 2" xfId="1488"/>
    <cellStyle name="20% - Ênfase5 15_Maio-2012" xfId="1489"/>
    <cellStyle name="20% - Ênfase5 16" xfId="1490"/>
    <cellStyle name="20% - Ênfase5 16 2" xfId="1491"/>
    <cellStyle name="20% - Ênfase5 16_Maio-2012" xfId="1492"/>
    <cellStyle name="20% - Ênfase5 17" xfId="1493"/>
    <cellStyle name="20% - Ênfase5 17 2" xfId="1494"/>
    <cellStyle name="20% - Ênfase5 17_Maio-2012" xfId="1495"/>
    <cellStyle name="20% - Ênfase5 18" xfId="1496"/>
    <cellStyle name="20% - Ênfase5 18 2" xfId="1497"/>
    <cellStyle name="20% - Ênfase5 18_Maio-2012" xfId="1498"/>
    <cellStyle name="20% - Ênfase5 19" xfId="1499"/>
    <cellStyle name="20% - Ênfase5 19 2" xfId="1500"/>
    <cellStyle name="20% - Ênfase5 19_Maio-2012" xfId="1501"/>
    <cellStyle name="20% - Ênfase5 2" xfId="1502"/>
    <cellStyle name="20% - Ênfase5 2 2" xfId="1503"/>
    <cellStyle name="20% - Ênfase5 2 2 2" xfId="1504"/>
    <cellStyle name="20% - Ênfase5 2 2 3" xfId="1505"/>
    <cellStyle name="20% - Ênfase5 2 2 4" xfId="1506"/>
    <cellStyle name="20% - Ênfase5 2 2_13-Endividamento" xfId="1507"/>
    <cellStyle name="20% - Ênfase5 2 3" xfId="1508"/>
    <cellStyle name="20% - Ênfase5 2 4" xfId="1509"/>
    <cellStyle name="20% - Ênfase5 2 5" xfId="1510"/>
    <cellStyle name="20% - Ênfase5 2 6" xfId="1511"/>
    <cellStyle name="20% - Ênfase5 2 7" xfId="1512"/>
    <cellStyle name="20% - Ênfase5 2 8" xfId="1513"/>
    <cellStyle name="20% - Ênfase5 2_1.1 - Apuração IRPJ_CSLL - 2100 - 2012_MAI_V1" xfId="1514"/>
    <cellStyle name="20% - Ênfase5 20" xfId="1515"/>
    <cellStyle name="20% - Ênfase5 20 2" xfId="1516"/>
    <cellStyle name="20% - Ênfase5 20_Maio-2012" xfId="1517"/>
    <cellStyle name="20% - Ênfase5 21" xfId="1518"/>
    <cellStyle name="20% - Ênfase5 21 2" xfId="1519"/>
    <cellStyle name="20% - Ênfase5 21_Maio-2012" xfId="1520"/>
    <cellStyle name="20% - Ênfase5 22" xfId="1521"/>
    <cellStyle name="20% - Ênfase5 22 2" xfId="1522"/>
    <cellStyle name="20% - Ênfase5 22_Maio-2012" xfId="1523"/>
    <cellStyle name="20% - Ênfase5 23" xfId="1524"/>
    <cellStyle name="20% - Ênfase5 23 2" xfId="1525"/>
    <cellStyle name="20% - Ênfase5 23_Maio-2012" xfId="1526"/>
    <cellStyle name="20% - Ênfase5 24" xfId="1527"/>
    <cellStyle name="20% - Ênfase5 24 2" xfId="1528"/>
    <cellStyle name="20% - Ênfase5 24_Maio-2012" xfId="1529"/>
    <cellStyle name="20% - Ênfase5 25" xfId="1530"/>
    <cellStyle name="20% - Ênfase5 25 2" xfId="1531"/>
    <cellStyle name="20% - Ênfase5 25_Maio-2012" xfId="1532"/>
    <cellStyle name="20% - Ênfase5 26" xfId="1533"/>
    <cellStyle name="20% - Ênfase5 26 2" xfId="1534"/>
    <cellStyle name="20% - Ênfase5 26_Maio-2012" xfId="1535"/>
    <cellStyle name="20% - Ênfase5 27" xfId="1536"/>
    <cellStyle name="20% - Ênfase5 27 2" xfId="1537"/>
    <cellStyle name="20% - Ênfase5 27_Maio-2012" xfId="1538"/>
    <cellStyle name="20% - Ênfase5 28" xfId="1539"/>
    <cellStyle name="20% - Ênfase5 28 2" xfId="1540"/>
    <cellStyle name="20% - Ênfase5 28_Maio-2012" xfId="1541"/>
    <cellStyle name="20% - Ênfase5 29" xfId="1542"/>
    <cellStyle name="20% - Ênfase5 29 2" xfId="1543"/>
    <cellStyle name="20% - Ênfase5 29_Maio-2012" xfId="1544"/>
    <cellStyle name="20% - Ênfase5 3" xfId="1545"/>
    <cellStyle name="20% - Ênfase5 3 2" xfId="1546"/>
    <cellStyle name="20% - Ênfase5 3 2 2" xfId="1547"/>
    <cellStyle name="20% - Ênfase5 3 2 3" xfId="1548"/>
    <cellStyle name="20% - Ênfase5 3 2 4" xfId="1549"/>
    <cellStyle name="20% - Ênfase5 3 2_13-Endividamento" xfId="1550"/>
    <cellStyle name="20% - Ênfase5 3 3" xfId="1551"/>
    <cellStyle name="20% - Ênfase5 3 4" xfId="1552"/>
    <cellStyle name="20% - Ênfase5 3 5" xfId="1553"/>
    <cellStyle name="20% - Ênfase5 3_1.1 - Apuração IRPJ_CSLL - 2100 - 2012_MAI_V1" xfId="1554"/>
    <cellStyle name="20% - Ênfase5 30" xfId="1555"/>
    <cellStyle name="20% - Ênfase5 30 2" xfId="1556"/>
    <cellStyle name="20% - Ênfase5 30_Maio-2012" xfId="1557"/>
    <cellStyle name="20% - Ênfase5 31" xfId="1558"/>
    <cellStyle name="20% - Ênfase5 31 2" xfId="1559"/>
    <cellStyle name="20% - Ênfase5 32" xfId="1560"/>
    <cellStyle name="20% - Ênfase5 33" xfId="1561"/>
    <cellStyle name="20% - Ênfase5 33 2" xfId="1562"/>
    <cellStyle name="20% - Ênfase5 33 3" xfId="1563"/>
    <cellStyle name="20% - Ênfase5 33 4" xfId="1564"/>
    <cellStyle name="20% - Ênfase5 34" xfId="1565"/>
    <cellStyle name="20% - Ênfase5 34 2" xfId="1566"/>
    <cellStyle name="20% - Ênfase5 35" xfId="1567"/>
    <cellStyle name="20% - Ênfase5 35 2" xfId="1568"/>
    <cellStyle name="20% - Ênfase5 36" xfId="1569"/>
    <cellStyle name="20% - Ênfase5 36 2" xfId="1570"/>
    <cellStyle name="20% - Ênfase5 37" xfId="1571"/>
    <cellStyle name="20% - Ênfase5 37 2" xfId="1572"/>
    <cellStyle name="20% - Ênfase5 38" xfId="1573"/>
    <cellStyle name="20% - Ênfase5 38 2" xfId="1574"/>
    <cellStyle name="20% - Ênfase5 39" xfId="1575"/>
    <cellStyle name="20% - Ênfase5 39 2" xfId="1576"/>
    <cellStyle name="20% - Ênfase5 4" xfId="1577"/>
    <cellStyle name="20% - Ênfase5 4 2" xfId="1578"/>
    <cellStyle name="20% - Ênfase5 4 2 2" xfId="1579"/>
    <cellStyle name="20% - Ênfase5 4 2 3" xfId="1580"/>
    <cellStyle name="20% - Ênfase5 4 2 4" xfId="1581"/>
    <cellStyle name="20% - Ênfase5 4 2_13-Endividamento" xfId="1582"/>
    <cellStyle name="20% - Ênfase5 4 3" xfId="1583"/>
    <cellStyle name="20% - Ênfase5 4 4" xfId="1584"/>
    <cellStyle name="20% - Ênfase5 4 5" xfId="1585"/>
    <cellStyle name="20% - Ênfase5 4_1.1 - Apuração IRPJ_CSLL - 2100 - 2012_MAI_V1" xfId="1586"/>
    <cellStyle name="20% - Ênfase5 40" xfId="1587"/>
    <cellStyle name="20% - Ênfase5 40 2" xfId="1588"/>
    <cellStyle name="20% - Ênfase5 41" xfId="1589"/>
    <cellStyle name="20% - Ênfase5 42" xfId="1590"/>
    <cellStyle name="20% - Ênfase5 43" xfId="1591"/>
    <cellStyle name="20% - Ênfase5 44" xfId="1592"/>
    <cellStyle name="20% - Ênfase5 5" xfId="1593"/>
    <cellStyle name="20% - Ênfase5 5 2" xfId="1594"/>
    <cellStyle name="20% - Ênfase5 5 2 2" xfId="1595"/>
    <cellStyle name="20% - Ênfase5 5 2 3" xfId="1596"/>
    <cellStyle name="20% - Ênfase5 5 2 4" xfId="1597"/>
    <cellStyle name="20% - Ênfase5 5 2_13-Endividamento" xfId="1598"/>
    <cellStyle name="20% - Ênfase5 5 3" xfId="1599"/>
    <cellStyle name="20% - Ênfase5 5 4" xfId="1600"/>
    <cellStyle name="20% - Ênfase5 5 5" xfId="1601"/>
    <cellStyle name="20% - Ênfase5 5_1.1 - Apuração IRPJ_CSLL - 2100 - 2012_MAI_V1" xfId="1602"/>
    <cellStyle name="20% - Ênfase5 6" xfId="1603"/>
    <cellStyle name="20% - Ênfase5 6 2" xfId="1604"/>
    <cellStyle name="20% - Ênfase5 6 2 2" xfId="1605"/>
    <cellStyle name="20% - Ênfase5 6 2 3" xfId="1606"/>
    <cellStyle name="20% - Ênfase5 6 2 4" xfId="1607"/>
    <cellStyle name="20% - Ênfase5 6 2_13-Endividamento" xfId="1608"/>
    <cellStyle name="20% - Ênfase5 6 3" xfId="1609"/>
    <cellStyle name="20% - Ênfase5 6 4" xfId="1610"/>
    <cellStyle name="20% - Ênfase5 6 5" xfId="1611"/>
    <cellStyle name="20% - Ênfase5 6_1.1 - Apuração IRPJ_CSLL - 2100 - 2012_MAI_V1" xfId="1612"/>
    <cellStyle name="20% - Ênfase5 7" xfId="1613"/>
    <cellStyle name="20% - Ênfase5 7 2" xfId="1614"/>
    <cellStyle name="20% - Ênfase5 7 3" xfId="1615"/>
    <cellStyle name="20% - Ênfase5 7 4" xfId="1616"/>
    <cellStyle name="20% - Ênfase5 7_13-Endividamento" xfId="1617"/>
    <cellStyle name="20% - Ênfase5 8" xfId="1618"/>
    <cellStyle name="20% - Ênfase5 8 2" xfId="1619"/>
    <cellStyle name="20% - Ênfase5 8_IR Diferido" xfId="1620"/>
    <cellStyle name="20% - Ênfase5 9" xfId="1621"/>
    <cellStyle name="20% - Ênfase5 9 2" xfId="1622"/>
    <cellStyle name="20% - Ênfase5 9_Maio-2012" xfId="1623"/>
    <cellStyle name="20% - Ênfase6 10" xfId="1624"/>
    <cellStyle name="20% - Ênfase6 10 2" xfId="1625"/>
    <cellStyle name="20% - Ênfase6 10_Maio-2012" xfId="1626"/>
    <cellStyle name="20% - Ênfase6 11" xfId="1627"/>
    <cellStyle name="20% - Ênfase6 11 2" xfId="1628"/>
    <cellStyle name="20% - Ênfase6 11_Maio-2012" xfId="1629"/>
    <cellStyle name="20% - Ênfase6 12" xfId="1630"/>
    <cellStyle name="20% - Ênfase6 12 2" xfId="1631"/>
    <cellStyle name="20% - Ênfase6 12_Maio-2012" xfId="1632"/>
    <cellStyle name="20% - Ênfase6 13" xfId="1633"/>
    <cellStyle name="20% - Ênfase6 13 2" xfId="1634"/>
    <cellStyle name="20% - Ênfase6 13_Maio-2012" xfId="1635"/>
    <cellStyle name="20% - Ênfase6 14" xfId="1636"/>
    <cellStyle name="20% - Ênfase6 14 2" xfId="1637"/>
    <cellStyle name="20% - Ênfase6 14_Maio-2012" xfId="1638"/>
    <cellStyle name="20% - Ênfase6 15" xfId="1639"/>
    <cellStyle name="20% - Ênfase6 15 2" xfId="1640"/>
    <cellStyle name="20% - Ênfase6 15_Maio-2012" xfId="1641"/>
    <cellStyle name="20% - Ênfase6 16" xfId="1642"/>
    <cellStyle name="20% - Ênfase6 16 2" xfId="1643"/>
    <cellStyle name="20% - Ênfase6 16_Maio-2012" xfId="1644"/>
    <cellStyle name="20% - Ênfase6 17" xfId="1645"/>
    <cellStyle name="20% - Ênfase6 17 2" xfId="1646"/>
    <cellStyle name="20% - Ênfase6 17_Maio-2012" xfId="1647"/>
    <cellStyle name="20% - Ênfase6 18" xfId="1648"/>
    <cellStyle name="20% - Ênfase6 18 2" xfId="1649"/>
    <cellStyle name="20% - Ênfase6 18_Maio-2012" xfId="1650"/>
    <cellStyle name="20% - Ênfase6 19" xfId="1651"/>
    <cellStyle name="20% - Ênfase6 19 2" xfId="1652"/>
    <cellStyle name="20% - Ênfase6 19_Maio-2012" xfId="1653"/>
    <cellStyle name="20% - Ênfase6 2" xfId="1654"/>
    <cellStyle name="20% - Ênfase6 2 2" xfId="1655"/>
    <cellStyle name="20% - Ênfase6 2 2 2" xfId="1656"/>
    <cellStyle name="20% - Ênfase6 2 2 3" xfId="1657"/>
    <cellStyle name="20% - Ênfase6 2 2 4" xfId="1658"/>
    <cellStyle name="20% - Ênfase6 2 2_13-Endividamento" xfId="1659"/>
    <cellStyle name="20% - Ênfase6 2 3" xfId="1660"/>
    <cellStyle name="20% - Ênfase6 2 4" xfId="1661"/>
    <cellStyle name="20% - Ênfase6 2 5" xfId="1662"/>
    <cellStyle name="20% - Ênfase6 2 6" xfId="1663"/>
    <cellStyle name="20% - Ênfase6 2 7" xfId="1664"/>
    <cellStyle name="20% - Ênfase6 2 8" xfId="1665"/>
    <cellStyle name="20% - Ênfase6 2_1.1 - Apuração IRPJ_CSLL - 2100 - 2012_MAI_V1" xfId="1666"/>
    <cellStyle name="20% - Ênfase6 20" xfId="1667"/>
    <cellStyle name="20% - Ênfase6 20 2" xfId="1668"/>
    <cellStyle name="20% - Ênfase6 20_Maio-2012" xfId="1669"/>
    <cellStyle name="20% - Ênfase6 21" xfId="1670"/>
    <cellStyle name="20% - Ênfase6 21 2" xfId="1671"/>
    <cellStyle name="20% - Ênfase6 21_Maio-2012" xfId="1672"/>
    <cellStyle name="20% - Ênfase6 22" xfId="1673"/>
    <cellStyle name="20% - Ênfase6 22 2" xfId="1674"/>
    <cellStyle name="20% - Ênfase6 22_Maio-2012" xfId="1675"/>
    <cellStyle name="20% - Ênfase6 23" xfId="1676"/>
    <cellStyle name="20% - Ênfase6 23 2" xfId="1677"/>
    <cellStyle name="20% - Ênfase6 23_Maio-2012" xfId="1678"/>
    <cellStyle name="20% - Ênfase6 24" xfId="1679"/>
    <cellStyle name="20% - Ênfase6 24 2" xfId="1680"/>
    <cellStyle name="20% - Ênfase6 24_Maio-2012" xfId="1681"/>
    <cellStyle name="20% - Ênfase6 25" xfId="1682"/>
    <cellStyle name="20% - Ênfase6 25 2" xfId="1683"/>
    <cellStyle name="20% - Ênfase6 25_Maio-2012" xfId="1684"/>
    <cellStyle name="20% - Ênfase6 26" xfId="1685"/>
    <cellStyle name="20% - Ênfase6 26 2" xfId="1686"/>
    <cellStyle name="20% - Ênfase6 26_Maio-2012" xfId="1687"/>
    <cellStyle name="20% - Ênfase6 27" xfId="1688"/>
    <cellStyle name="20% - Ênfase6 27 2" xfId="1689"/>
    <cellStyle name="20% - Ênfase6 27_Maio-2012" xfId="1690"/>
    <cellStyle name="20% - Ênfase6 28" xfId="1691"/>
    <cellStyle name="20% - Ênfase6 28 2" xfId="1692"/>
    <cellStyle name="20% - Ênfase6 28_Maio-2012" xfId="1693"/>
    <cellStyle name="20% - Ênfase6 29" xfId="1694"/>
    <cellStyle name="20% - Ênfase6 29 2" xfId="1695"/>
    <cellStyle name="20% - Ênfase6 29_Maio-2012" xfId="1696"/>
    <cellStyle name="20% - Ênfase6 3" xfId="1697"/>
    <cellStyle name="20% - Ênfase6 3 2" xfId="1698"/>
    <cellStyle name="20% - Ênfase6 3 2 2" xfId="1699"/>
    <cellStyle name="20% - Ênfase6 3 2 3" xfId="1700"/>
    <cellStyle name="20% - Ênfase6 3 2 4" xfId="1701"/>
    <cellStyle name="20% - Ênfase6 3 2_13-Endividamento" xfId="1702"/>
    <cellStyle name="20% - Ênfase6 3 3" xfId="1703"/>
    <cellStyle name="20% - Ênfase6 3 4" xfId="1704"/>
    <cellStyle name="20% - Ênfase6 3 5" xfId="1705"/>
    <cellStyle name="20% - Ênfase6 3_1.1 - Apuração IRPJ_CSLL - 2100 - 2012_MAI_V1" xfId="1706"/>
    <cellStyle name="20% - Ênfase6 30" xfId="1707"/>
    <cellStyle name="20% - Ênfase6 30 2" xfId="1708"/>
    <cellStyle name="20% - Ênfase6 30_Maio-2012" xfId="1709"/>
    <cellStyle name="20% - Ênfase6 31" xfId="1710"/>
    <cellStyle name="20% - Ênfase6 31 2" xfId="1711"/>
    <cellStyle name="20% - Ênfase6 32" xfId="1712"/>
    <cellStyle name="20% - Ênfase6 33" xfId="1713"/>
    <cellStyle name="20% - Ênfase6 33 2" xfId="1714"/>
    <cellStyle name="20% - Ênfase6 33 3" xfId="1715"/>
    <cellStyle name="20% - Ênfase6 33 4" xfId="1716"/>
    <cellStyle name="20% - Ênfase6 34" xfId="1717"/>
    <cellStyle name="20% - Ênfase6 34 2" xfId="1718"/>
    <cellStyle name="20% - Ênfase6 35" xfId="1719"/>
    <cellStyle name="20% - Ênfase6 35 2" xfId="1720"/>
    <cellStyle name="20% - Ênfase6 36" xfId="1721"/>
    <cellStyle name="20% - Ênfase6 36 2" xfId="1722"/>
    <cellStyle name="20% - Ênfase6 37" xfId="1723"/>
    <cellStyle name="20% - Ênfase6 37 2" xfId="1724"/>
    <cellStyle name="20% - Ênfase6 38" xfId="1725"/>
    <cellStyle name="20% - Ênfase6 38 2" xfId="1726"/>
    <cellStyle name="20% - Ênfase6 39" xfId="1727"/>
    <cellStyle name="20% - Ênfase6 39 2" xfId="1728"/>
    <cellStyle name="20% - Ênfase6 4" xfId="1729"/>
    <cellStyle name="20% - Ênfase6 4 2" xfId="1730"/>
    <cellStyle name="20% - Ênfase6 4 2 2" xfId="1731"/>
    <cellStyle name="20% - Ênfase6 4 2 3" xfId="1732"/>
    <cellStyle name="20% - Ênfase6 4 2 4" xfId="1733"/>
    <cellStyle name="20% - Ênfase6 4 2_13-Endividamento" xfId="1734"/>
    <cellStyle name="20% - Ênfase6 4 3" xfId="1735"/>
    <cellStyle name="20% - Ênfase6 4 4" xfId="1736"/>
    <cellStyle name="20% - Ênfase6 4 5" xfId="1737"/>
    <cellStyle name="20% - Ênfase6 4_1.1 - Apuração IRPJ_CSLL - 2100 - 2012_MAI_V1" xfId="1738"/>
    <cellStyle name="20% - Ênfase6 40" xfId="1739"/>
    <cellStyle name="20% - Ênfase6 40 2" xfId="1740"/>
    <cellStyle name="20% - Ênfase6 41" xfId="1741"/>
    <cellStyle name="20% - Ênfase6 42" xfId="1742"/>
    <cellStyle name="20% - Ênfase6 43" xfId="1743"/>
    <cellStyle name="20% - Ênfase6 44" xfId="1744"/>
    <cellStyle name="20% - Ênfase6 5" xfId="1745"/>
    <cellStyle name="20% - Ênfase6 5 2" xfId="1746"/>
    <cellStyle name="20% - Ênfase6 5 2 2" xfId="1747"/>
    <cellStyle name="20% - Ênfase6 5 2 3" xfId="1748"/>
    <cellStyle name="20% - Ênfase6 5 2 4" xfId="1749"/>
    <cellStyle name="20% - Ênfase6 5 2_13-Endividamento" xfId="1750"/>
    <cellStyle name="20% - Ênfase6 5 3" xfId="1751"/>
    <cellStyle name="20% - Ênfase6 5 4" xfId="1752"/>
    <cellStyle name="20% - Ênfase6 5 5" xfId="1753"/>
    <cellStyle name="20% - Ênfase6 5_1.1 - Apuração IRPJ_CSLL - 2100 - 2012_MAI_V1" xfId="1754"/>
    <cellStyle name="20% - Ênfase6 6" xfId="1755"/>
    <cellStyle name="20% - Ênfase6 6 2" xfId="1756"/>
    <cellStyle name="20% - Ênfase6 6 2 2" xfId="1757"/>
    <cellStyle name="20% - Ênfase6 6 2 3" xfId="1758"/>
    <cellStyle name="20% - Ênfase6 6 2 4" xfId="1759"/>
    <cellStyle name="20% - Ênfase6 6 2_13-Endividamento" xfId="1760"/>
    <cellStyle name="20% - Ênfase6 6 3" xfId="1761"/>
    <cellStyle name="20% - Ênfase6 6 4" xfId="1762"/>
    <cellStyle name="20% - Ênfase6 6 5" xfId="1763"/>
    <cellStyle name="20% - Ênfase6 6_1.1 - Apuração IRPJ_CSLL - 2100 - 2012_MAI_V1" xfId="1764"/>
    <cellStyle name="20% - Ênfase6 7" xfId="1765"/>
    <cellStyle name="20% - Ênfase6 7 2" xfId="1766"/>
    <cellStyle name="20% - Ênfase6 7 3" xfId="1767"/>
    <cellStyle name="20% - Ênfase6 7 4" xfId="1768"/>
    <cellStyle name="20% - Ênfase6 7_13-Endividamento" xfId="1769"/>
    <cellStyle name="20% - Ênfase6 8" xfId="1770"/>
    <cellStyle name="20% - Ênfase6 8 2" xfId="1771"/>
    <cellStyle name="20% - Ênfase6 8_IR Diferido" xfId="1772"/>
    <cellStyle name="20% - Ênfase6 9" xfId="1773"/>
    <cellStyle name="20% - Ênfase6 9 2" xfId="1774"/>
    <cellStyle name="20% - Ênfase6 9_Maio-2012" xfId="1775"/>
    <cellStyle name="²B" xfId="1776"/>
    <cellStyle name="2o.nível" xfId="1777"/>
    <cellStyle name="40% - Accent1 10" xfId="1778"/>
    <cellStyle name="40% - Accent1 11" xfId="1779"/>
    <cellStyle name="40% - Accent1 12" xfId="1780"/>
    <cellStyle name="40% - Accent1 13" xfId="1781"/>
    <cellStyle name="40% - Accent1 14" xfId="1782"/>
    <cellStyle name="40% - Accent1 15" xfId="1783"/>
    <cellStyle name="40% - Accent1 16" xfId="1784"/>
    <cellStyle name="40% - Accent1 17" xfId="1785"/>
    <cellStyle name="40% - Accent1 18" xfId="1786"/>
    <cellStyle name="40% - Accent1 19" xfId="1787"/>
    <cellStyle name="40% - Accent1 2" xfId="1788"/>
    <cellStyle name="40% - Accent1 2 10" xfId="1789"/>
    <cellStyle name="40% - Accent1 2 11" xfId="1790"/>
    <cellStyle name="40% - Accent1 2 12" xfId="1791"/>
    <cellStyle name="40% - Accent1 2 2" xfId="1792"/>
    <cellStyle name="40% - Accent1 2 2 2" xfId="1793"/>
    <cellStyle name="40% - Accent1 2 2 3" xfId="1794"/>
    <cellStyle name="40% - Accent1 2 2 4" xfId="1795"/>
    <cellStyle name="40% - Accent1 2 2 5" xfId="1796"/>
    <cellStyle name="40% - Accent1 2 2_IR Diferido" xfId="1797"/>
    <cellStyle name="40% - Accent1 2 3" xfId="1798"/>
    <cellStyle name="40% - Accent1 2 3 2" xfId="1799"/>
    <cellStyle name="40% - Accent1 2 3 3" xfId="1800"/>
    <cellStyle name="40% - Accent1 2 3 4" xfId="1801"/>
    <cellStyle name="40% - Accent1 2 3_IR Diferido" xfId="1802"/>
    <cellStyle name="40% - Accent1 2 4" xfId="1803"/>
    <cellStyle name="40% - Accent1 2 4 2" xfId="1804"/>
    <cellStyle name="40% - Accent1 2 4 3" xfId="1805"/>
    <cellStyle name="40% - Accent1 2 4 4" xfId="1806"/>
    <cellStyle name="40% - Accent1 2 5" xfId="1807"/>
    <cellStyle name="40% - Accent1 2 5 2" xfId="1808"/>
    <cellStyle name="40% - Accent1 2 5 3" xfId="1809"/>
    <cellStyle name="40% - Accent1 2 5 4" xfId="1810"/>
    <cellStyle name="40% - Accent1 2 6" xfId="1811"/>
    <cellStyle name="40% - Accent1 2 7" xfId="1812"/>
    <cellStyle name="40% - Accent1 2 8" xfId="1813"/>
    <cellStyle name="40% - Accent1 2 9" xfId="1814"/>
    <cellStyle name="40% - Accent1 2_13-Endividamento" xfId="1815"/>
    <cellStyle name="40% - Accent1 20" xfId="1816"/>
    <cellStyle name="40% - Accent1 21" xfId="1817"/>
    <cellStyle name="40% - Accent1 22" xfId="1818"/>
    <cellStyle name="40% - Accent1 3" xfId="1819"/>
    <cellStyle name="40% - Accent1 3 10" xfId="1820"/>
    <cellStyle name="40% - Accent1 3 2" xfId="1821"/>
    <cellStyle name="40% - Accent1 3 2 2" xfId="1822"/>
    <cellStyle name="40% - Accent1 3 2 3" xfId="1823"/>
    <cellStyle name="40% - Accent1 3 2 4" xfId="1824"/>
    <cellStyle name="40% - Accent1 3 2_IR Diferido" xfId="1825"/>
    <cellStyle name="40% - Accent1 3 3" xfId="1826"/>
    <cellStyle name="40% - Accent1 3 3 2" xfId="1827"/>
    <cellStyle name="40% - Accent1 3 3 3" xfId="1828"/>
    <cellStyle name="40% - Accent1 3 3 4" xfId="1829"/>
    <cellStyle name="40% - Accent1 3 4" xfId="1830"/>
    <cellStyle name="40% - Accent1 3 4 2" xfId="1831"/>
    <cellStyle name="40% - Accent1 3 4 3" xfId="1832"/>
    <cellStyle name="40% - Accent1 3 4 4" xfId="1833"/>
    <cellStyle name="40% - Accent1 3 5" xfId="1834"/>
    <cellStyle name="40% - Accent1 3 5 2" xfId="1835"/>
    <cellStyle name="40% - Accent1 3 5 3" xfId="1836"/>
    <cellStyle name="40% - Accent1 3 5 4" xfId="1837"/>
    <cellStyle name="40% - Accent1 3 6" xfId="1838"/>
    <cellStyle name="40% - Accent1 3 7" xfId="1839"/>
    <cellStyle name="40% - Accent1 3 8" xfId="1840"/>
    <cellStyle name="40% - Accent1 3 9" xfId="1841"/>
    <cellStyle name="40% - Accent1 3_IR Diferido" xfId="1842"/>
    <cellStyle name="40% - Accent1 4" xfId="1843"/>
    <cellStyle name="40% - Accent1 4 2" xfId="1844"/>
    <cellStyle name="40% - Accent1 4_IR Diferido" xfId="1845"/>
    <cellStyle name="40% - Accent1 5" xfId="1846"/>
    <cellStyle name="40% - Accent1 5 2" xfId="1847"/>
    <cellStyle name="40% - Accent1 5_IR Diferido" xfId="1848"/>
    <cellStyle name="40% - Accent1 6" xfId="1849"/>
    <cellStyle name="40% - Accent1 7" xfId="1850"/>
    <cellStyle name="40% - Accent1 8" xfId="1851"/>
    <cellStyle name="40% - Accent1 9" xfId="1852"/>
    <cellStyle name="40% - Accent2 10" xfId="1853"/>
    <cellStyle name="40% - Accent2 11" xfId="1854"/>
    <cellStyle name="40% - Accent2 12" xfId="1855"/>
    <cellStyle name="40% - Accent2 13" xfId="1856"/>
    <cellStyle name="40% - Accent2 14" xfId="1857"/>
    <cellStyle name="40% - Accent2 15" xfId="1858"/>
    <cellStyle name="40% - Accent2 16" xfId="1859"/>
    <cellStyle name="40% - Accent2 17" xfId="1860"/>
    <cellStyle name="40% - Accent2 18" xfId="1861"/>
    <cellStyle name="40% - Accent2 19" xfId="1862"/>
    <cellStyle name="40% - Accent2 2" xfId="1863"/>
    <cellStyle name="40% - Accent2 2 10" xfId="1864"/>
    <cellStyle name="40% - Accent2 2 11" xfId="1865"/>
    <cellStyle name="40% - Accent2 2 12" xfId="1866"/>
    <cellStyle name="40% - Accent2 2 2" xfId="1867"/>
    <cellStyle name="40% - Accent2 2 2 2" xfId="1868"/>
    <cellStyle name="40% - Accent2 2 2 3" xfId="1869"/>
    <cellStyle name="40% - Accent2 2 2 4" xfId="1870"/>
    <cellStyle name="40% - Accent2 2 2 5" xfId="1871"/>
    <cellStyle name="40% - Accent2 2 2_IR Diferido" xfId="1872"/>
    <cellStyle name="40% - Accent2 2 3" xfId="1873"/>
    <cellStyle name="40% - Accent2 2 3 2" xfId="1874"/>
    <cellStyle name="40% - Accent2 2 3 3" xfId="1875"/>
    <cellStyle name="40% - Accent2 2 3 4" xfId="1876"/>
    <cellStyle name="40% - Accent2 2 3_IR Diferido" xfId="1877"/>
    <cellStyle name="40% - Accent2 2 4" xfId="1878"/>
    <cellStyle name="40% - Accent2 2 4 2" xfId="1879"/>
    <cellStyle name="40% - Accent2 2 4 3" xfId="1880"/>
    <cellStyle name="40% - Accent2 2 4 4" xfId="1881"/>
    <cellStyle name="40% - Accent2 2 5" xfId="1882"/>
    <cellStyle name="40% - Accent2 2 5 2" xfId="1883"/>
    <cellStyle name="40% - Accent2 2 5 3" xfId="1884"/>
    <cellStyle name="40% - Accent2 2 5 4" xfId="1885"/>
    <cellStyle name="40% - Accent2 2 6" xfId="1886"/>
    <cellStyle name="40% - Accent2 2 7" xfId="1887"/>
    <cellStyle name="40% - Accent2 2 8" xfId="1888"/>
    <cellStyle name="40% - Accent2 2 9" xfId="1889"/>
    <cellStyle name="40% - Accent2 2_13-Endividamento" xfId="1890"/>
    <cellStyle name="40% - Accent2 20" xfId="1891"/>
    <cellStyle name="40% - Accent2 21" xfId="1892"/>
    <cellStyle name="40% - Accent2 22" xfId="1893"/>
    <cellStyle name="40% - Accent2 3" xfId="1894"/>
    <cellStyle name="40% - Accent2 3 10" xfId="1895"/>
    <cellStyle name="40% - Accent2 3 2" xfId="1896"/>
    <cellStyle name="40% - Accent2 3 2 2" xfId="1897"/>
    <cellStyle name="40% - Accent2 3 2 3" xfId="1898"/>
    <cellStyle name="40% - Accent2 3 2 4" xfId="1899"/>
    <cellStyle name="40% - Accent2 3 3" xfId="1900"/>
    <cellStyle name="40% - Accent2 3 3 2" xfId="1901"/>
    <cellStyle name="40% - Accent2 3 3 3" xfId="1902"/>
    <cellStyle name="40% - Accent2 3 3 4" xfId="1903"/>
    <cellStyle name="40% - Accent2 3 4" xfId="1904"/>
    <cellStyle name="40% - Accent2 3 4 2" xfId="1905"/>
    <cellStyle name="40% - Accent2 3 4 3" xfId="1906"/>
    <cellStyle name="40% - Accent2 3 4 4" xfId="1907"/>
    <cellStyle name="40% - Accent2 3 5" xfId="1908"/>
    <cellStyle name="40% - Accent2 3 5 2" xfId="1909"/>
    <cellStyle name="40% - Accent2 3 5 3" xfId="1910"/>
    <cellStyle name="40% - Accent2 3 5 4" xfId="1911"/>
    <cellStyle name="40% - Accent2 3 6" xfId="1912"/>
    <cellStyle name="40% - Accent2 3 7" xfId="1913"/>
    <cellStyle name="40% - Accent2 3 8" xfId="1914"/>
    <cellStyle name="40% - Accent2 3 9" xfId="1915"/>
    <cellStyle name="40% - Accent2 3_IR Diferido" xfId="1916"/>
    <cellStyle name="40% - Accent2 4" xfId="1917"/>
    <cellStyle name="40% - Accent2 4 2" xfId="1918"/>
    <cellStyle name="40% - Accent2 4_IR Diferido" xfId="1919"/>
    <cellStyle name="40% - Accent2 5" xfId="1920"/>
    <cellStyle name="40% - Accent2 5 2" xfId="1921"/>
    <cellStyle name="40% - Accent2 5_IR Diferido" xfId="1922"/>
    <cellStyle name="40% - Accent2 6" xfId="1923"/>
    <cellStyle name="40% - Accent2 7" xfId="1924"/>
    <cellStyle name="40% - Accent2 8" xfId="1925"/>
    <cellStyle name="40% - Accent2 9" xfId="1926"/>
    <cellStyle name="40% - Accent3 10" xfId="1927"/>
    <cellStyle name="40% - Accent3 11" xfId="1928"/>
    <cellStyle name="40% - Accent3 12" xfId="1929"/>
    <cellStyle name="40% - Accent3 13" xfId="1930"/>
    <cellStyle name="40% - Accent3 14" xfId="1931"/>
    <cellStyle name="40% - Accent3 15" xfId="1932"/>
    <cellStyle name="40% - Accent3 16" xfId="1933"/>
    <cellStyle name="40% - Accent3 17" xfId="1934"/>
    <cellStyle name="40% - Accent3 18" xfId="1935"/>
    <cellStyle name="40% - Accent3 19" xfId="1936"/>
    <cellStyle name="40% - Accent3 2" xfId="1937"/>
    <cellStyle name="40% - Accent3 2 10" xfId="1938"/>
    <cellStyle name="40% - Accent3 2 11" xfId="1939"/>
    <cellStyle name="40% - Accent3 2 12" xfId="1940"/>
    <cellStyle name="40% - Accent3 2 2" xfId="1941"/>
    <cellStyle name="40% - Accent3 2 2 2" xfId="1942"/>
    <cellStyle name="40% - Accent3 2 2 3" xfId="1943"/>
    <cellStyle name="40% - Accent3 2 2 4" xfId="1944"/>
    <cellStyle name="40% - Accent3 2 2 5" xfId="1945"/>
    <cellStyle name="40% - Accent3 2 2_IR Diferido" xfId="1946"/>
    <cellStyle name="40% - Accent3 2 3" xfId="1947"/>
    <cellStyle name="40% - Accent3 2 3 2" xfId="1948"/>
    <cellStyle name="40% - Accent3 2 3 3" xfId="1949"/>
    <cellStyle name="40% - Accent3 2 3 4" xfId="1950"/>
    <cellStyle name="40% - Accent3 2 3_IR Diferido" xfId="1951"/>
    <cellStyle name="40% - Accent3 2 4" xfId="1952"/>
    <cellStyle name="40% - Accent3 2 4 2" xfId="1953"/>
    <cellStyle name="40% - Accent3 2 4 3" xfId="1954"/>
    <cellStyle name="40% - Accent3 2 4 4" xfId="1955"/>
    <cellStyle name="40% - Accent3 2 5" xfId="1956"/>
    <cellStyle name="40% - Accent3 2 5 2" xfId="1957"/>
    <cellStyle name="40% - Accent3 2 5 3" xfId="1958"/>
    <cellStyle name="40% - Accent3 2 5 4" xfId="1959"/>
    <cellStyle name="40% - Accent3 2 6" xfId="1960"/>
    <cellStyle name="40% - Accent3 2 7" xfId="1961"/>
    <cellStyle name="40% - Accent3 2 8" xfId="1962"/>
    <cellStyle name="40% - Accent3 2 9" xfId="1963"/>
    <cellStyle name="40% - Accent3 2_13-Endividamento" xfId="1964"/>
    <cellStyle name="40% - Accent3 20" xfId="1965"/>
    <cellStyle name="40% - Accent3 21" xfId="1966"/>
    <cellStyle name="40% - Accent3 22" xfId="1967"/>
    <cellStyle name="40% - Accent3 3" xfId="1968"/>
    <cellStyle name="40% - Accent3 3 10" xfId="1969"/>
    <cellStyle name="40% - Accent3 3 2" xfId="1970"/>
    <cellStyle name="40% - Accent3 3 2 2" xfId="1971"/>
    <cellStyle name="40% - Accent3 3 2 3" xfId="1972"/>
    <cellStyle name="40% - Accent3 3 2 4" xfId="1973"/>
    <cellStyle name="40% - Accent3 3 2_IR Diferido" xfId="1974"/>
    <cellStyle name="40% - Accent3 3 3" xfId="1975"/>
    <cellStyle name="40% - Accent3 3 3 2" xfId="1976"/>
    <cellStyle name="40% - Accent3 3 3 3" xfId="1977"/>
    <cellStyle name="40% - Accent3 3 3 4" xfId="1978"/>
    <cellStyle name="40% - Accent3 3 4" xfId="1979"/>
    <cellStyle name="40% - Accent3 3 4 2" xfId="1980"/>
    <cellStyle name="40% - Accent3 3 4 3" xfId="1981"/>
    <cellStyle name="40% - Accent3 3 4 4" xfId="1982"/>
    <cellStyle name="40% - Accent3 3 5" xfId="1983"/>
    <cellStyle name="40% - Accent3 3 5 2" xfId="1984"/>
    <cellStyle name="40% - Accent3 3 5 3" xfId="1985"/>
    <cellStyle name="40% - Accent3 3 5 4" xfId="1986"/>
    <cellStyle name="40% - Accent3 3 6" xfId="1987"/>
    <cellStyle name="40% - Accent3 3 7" xfId="1988"/>
    <cellStyle name="40% - Accent3 3 8" xfId="1989"/>
    <cellStyle name="40% - Accent3 3 9" xfId="1990"/>
    <cellStyle name="40% - Accent3 3_IR Diferido" xfId="1991"/>
    <cellStyle name="40% - Accent3 4" xfId="1992"/>
    <cellStyle name="40% - Accent3 4 2" xfId="1993"/>
    <cellStyle name="40% - Accent3 4_IR Diferido" xfId="1994"/>
    <cellStyle name="40% - Accent3 5" xfId="1995"/>
    <cellStyle name="40% - Accent3 5 2" xfId="1996"/>
    <cellStyle name="40% - Accent3 5_IR Diferido" xfId="1997"/>
    <cellStyle name="40% - Accent3 6" xfId="1998"/>
    <cellStyle name="40% - Accent3 7" xfId="1999"/>
    <cellStyle name="40% - Accent3 8" xfId="2000"/>
    <cellStyle name="40% - Accent3 9" xfId="2001"/>
    <cellStyle name="40% - Accent4 10" xfId="2002"/>
    <cellStyle name="40% - Accent4 11" xfId="2003"/>
    <cellStyle name="40% - Accent4 12" xfId="2004"/>
    <cellStyle name="40% - Accent4 13" xfId="2005"/>
    <cellStyle name="40% - Accent4 14" xfId="2006"/>
    <cellStyle name="40% - Accent4 15" xfId="2007"/>
    <cellStyle name="40% - Accent4 16" xfId="2008"/>
    <cellStyle name="40% - Accent4 17" xfId="2009"/>
    <cellStyle name="40% - Accent4 18" xfId="2010"/>
    <cellStyle name="40% - Accent4 19" xfId="2011"/>
    <cellStyle name="40% - Accent4 2" xfId="2012"/>
    <cellStyle name="40% - Accent4 2 10" xfId="2013"/>
    <cellStyle name="40% - Accent4 2 11" xfId="2014"/>
    <cellStyle name="40% - Accent4 2 12" xfId="2015"/>
    <cellStyle name="40% - Accent4 2 2" xfId="2016"/>
    <cellStyle name="40% - Accent4 2 2 2" xfId="2017"/>
    <cellStyle name="40% - Accent4 2 2 3" xfId="2018"/>
    <cellStyle name="40% - Accent4 2 2 4" xfId="2019"/>
    <cellStyle name="40% - Accent4 2 2 5" xfId="2020"/>
    <cellStyle name="40% - Accent4 2 2_IR Diferido" xfId="2021"/>
    <cellStyle name="40% - Accent4 2 3" xfId="2022"/>
    <cellStyle name="40% - Accent4 2 3 2" xfId="2023"/>
    <cellStyle name="40% - Accent4 2 3 3" xfId="2024"/>
    <cellStyle name="40% - Accent4 2 3 4" xfId="2025"/>
    <cellStyle name="40% - Accent4 2 3_IR Diferido" xfId="2026"/>
    <cellStyle name="40% - Accent4 2 4" xfId="2027"/>
    <cellStyle name="40% - Accent4 2 4 2" xfId="2028"/>
    <cellStyle name="40% - Accent4 2 4 3" xfId="2029"/>
    <cellStyle name="40% - Accent4 2 4 4" xfId="2030"/>
    <cellStyle name="40% - Accent4 2 5" xfId="2031"/>
    <cellStyle name="40% - Accent4 2 5 2" xfId="2032"/>
    <cellStyle name="40% - Accent4 2 5 3" xfId="2033"/>
    <cellStyle name="40% - Accent4 2 5 4" xfId="2034"/>
    <cellStyle name="40% - Accent4 2 6" xfId="2035"/>
    <cellStyle name="40% - Accent4 2 7" xfId="2036"/>
    <cellStyle name="40% - Accent4 2 8" xfId="2037"/>
    <cellStyle name="40% - Accent4 2 9" xfId="2038"/>
    <cellStyle name="40% - Accent4 2_13-Endividamento" xfId="2039"/>
    <cellStyle name="40% - Accent4 20" xfId="2040"/>
    <cellStyle name="40% - Accent4 21" xfId="2041"/>
    <cellStyle name="40% - Accent4 22" xfId="2042"/>
    <cellStyle name="40% - Accent4 3" xfId="2043"/>
    <cellStyle name="40% - Accent4 3 10" xfId="2044"/>
    <cellStyle name="40% - Accent4 3 2" xfId="2045"/>
    <cellStyle name="40% - Accent4 3 2 2" xfId="2046"/>
    <cellStyle name="40% - Accent4 3 2 3" xfId="2047"/>
    <cellStyle name="40% - Accent4 3 2 4" xfId="2048"/>
    <cellStyle name="40% - Accent4 3 2_IR Diferido" xfId="2049"/>
    <cellStyle name="40% - Accent4 3 3" xfId="2050"/>
    <cellStyle name="40% - Accent4 3 3 2" xfId="2051"/>
    <cellStyle name="40% - Accent4 3 3 3" xfId="2052"/>
    <cellStyle name="40% - Accent4 3 3 4" xfId="2053"/>
    <cellStyle name="40% - Accent4 3 4" xfId="2054"/>
    <cellStyle name="40% - Accent4 3 4 2" xfId="2055"/>
    <cellStyle name="40% - Accent4 3 4 3" xfId="2056"/>
    <cellStyle name="40% - Accent4 3 4 4" xfId="2057"/>
    <cellStyle name="40% - Accent4 3 5" xfId="2058"/>
    <cellStyle name="40% - Accent4 3 5 2" xfId="2059"/>
    <cellStyle name="40% - Accent4 3 5 3" xfId="2060"/>
    <cellStyle name="40% - Accent4 3 5 4" xfId="2061"/>
    <cellStyle name="40% - Accent4 3 6" xfId="2062"/>
    <cellStyle name="40% - Accent4 3 7" xfId="2063"/>
    <cellStyle name="40% - Accent4 3 8" xfId="2064"/>
    <cellStyle name="40% - Accent4 3 9" xfId="2065"/>
    <cellStyle name="40% - Accent4 3_IR Diferido" xfId="2066"/>
    <cellStyle name="40% - Accent4 4" xfId="2067"/>
    <cellStyle name="40% - Accent4 4 2" xfId="2068"/>
    <cellStyle name="40% - Accent4 4_IR Diferido" xfId="2069"/>
    <cellStyle name="40% - Accent4 5" xfId="2070"/>
    <cellStyle name="40% - Accent4 5 2" xfId="2071"/>
    <cellStyle name="40% - Accent4 5_IR Diferido" xfId="2072"/>
    <cellStyle name="40% - Accent4 6" xfId="2073"/>
    <cellStyle name="40% - Accent4 7" xfId="2074"/>
    <cellStyle name="40% - Accent4 8" xfId="2075"/>
    <cellStyle name="40% - Accent4 9" xfId="2076"/>
    <cellStyle name="40% - Accent5 10" xfId="2077"/>
    <cellStyle name="40% - Accent5 11" xfId="2078"/>
    <cellStyle name="40% - Accent5 12" xfId="2079"/>
    <cellStyle name="40% - Accent5 13" xfId="2080"/>
    <cellStyle name="40% - Accent5 14" xfId="2081"/>
    <cellStyle name="40% - Accent5 15" xfId="2082"/>
    <cellStyle name="40% - Accent5 16" xfId="2083"/>
    <cellStyle name="40% - Accent5 17" xfId="2084"/>
    <cellStyle name="40% - Accent5 18" xfId="2085"/>
    <cellStyle name="40% - Accent5 19" xfId="2086"/>
    <cellStyle name="40% - Accent5 2" xfId="2087"/>
    <cellStyle name="40% - Accent5 2 10" xfId="2088"/>
    <cellStyle name="40% - Accent5 2 11" xfId="2089"/>
    <cellStyle name="40% - Accent5 2 12" xfId="2090"/>
    <cellStyle name="40% - Accent5 2 2" xfId="2091"/>
    <cellStyle name="40% - Accent5 2 2 2" xfId="2092"/>
    <cellStyle name="40% - Accent5 2 2 3" xfId="2093"/>
    <cellStyle name="40% - Accent5 2 2 4" xfId="2094"/>
    <cellStyle name="40% - Accent5 2 2 5" xfId="2095"/>
    <cellStyle name="40% - Accent5 2 2_IR Diferido" xfId="2096"/>
    <cellStyle name="40% - Accent5 2 3" xfId="2097"/>
    <cellStyle name="40% - Accent5 2 3 2" xfId="2098"/>
    <cellStyle name="40% - Accent5 2 3 3" xfId="2099"/>
    <cellStyle name="40% - Accent5 2 3 4" xfId="2100"/>
    <cellStyle name="40% - Accent5 2 3_IR Diferido" xfId="2101"/>
    <cellStyle name="40% - Accent5 2 4" xfId="2102"/>
    <cellStyle name="40% - Accent5 2 4 2" xfId="2103"/>
    <cellStyle name="40% - Accent5 2 4 3" xfId="2104"/>
    <cellStyle name="40% - Accent5 2 4 4" xfId="2105"/>
    <cellStyle name="40% - Accent5 2 5" xfId="2106"/>
    <cellStyle name="40% - Accent5 2 5 2" xfId="2107"/>
    <cellStyle name="40% - Accent5 2 5 3" xfId="2108"/>
    <cellStyle name="40% - Accent5 2 5 4" xfId="2109"/>
    <cellStyle name="40% - Accent5 2 6" xfId="2110"/>
    <cellStyle name="40% - Accent5 2 7" xfId="2111"/>
    <cellStyle name="40% - Accent5 2 8" xfId="2112"/>
    <cellStyle name="40% - Accent5 2 9" xfId="2113"/>
    <cellStyle name="40% - Accent5 2_13-Endividamento" xfId="2114"/>
    <cellStyle name="40% - Accent5 20" xfId="2115"/>
    <cellStyle name="40% - Accent5 21" xfId="2116"/>
    <cellStyle name="40% - Accent5 22" xfId="2117"/>
    <cellStyle name="40% - Accent5 3" xfId="2118"/>
    <cellStyle name="40% - Accent5 3 10" xfId="2119"/>
    <cellStyle name="40% - Accent5 3 2" xfId="2120"/>
    <cellStyle name="40% - Accent5 3 2 2" xfId="2121"/>
    <cellStyle name="40% - Accent5 3 2 3" xfId="2122"/>
    <cellStyle name="40% - Accent5 3 2 4" xfId="2123"/>
    <cellStyle name="40% - Accent5 3 2_IR Diferido" xfId="2124"/>
    <cellStyle name="40% - Accent5 3 3" xfId="2125"/>
    <cellStyle name="40% - Accent5 3 3 2" xfId="2126"/>
    <cellStyle name="40% - Accent5 3 3 3" xfId="2127"/>
    <cellStyle name="40% - Accent5 3 3 4" xfId="2128"/>
    <cellStyle name="40% - Accent5 3 4" xfId="2129"/>
    <cellStyle name="40% - Accent5 3 4 2" xfId="2130"/>
    <cellStyle name="40% - Accent5 3 4 3" xfId="2131"/>
    <cellStyle name="40% - Accent5 3 4 4" xfId="2132"/>
    <cellStyle name="40% - Accent5 3 5" xfId="2133"/>
    <cellStyle name="40% - Accent5 3 5 2" xfId="2134"/>
    <cellStyle name="40% - Accent5 3 5 3" xfId="2135"/>
    <cellStyle name="40% - Accent5 3 5 4" xfId="2136"/>
    <cellStyle name="40% - Accent5 3 6" xfId="2137"/>
    <cellStyle name="40% - Accent5 3 7" xfId="2138"/>
    <cellStyle name="40% - Accent5 3 8" xfId="2139"/>
    <cellStyle name="40% - Accent5 3 9" xfId="2140"/>
    <cellStyle name="40% - Accent5 3_IR Diferido" xfId="2141"/>
    <cellStyle name="40% - Accent5 4" xfId="2142"/>
    <cellStyle name="40% - Accent5 4 2" xfId="2143"/>
    <cellStyle name="40% - Accent5 4_IR Diferido" xfId="2144"/>
    <cellStyle name="40% - Accent5 5" xfId="2145"/>
    <cellStyle name="40% - Accent5 5 2" xfId="2146"/>
    <cellStyle name="40% - Accent5 5_IR Diferido" xfId="2147"/>
    <cellStyle name="40% - Accent5 6" xfId="2148"/>
    <cellStyle name="40% - Accent5 7" xfId="2149"/>
    <cellStyle name="40% - Accent5 8" xfId="2150"/>
    <cellStyle name="40% - Accent5 9" xfId="2151"/>
    <cellStyle name="40% - Accent6 10" xfId="2152"/>
    <cellStyle name="40% - Accent6 11" xfId="2153"/>
    <cellStyle name="40% - Accent6 12" xfId="2154"/>
    <cellStyle name="40% - Accent6 13" xfId="2155"/>
    <cellStyle name="40% - Accent6 14" xfId="2156"/>
    <cellStyle name="40% - Accent6 15" xfId="2157"/>
    <cellStyle name="40% - Accent6 16" xfId="2158"/>
    <cellStyle name="40% - Accent6 17" xfId="2159"/>
    <cellStyle name="40% - Accent6 18" xfId="2160"/>
    <cellStyle name="40% - Accent6 19" xfId="2161"/>
    <cellStyle name="40% - Accent6 2" xfId="2162"/>
    <cellStyle name="40% - Accent6 2 10" xfId="2163"/>
    <cellStyle name="40% - Accent6 2 11" xfId="2164"/>
    <cellStyle name="40% - Accent6 2 12" xfId="2165"/>
    <cellStyle name="40% - Accent6 2 2" xfId="2166"/>
    <cellStyle name="40% - Accent6 2 2 2" xfId="2167"/>
    <cellStyle name="40% - Accent6 2 2 3" xfId="2168"/>
    <cellStyle name="40% - Accent6 2 2 4" xfId="2169"/>
    <cellStyle name="40% - Accent6 2 2 5" xfId="2170"/>
    <cellStyle name="40% - Accent6 2 2_IR Diferido" xfId="2171"/>
    <cellStyle name="40% - Accent6 2 3" xfId="2172"/>
    <cellStyle name="40% - Accent6 2 3 2" xfId="2173"/>
    <cellStyle name="40% - Accent6 2 3 3" xfId="2174"/>
    <cellStyle name="40% - Accent6 2 3 4" xfId="2175"/>
    <cellStyle name="40% - Accent6 2 3_IR Diferido" xfId="2176"/>
    <cellStyle name="40% - Accent6 2 4" xfId="2177"/>
    <cellStyle name="40% - Accent6 2 4 2" xfId="2178"/>
    <cellStyle name="40% - Accent6 2 4 3" xfId="2179"/>
    <cellStyle name="40% - Accent6 2 4 4" xfId="2180"/>
    <cellStyle name="40% - Accent6 2 5" xfId="2181"/>
    <cellStyle name="40% - Accent6 2 5 2" xfId="2182"/>
    <cellStyle name="40% - Accent6 2 5 3" xfId="2183"/>
    <cellStyle name="40% - Accent6 2 5 4" xfId="2184"/>
    <cellStyle name="40% - Accent6 2 6" xfId="2185"/>
    <cellStyle name="40% - Accent6 2 7" xfId="2186"/>
    <cellStyle name="40% - Accent6 2 8" xfId="2187"/>
    <cellStyle name="40% - Accent6 2 9" xfId="2188"/>
    <cellStyle name="40% - Accent6 2_13-Endividamento" xfId="2189"/>
    <cellStyle name="40% - Accent6 20" xfId="2190"/>
    <cellStyle name="40% - Accent6 21" xfId="2191"/>
    <cellStyle name="40% - Accent6 22" xfId="2192"/>
    <cellStyle name="40% - Accent6 3" xfId="2193"/>
    <cellStyle name="40% - Accent6 3 10" xfId="2194"/>
    <cellStyle name="40% - Accent6 3 2" xfId="2195"/>
    <cellStyle name="40% - Accent6 3 2 2" xfId="2196"/>
    <cellStyle name="40% - Accent6 3 2 3" xfId="2197"/>
    <cellStyle name="40% - Accent6 3 2 4" xfId="2198"/>
    <cellStyle name="40% - Accent6 3 2_IR Diferido" xfId="2199"/>
    <cellStyle name="40% - Accent6 3 3" xfId="2200"/>
    <cellStyle name="40% - Accent6 3 3 2" xfId="2201"/>
    <cellStyle name="40% - Accent6 3 3 3" xfId="2202"/>
    <cellStyle name="40% - Accent6 3 3 4" xfId="2203"/>
    <cellStyle name="40% - Accent6 3 4" xfId="2204"/>
    <cellStyle name="40% - Accent6 3 4 2" xfId="2205"/>
    <cellStyle name="40% - Accent6 3 4 3" xfId="2206"/>
    <cellStyle name="40% - Accent6 3 4 4" xfId="2207"/>
    <cellStyle name="40% - Accent6 3 5" xfId="2208"/>
    <cellStyle name="40% - Accent6 3 5 2" xfId="2209"/>
    <cellStyle name="40% - Accent6 3 5 3" xfId="2210"/>
    <cellStyle name="40% - Accent6 3 5 4" xfId="2211"/>
    <cellStyle name="40% - Accent6 3 6" xfId="2212"/>
    <cellStyle name="40% - Accent6 3 7" xfId="2213"/>
    <cellStyle name="40% - Accent6 3 8" xfId="2214"/>
    <cellStyle name="40% - Accent6 3 9" xfId="2215"/>
    <cellStyle name="40% - Accent6 3_IR Diferido" xfId="2216"/>
    <cellStyle name="40% - Accent6 4" xfId="2217"/>
    <cellStyle name="40% - Accent6 4 2" xfId="2218"/>
    <cellStyle name="40% - Accent6 4_IR Diferido" xfId="2219"/>
    <cellStyle name="40% - Accent6 5" xfId="2220"/>
    <cellStyle name="40% - Accent6 5 2" xfId="2221"/>
    <cellStyle name="40% - Accent6 5_IR Diferido" xfId="2222"/>
    <cellStyle name="40% - Accent6 6" xfId="2223"/>
    <cellStyle name="40% - Accent6 7" xfId="2224"/>
    <cellStyle name="40% - Accent6 8" xfId="2225"/>
    <cellStyle name="40% - Accent6 9" xfId="2226"/>
    <cellStyle name="40% - Cor1" xfId="2227"/>
    <cellStyle name="40% - Cor2" xfId="2228"/>
    <cellStyle name="40% - Cor3" xfId="2229"/>
    <cellStyle name="40% - Cor4" xfId="2230"/>
    <cellStyle name="40% - Cor5" xfId="2231"/>
    <cellStyle name="40% - Cor6" xfId="2232"/>
    <cellStyle name="40% - Ênfase1 10" xfId="2233"/>
    <cellStyle name="40% - Ênfase1 10 2" xfId="2234"/>
    <cellStyle name="40% - Ênfase1 10_Maio-2012" xfId="2235"/>
    <cellStyle name="40% - Ênfase1 11" xfId="2236"/>
    <cellStyle name="40% - Ênfase1 11 2" xfId="2237"/>
    <cellStyle name="40% - Ênfase1 11_Maio-2012" xfId="2238"/>
    <cellStyle name="40% - Ênfase1 12" xfId="2239"/>
    <cellStyle name="40% - Ênfase1 12 2" xfId="2240"/>
    <cellStyle name="40% - Ênfase1 12_Maio-2012" xfId="2241"/>
    <cellStyle name="40% - Ênfase1 13" xfId="2242"/>
    <cellStyle name="40% - Ênfase1 13 2" xfId="2243"/>
    <cellStyle name="40% - Ênfase1 13_Maio-2012" xfId="2244"/>
    <cellStyle name="40% - Ênfase1 14" xfId="2245"/>
    <cellStyle name="40% - Ênfase1 14 2" xfId="2246"/>
    <cellStyle name="40% - Ênfase1 14_Maio-2012" xfId="2247"/>
    <cellStyle name="40% - Ênfase1 15" xfId="2248"/>
    <cellStyle name="40% - Ênfase1 15 2" xfId="2249"/>
    <cellStyle name="40% - Ênfase1 15_Maio-2012" xfId="2250"/>
    <cellStyle name="40% - Ênfase1 16" xfId="2251"/>
    <cellStyle name="40% - Ênfase1 16 2" xfId="2252"/>
    <cellStyle name="40% - Ênfase1 16_Maio-2012" xfId="2253"/>
    <cellStyle name="40% - Ênfase1 17" xfId="2254"/>
    <cellStyle name="40% - Ênfase1 17 2" xfId="2255"/>
    <cellStyle name="40% - Ênfase1 17_Maio-2012" xfId="2256"/>
    <cellStyle name="40% - Ênfase1 18" xfId="2257"/>
    <cellStyle name="40% - Ênfase1 18 2" xfId="2258"/>
    <cellStyle name="40% - Ênfase1 18_Maio-2012" xfId="2259"/>
    <cellStyle name="40% - Ênfase1 19" xfId="2260"/>
    <cellStyle name="40% - Ênfase1 19 2" xfId="2261"/>
    <cellStyle name="40% - Ênfase1 19_Maio-2012" xfId="2262"/>
    <cellStyle name="40% - Ênfase1 2" xfId="2263"/>
    <cellStyle name="40% - Ênfase1 2 2" xfId="2264"/>
    <cellStyle name="40% - Ênfase1 2 2 2" xfId="2265"/>
    <cellStyle name="40% - Ênfase1 2 2 3" xfId="2266"/>
    <cellStyle name="40% - Ênfase1 2 2 4" xfId="2267"/>
    <cellStyle name="40% - Ênfase1 2 2_13-Endividamento" xfId="2268"/>
    <cellStyle name="40% - Ênfase1 2 3" xfId="2269"/>
    <cellStyle name="40% - Ênfase1 2 4" xfId="2270"/>
    <cellStyle name="40% - Ênfase1 2 5" xfId="2271"/>
    <cellStyle name="40% - Ênfase1 2 6" xfId="2272"/>
    <cellStyle name="40% - Ênfase1 2 7" xfId="2273"/>
    <cellStyle name="40% - Ênfase1 2 8" xfId="2274"/>
    <cellStyle name="40% - Ênfase1 2_1.1 - Apuração IRPJ_CSLL - 2100 - 2012_MAI_V1" xfId="2275"/>
    <cellStyle name="40% - Ênfase1 20" xfId="2276"/>
    <cellStyle name="40% - Ênfase1 20 2" xfId="2277"/>
    <cellStyle name="40% - Ênfase1 20_Maio-2012" xfId="2278"/>
    <cellStyle name="40% - Ênfase1 21" xfId="2279"/>
    <cellStyle name="40% - Ênfase1 21 2" xfId="2280"/>
    <cellStyle name="40% - Ênfase1 21_Maio-2012" xfId="2281"/>
    <cellStyle name="40% - Ênfase1 22" xfId="2282"/>
    <cellStyle name="40% - Ênfase1 22 2" xfId="2283"/>
    <cellStyle name="40% - Ênfase1 22_Maio-2012" xfId="2284"/>
    <cellStyle name="40% - Ênfase1 23" xfId="2285"/>
    <cellStyle name="40% - Ênfase1 23 2" xfId="2286"/>
    <cellStyle name="40% - Ênfase1 23_Maio-2012" xfId="2287"/>
    <cellStyle name="40% - Ênfase1 24" xfId="2288"/>
    <cellStyle name="40% - Ênfase1 24 2" xfId="2289"/>
    <cellStyle name="40% - Ênfase1 24_Maio-2012" xfId="2290"/>
    <cellStyle name="40% - Ênfase1 25" xfId="2291"/>
    <cellStyle name="40% - Ênfase1 25 2" xfId="2292"/>
    <cellStyle name="40% - Ênfase1 25_Maio-2012" xfId="2293"/>
    <cellStyle name="40% - Ênfase1 26" xfId="2294"/>
    <cellStyle name="40% - Ênfase1 26 2" xfId="2295"/>
    <cellStyle name="40% - Ênfase1 26_Maio-2012" xfId="2296"/>
    <cellStyle name="40% - Ênfase1 27" xfId="2297"/>
    <cellStyle name="40% - Ênfase1 27 2" xfId="2298"/>
    <cellStyle name="40% - Ênfase1 27_Maio-2012" xfId="2299"/>
    <cellStyle name="40% - Ênfase1 28" xfId="2300"/>
    <cellStyle name="40% - Ênfase1 28 2" xfId="2301"/>
    <cellStyle name="40% - Ênfase1 28_Maio-2012" xfId="2302"/>
    <cellStyle name="40% - Ênfase1 29" xfId="2303"/>
    <cellStyle name="40% - Ênfase1 29 2" xfId="2304"/>
    <cellStyle name="40% - Ênfase1 29_Maio-2012" xfId="2305"/>
    <cellStyle name="40% - Ênfase1 3" xfId="2306"/>
    <cellStyle name="40% - Ênfase1 3 2" xfId="2307"/>
    <cellStyle name="40% - Ênfase1 3 2 2" xfId="2308"/>
    <cellStyle name="40% - Ênfase1 3 2 3" xfId="2309"/>
    <cellStyle name="40% - Ênfase1 3 2 4" xfId="2310"/>
    <cellStyle name="40% - Ênfase1 3 2_13-Endividamento" xfId="2311"/>
    <cellStyle name="40% - Ênfase1 3 3" xfId="2312"/>
    <cellStyle name="40% - Ênfase1 3 4" xfId="2313"/>
    <cellStyle name="40% - Ênfase1 3 5" xfId="2314"/>
    <cellStyle name="40% - Ênfase1 3_1.1 - Apuração IRPJ_CSLL - 2100 - 2012_MAI_V1" xfId="2315"/>
    <cellStyle name="40% - Ênfase1 30" xfId="2316"/>
    <cellStyle name="40% - Ênfase1 30 2" xfId="2317"/>
    <cellStyle name="40% - Ênfase1 30_Maio-2012" xfId="2318"/>
    <cellStyle name="40% - Ênfase1 31" xfId="2319"/>
    <cellStyle name="40% - Ênfase1 31 2" xfId="2320"/>
    <cellStyle name="40% - Ênfase1 32" xfId="2321"/>
    <cellStyle name="40% - Ênfase1 33" xfId="2322"/>
    <cellStyle name="40% - Ênfase1 33 2" xfId="2323"/>
    <cellStyle name="40% - Ênfase1 33 3" xfId="2324"/>
    <cellStyle name="40% - Ênfase1 33 4" xfId="2325"/>
    <cellStyle name="40% - Ênfase1 34" xfId="2326"/>
    <cellStyle name="40% - Ênfase1 34 2" xfId="2327"/>
    <cellStyle name="40% - Ênfase1 35" xfId="2328"/>
    <cellStyle name="40% - Ênfase1 35 2" xfId="2329"/>
    <cellStyle name="40% - Ênfase1 36" xfId="2330"/>
    <cellStyle name="40% - Ênfase1 36 2" xfId="2331"/>
    <cellStyle name="40% - Ênfase1 37" xfId="2332"/>
    <cellStyle name="40% - Ênfase1 37 2" xfId="2333"/>
    <cellStyle name="40% - Ênfase1 38" xfId="2334"/>
    <cellStyle name="40% - Ênfase1 38 2" xfId="2335"/>
    <cellStyle name="40% - Ênfase1 39" xfId="2336"/>
    <cellStyle name="40% - Ênfase1 39 2" xfId="2337"/>
    <cellStyle name="40% - Ênfase1 4" xfId="2338"/>
    <cellStyle name="40% - Ênfase1 4 2" xfId="2339"/>
    <cellStyle name="40% - Ênfase1 4 2 2" xfId="2340"/>
    <cellStyle name="40% - Ênfase1 4 2 3" xfId="2341"/>
    <cellStyle name="40% - Ênfase1 4 2 4" xfId="2342"/>
    <cellStyle name="40% - Ênfase1 4 2_13-Endividamento" xfId="2343"/>
    <cellStyle name="40% - Ênfase1 4 3" xfId="2344"/>
    <cellStyle name="40% - Ênfase1 4 4" xfId="2345"/>
    <cellStyle name="40% - Ênfase1 4 5" xfId="2346"/>
    <cellStyle name="40% - Ênfase1 4_1.1 - Apuração IRPJ_CSLL - 2100 - 2012_MAI_V1" xfId="2347"/>
    <cellStyle name="40% - Ênfase1 40" xfId="2348"/>
    <cellStyle name="40% - Ênfase1 40 2" xfId="2349"/>
    <cellStyle name="40% - Ênfase1 41" xfId="2350"/>
    <cellStyle name="40% - Ênfase1 42" xfId="2351"/>
    <cellStyle name="40% - Ênfase1 43" xfId="2352"/>
    <cellStyle name="40% - Ênfase1 44" xfId="2353"/>
    <cellStyle name="40% - Ênfase1 5" xfId="2354"/>
    <cellStyle name="40% - Ênfase1 5 2" xfId="2355"/>
    <cellStyle name="40% - Ênfase1 5 2 2" xfId="2356"/>
    <cellStyle name="40% - Ênfase1 5 2 3" xfId="2357"/>
    <cellStyle name="40% - Ênfase1 5 2 4" xfId="2358"/>
    <cellStyle name="40% - Ênfase1 5 2_13-Endividamento" xfId="2359"/>
    <cellStyle name="40% - Ênfase1 5 3" xfId="2360"/>
    <cellStyle name="40% - Ênfase1 5 4" xfId="2361"/>
    <cellStyle name="40% - Ênfase1 5 5" xfId="2362"/>
    <cellStyle name="40% - Ênfase1 5_1.1 - Apuração IRPJ_CSLL - 2100 - 2012_MAI_V1" xfId="2363"/>
    <cellStyle name="40% - Ênfase1 6" xfId="2364"/>
    <cellStyle name="40% - Ênfase1 6 2" xfId="2365"/>
    <cellStyle name="40% - Ênfase1 6 2 2" xfId="2366"/>
    <cellStyle name="40% - Ênfase1 6 2 3" xfId="2367"/>
    <cellStyle name="40% - Ênfase1 6 2 4" xfId="2368"/>
    <cellStyle name="40% - Ênfase1 6 2_13-Endividamento" xfId="2369"/>
    <cellStyle name="40% - Ênfase1 6 3" xfId="2370"/>
    <cellStyle name="40% - Ênfase1 6 4" xfId="2371"/>
    <cellStyle name="40% - Ênfase1 6 5" xfId="2372"/>
    <cellStyle name="40% - Ênfase1 6_1.1 - Apuração IRPJ_CSLL - 2100 - 2012_MAI_V1" xfId="2373"/>
    <cellStyle name="40% - Ênfase1 7" xfId="2374"/>
    <cellStyle name="40% - Ênfase1 7 2" xfId="2375"/>
    <cellStyle name="40% - Ênfase1 7 3" xfId="2376"/>
    <cellStyle name="40% - Ênfase1 7 4" xfId="2377"/>
    <cellStyle name="40% - Ênfase1 7_13-Endividamento" xfId="2378"/>
    <cellStyle name="40% - Ênfase1 8" xfId="2379"/>
    <cellStyle name="40% - Ênfase1 8 2" xfId="2380"/>
    <cellStyle name="40% - Ênfase1 8_IR Diferido" xfId="2381"/>
    <cellStyle name="40% - Ênfase1 9" xfId="2382"/>
    <cellStyle name="40% - Ênfase1 9 2" xfId="2383"/>
    <cellStyle name="40% - Ênfase1 9_Maio-2012" xfId="2384"/>
    <cellStyle name="40% - Ênfase2 10" xfId="2385"/>
    <cellStyle name="40% - Ênfase2 10 2" xfId="2386"/>
    <cellStyle name="40% - Ênfase2 10_Maio-2012" xfId="2387"/>
    <cellStyle name="40% - Ênfase2 11" xfId="2388"/>
    <cellStyle name="40% - Ênfase2 11 2" xfId="2389"/>
    <cellStyle name="40% - Ênfase2 11_Maio-2012" xfId="2390"/>
    <cellStyle name="40% - Ênfase2 12" xfId="2391"/>
    <cellStyle name="40% - Ênfase2 12 2" xfId="2392"/>
    <cellStyle name="40% - Ênfase2 12_Maio-2012" xfId="2393"/>
    <cellStyle name="40% - Ênfase2 13" xfId="2394"/>
    <cellStyle name="40% - Ênfase2 13 2" xfId="2395"/>
    <cellStyle name="40% - Ênfase2 13_Maio-2012" xfId="2396"/>
    <cellStyle name="40% - Ênfase2 14" xfId="2397"/>
    <cellStyle name="40% - Ênfase2 14 2" xfId="2398"/>
    <cellStyle name="40% - Ênfase2 14_Maio-2012" xfId="2399"/>
    <cellStyle name="40% - Ênfase2 15" xfId="2400"/>
    <cellStyle name="40% - Ênfase2 15 2" xfId="2401"/>
    <cellStyle name="40% - Ênfase2 15_Maio-2012" xfId="2402"/>
    <cellStyle name="40% - Ênfase2 16" xfId="2403"/>
    <cellStyle name="40% - Ênfase2 16 2" xfId="2404"/>
    <cellStyle name="40% - Ênfase2 16_Maio-2012" xfId="2405"/>
    <cellStyle name="40% - Ênfase2 17" xfId="2406"/>
    <cellStyle name="40% - Ênfase2 17 2" xfId="2407"/>
    <cellStyle name="40% - Ênfase2 17_Maio-2012" xfId="2408"/>
    <cellStyle name="40% - Ênfase2 18" xfId="2409"/>
    <cellStyle name="40% - Ênfase2 18 2" xfId="2410"/>
    <cellStyle name="40% - Ênfase2 18_Maio-2012" xfId="2411"/>
    <cellStyle name="40% - Ênfase2 19" xfId="2412"/>
    <cellStyle name="40% - Ênfase2 19 2" xfId="2413"/>
    <cellStyle name="40% - Ênfase2 19_Maio-2012" xfId="2414"/>
    <cellStyle name="40% - Ênfase2 2" xfId="2415"/>
    <cellStyle name="40% - Ênfase2 2 2" xfId="2416"/>
    <cellStyle name="40% - Ênfase2 2 2 2" xfId="2417"/>
    <cellStyle name="40% - Ênfase2 2 2 3" xfId="2418"/>
    <cellStyle name="40% - Ênfase2 2 2 4" xfId="2419"/>
    <cellStyle name="40% - Ênfase2 2 2_13-Endividamento" xfId="2420"/>
    <cellStyle name="40% - Ênfase2 2 3" xfId="2421"/>
    <cellStyle name="40% - Ênfase2 2 4" xfId="2422"/>
    <cellStyle name="40% - Ênfase2 2 5" xfId="2423"/>
    <cellStyle name="40% - Ênfase2 2 6" xfId="2424"/>
    <cellStyle name="40% - Ênfase2 2 7" xfId="2425"/>
    <cellStyle name="40% - Ênfase2 2 8" xfId="2426"/>
    <cellStyle name="40% - Ênfase2 2_1.1 - Apuração IRPJ_CSLL - 2100 - 2012_MAI_V1" xfId="2427"/>
    <cellStyle name="40% - Ênfase2 20" xfId="2428"/>
    <cellStyle name="40% - Ênfase2 20 2" xfId="2429"/>
    <cellStyle name="40% - Ênfase2 20_Maio-2012" xfId="2430"/>
    <cellStyle name="40% - Ênfase2 21" xfId="2431"/>
    <cellStyle name="40% - Ênfase2 21 2" xfId="2432"/>
    <cellStyle name="40% - Ênfase2 21_Maio-2012" xfId="2433"/>
    <cellStyle name="40% - Ênfase2 22" xfId="2434"/>
    <cellStyle name="40% - Ênfase2 22 2" xfId="2435"/>
    <cellStyle name="40% - Ênfase2 22_Maio-2012" xfId="2436"/>
    <cellStyle name="40% - Ênfase2 23" xfId="2437"/>
    <cellStyle name="40% - Ênfase2 23 2" xfId="2438"/>
    <cellStyle name="40% - Ênfase2 23_Maio-2012" xfId="2439"/>
    <cellStyle name="40% - Ênfase2 24" xfId="2440"/>
    <cellStyle name="40% - Ênfase2 24 2" xfId="2441"/>
    <cellStyle name="40% - Ênfase2 24_Maio-2012" xfId="2442"/>
    <cellStyle name="40% - Ênfase2 25" xfId="2443"/>
    <cellStyle name="40% - Ênfase2 25 2" xfId="2444"/>
    <cellStyle name="40% - Ênfase2 25_Maio-2012" xfId="2445"/>
    <cellStyle name="40% - Ênfase2 26" xfId="2446"/>
    <cellStyle name="40% - Ênfase2 26 2" xfId="2447"/>
    <cellStyle name="40% - Ênfase2 26_Maio-2012" xfId="2448"/>
    <cellStyle name="40% - Ênfase2 27" xfId="2449"/>
    <cellStyle name="40% - Ênfase2 27 2" xfId="2450"/>
    <cellStyle name="40% - Ênfase2 27_Maio-2012" xfId="2451"/>
    <cellStyle name="40% - Ênfase2 28" xfId="2452"/>
    <cellStyle name="40% - Ênfase2 28 2" xfId="2453"/>
    <cellStyle name="40% - Ênfase2 28_Maio-2012" xfId="2454"/>
    <cellStyle name="40% - Ênfase2 29" xfId="2455"/>
    <cellStyle name="40% - Ênfase2 29 2" xfId="2456"/>
    <cellStyle name="40% - Ênfase2 29_Maio-2012" xfId="2457"/>
    <cellStyle name="40% - Ênfase2 3" xfId="2458"/>
    <cellStyle name="40% - Ênfase2 3 2" xfId="2459"/>
    <cellStyle name="40% - Ênfase2 3 2 2" xfId="2460"/>
    <cellStyle name="40% - Ênfase2 3 2 3" xfId="2461"/>
    <cellStyle name="40% - Ênfase2 3 2 4" xfId="2462"/>
    <cellStyle name="40% - Ênfase2 3 2_13-Endividamento" xfId="2463"/>
    <cellStyle name="40% - Ênfase2 3 3" xfId="2464"/>
    <cellStyle name="40% - Ênfase2 3 4" xfId="2465"/>
    <cellStyle name="40% - Ênfase2 3 5" xfId="2466"/>
    <cellStyle name="40% - Ênfase2 3_1.1 - Apuração IRPJ_CSLL - 2100 - 2012_MAI_V1" xfId="2467"/>
    <cellStyle name="40% - Ênfase2 30" xfId="2468"/>
    <cellStyle name="40% - Ênfase2 30 2" xfId="2469"/>
    <cellStyle name="40% - Ênfase2 30_Maio-2012" xfId="2470"/>
    <cellStyle name="40% - Ênfase2 31" xfId="2471"/>
    <cellStyle name="40% - Ênfase2 31 2" xfId="2472"/>
    <cellStyle name="40% - Ênfase2 32" xfId="2473"/>
    <cellStyle name="40% - Ênfase2 33" xfId="2474"/>
    <cellStyle name="40% - Ênfase2 33 2" xfId="2475"/>
    <cellStyle name="40% - Ênfase2 33 3" xfId="2476"/>
    <cellStyle name="40% - Ênfase2 33 4" xfId="2477"/>
    <cellStyle name="40% - Ênfase2 34" xfId="2478"/>
    <cellStyle name="40% - Ênfase2 34 2" xfId="2479"/>
    <cellStyle name="40% - Ênfase2 35" xfId="2480"/>
    <cellStyle name="40% - Ênfase2 35 2" xfId="2481"/>
    <cellStyle name="40% - Ênfase2 36" xfId="2482"/>
    <cellStyle name="40% - Ênfase2 36 2" xfId="2483"/>
    <cellStyle name="40% - Ênfase2 37" xfId="2484"/>
    <cellStyle name="40% - Ênfase2 37 2" xfId="2485"/>
    <cellStyle name="40% - Ênfase2 38" xfId="2486"/>
    <cellStyle name="40% - Ênfase2 38 2" xfId="2487"/>
    <cellStyle name="40% - Ênfase2 39" xfId="2488"/>
    <cellStyle name="40% - Ênfase2 39 2" xfId="2489"/>
    <cellStyle name="40% - Ênfase2 4" xfId="2490"/>
    <cellStyle name="40% - Ênfase2 4 2" xfId="2491"/>
    <cellStyle name="40% - Ênfase2 4 2 2" xfId="2492"/>
    <cellStyle name="40% - Ênfase2 4 2 3" xfId="2493"/>
    <cellStyle name="40% - Ênfase2 4 2 4" xfId="2494"/>
    <cellStyle name="40% - Ênfase2 4 2_13-Endividamento" xfId="2495"/>
    <cellStyle name="40% - Ênfase2 4 3" xfId="2496"/>
    <cellStyle name="40% - Ênfase2 4 4" xfId="2497"/>
    <cellStyle name="40% - Ênfase2 4 5" xfId="2498"/>
    <cellStyle name="40% - Ênfase2 4_1.1 - Apuração IRPJ_CSLL - 2100 - 2012_MAI_V1" xfId="2499"/>
    <cellStyle name="40% - Ênfase2 40" xfId="2500"/>
    <cellStyle name="40% - Ênfase2 40 2" xfId="2501"/>
    <cellStyle name="40% - Ênfase2 41" xfId="2502"/>
    <cellStyle name="40% - Ênfase2 42" xfId="2503"/>
    <cellStyle name="40% - Ênfase2 43" xfId="2504"/>
    <cellStyle name="40% - Ênfase2 44" xfId="2505"/>
    <cellStyle name="40% - Ênfase2 5" xfId="2506"/>
    <cellStyle name="40% - Ênfase2 5 2" xfId="2507"/>
    <cellStyle name="40% - Ênfase2 5 2 2" xfId="2508"/>
    <cellStyle name="40% - Ênfase2 5 2 3" xfId="2509"/>
    <cellStyle name="40% - Ênfase2 5 2 4" xfId="2510"/>
    <cellStyle name="40% - Ênfase2 5 2_13-Endividamento" xfId="2511"/>
    <cellStyle name="40% - Ênfase2 5 3" xfId="2512"/>
    <cellStyle name="40% - Ênfase2 5 4" xfId="2513"/>
    <cellStyle name="40% - Ênfase2 5 5" xfId="2514"/>
    <cellStyle name="40% - Ênfase2 5_1.1 - Apuração IRPJ_CSLL - 2100 - 2012_MAI_V1" xfId="2515"/>
    <cellStyle name="40% - Ênfase2 6" xfId="2516"/>
    <cellStyle name="40% - Ênfase2 6 2" xfId="2517"/>
    <cellStyle name="40% - Ênfase2 6 2 2" xfId="2518"/>
    <cellStyle name="40% - Ênfase2 6 2 3" xfId="2519"/>
    <cellStyle name="40% - Ênfase2 6 2 4" xfId="2520"/>
    <cellStyle name="40% - Ênfase2 6 2_13-Endividamento" xfId="2521"/>
    <cellStyle name="40% - Ênfase2 6 3" xfId="2522"/>
    <cellStyle name="40% - Ênfase2 6 4" xfId="2523"/>
    <cellStyle name="40% - Ênfase2 6 5" xfId="2524"/>
    <cellStyle name="40% - Ênfase2 6_1.1 - Apuração IRPJ_CSLL - 2100 - 2012_MAI_V1" xfId="2525"/>
    <cellStyle name="40% - Ênfase2 7" xfId="2526"/>
    <cellStyle name="40% - Ênfase2 7 2" xfId="2527"/>
    <cellStyle name="40% - Ênfase2 7 3" xfId="2528"/>
    <cellStyle name="40% - Ênfase2 7 4" xfId="2529"/>
    <cellStyle name="40% - Ênfase2 7_13-Endividamento" xfId="2530"/>
    <cellStyle name="40% - Ênfase2 8" xfId="2531"/>
    <cellStyle name="40% - Ênfase2 8 2" xfId="2532"/>
    <cellStyle name="40% - Ênfase2 8_IR Diferido" xfId="2533"/>
    <cellStyle name="40% - Ênfase2 9" xfId="2534"/>
    <cellStyle name="40% - Ênfase2 9 2" xfId="2535"/>
    <cellStyle name="40% - Ênfase2 9_Maio-2012" xfId="2536"/>
    <cellStyle name="40% - Ênfase3 10" xfId="2537"/>
    <cellStyle name="40% - Ênfase3 10 2" xfId="2538"/>
    <cellStyle name="40% - Ênfase3 10_Maio-2012" xfId="2539"/>
    <cellStyle name="40% - Ênfase3 11" xfId="2540"/>
    <cellStyle name="40% - Ênfase3 11 2" xfId="2541"/>
    <cellStyle name="40% - Ênfase3 11_Maio-2012" xfId="2542"/>
    <cellStyle name="40% - Ênfase3 12" xfId="2543"/>
    <cellStyle name="40% - Ênfase3 12 2" xfId="2544"/>
    <cellStyle name="40% - Ênfase3 12_Maio-2012" xfId="2545"/>
    <cellStyle name="40% - Ênfase3 13" xfId="2546"/>
    <cellStyle name="40% - Ênfase3 13 2" xfId="2547"/>
    <cellStyle name="40% - Ênfase3 13_Maio-2012" xfId="2548"/>
    <cellStyle name="40% - Ênfase3 14" xfId="2549"/>
    <cellStyle name="40% - Ênfase3 14 2" xfId="2550"/>
    <cellStyle name="40% - Ênfase3 14_Maio-2012" xfId="2551"/>
    <cellStyle name="40% - Ênfase3 15" xfId="2552"/>
    <cellStyle name="40% - Ênfase3 15 2" xfId="2553"/>
    <cellStyle name="40% - Ênfase3 15_Maio-2012" xfId="2554"/>
    <cellStyle name="40% - Ênfase3 16" xfId="2555"/>
    <cellStyle name="40% - Ênfase3 16 2" xfId="2556"/>
    <cellStyle name="40% - Ênfase3 16_Maio-2012" xfId="2557"/>
    <cellStyle name="40% - Ênfase3 17" xfId="2558"/>
    <cellStyle name="40% - Ênfase3 17 2" xfId="2559"/>
    <cellStyle name="40% - Ênfase3 17_Maio-2012" xfId="2560"/>
    <cellStyle name="40% - Ênfase3 18" xfId="2561"/>
    <cellStyle name="40% - Ênfase3 18 2" xfId="2562"/>
    <cellStyle name="40% - Ênfase3 18_Maio-2012" xfId="2563"/>
    <cellStyle name="40% - Ênfase3 19" xfId="2564"/>
    <cellStyle name="40% - Ênfase3 19 2" xfId="2565"/>
    <cellStyle name="40% - Ênfase3 19_Maio-2012" xfId="2566"/>
    <cellStyle name="40% - Ênfase3 2" xfId="2567"/>
    <cellStyle name="40% - Ênfase3 2 2" xfId="2568"/>
    <cellStyle name="40% - Ênfase3 2 2 2" xfId="2569"/>
    <cellStyle name="40% - Ênfase3 2 2 3" xfId="2570"/>
    <cellStyle name="40% - Ênfase3 2 2 4" xfId="2571"/>
    <cellStyle name="40% - Ênfase3 2 2_13-Endividamento" xfId="2572"/>
    <cellStyle name="40% - Ênfase3 2 3" xfId="2573"/>
    <cellStyle name="40% - Ênfase3 2 4" xfId="2574"/>
    <cellStyle name="40% - Ênfase3 2 5" xfId="2575"/>
    <cellStyle name="40% - Ênfase3 2 6" xfId="2576"/>
    <cellStyle name="40% - Ênfase3 2 7" xfId="2577"/>
    <cellStyle name="40% - Ênfase3 2 8" xfId="2578"/>
    <cellStyle name="40% - Ênfase3 2_1.1 - Apuração IRPJ_CSLL - 2100 - 2012_MAI_V1" xfId="2579"/>
    <cellStyle name="40% - Ênfase3 20" xfId="2580"/>
    <cellStyle name="40% - Ênfase3 20 2" xfId="2581"/>
    <cellStyle name="40% - Ênfase3 20_Maio-2012" xfId="2582"/>
    <cellStyle name="40% - Ênfase3 21" xfId="2583"/>
    <cellStyle name="40% - Ênfase3 21 2" xfId="2584"/>
    <cellStyle name="40% - Ênfase3 21_Maio-2012" xfId="2585"/>
    <cellStyle name="40% - Ênfase3 22" xfId="2586"/>
    <cellStyle name="40% - Ênfase3 22 2" xfId="2587"/>
    <cellStyle name="40% - Ênfase3 22_Maio-2012" xfId="2588"/>
    <cellStyle name="40% - Ênfase3 23" xfId="2589"/>
    <cellStyle name="40% - Ênfase3 23 2" xfId="2590"/>
    <cellStyle name="40% - Ênfase3 23_Maio-2012" xfId="2591"/>
    <cellStyle name="40% - Ênfase3 24" xfId="2592"/>
    <cellStyle name="40% - Ênfase3 24 2" xfId="2593"/>
    <cellStyle name="40% - Ênfase3 24_Maio-2012" xfId="2594"/>
    <cellStyle name="40% - Ênfase3 25" xfId="2595"/>
    <cellStyle name="40% - Ênfase3 25 2" xfId="2596"/>
    <cellStyle name="40% - Ênfase3 25_Maio-2012" xfId="2597"/>
    <cellStyle name="40% - Ênfase3 26" xfId="2598"/>
    <cellStyle name="40% - Ênfase3 26 2" xfId="2599"/>
    <cellStyle name="40% - Ênfase3 26_Maio-2012" xfId="2600"/>
    <cellStyle name="40% - Ênfase3 27" xfId="2601"/>
    <cellStyle name="40% - Ênfase3 27 2" xfId="2602"/>
    <cellStyle name="40% - Ênfase3 27_Maio-2012" xfId="2603"/>
    <cellStyle name="40% - Ênfase3 28" xfId="2604"/>
    <cellStyle name="40% - Ênfase3 28 2" xfId="2605"/>
    <cellStyle name="40% - Ênfase3 28_Maio-2012" xfId="2606"/>
    <cellStyle name="40% - Ênfase3 29" xfId="2607"/>
    <cellStyle name="40% - Ênfase3 29 2" xfId="2608"/>
    <cellStyle name="40% - Ênfase3 29_Maio-2012" xfId="2609"/>
    <cellStyle name="40% - Ênfase3 3" xfId="2610"/>
    <cellStyle name="40% - Ênfase3 3 2" xfId="2611"/>
    <cellStyle name="40% - Ênfase3 3 2 2" xfId="2612"/>
    <cellStyle name="40% - Ênfase3 3 2 3" xfId="2613"/>
    <cellStyle name="40% - Ênfase3 3 2 4" xfId="2614"/>
    <cellStyle name="40% - Ênfase3 3 2_13-Endividamento" xfId="2615"/>
    <cellStyle name="40% - Ênfase3 3 3" xfId="2616"/>
    <cellStyle name="40% - Ênfase3 3 4" xfId="2617"/>
    <cellStyle name="40% - Ênfase3 3 5" xfId="2618"/>
    <cellStyle name="40% - Ênfase3 3_1.1 - Apuração IRPJ_CSLL - 2100 - 2012_MAI_V1" xfId="2619"/>
    <cellStyle name="40% - Ênfase3 30" xfId="2620"/>
    <cellStyle name="40% - Ênfase3 30 2" xfId="2621"/>
    <cellStyle name="40% - Ênfase3 30_Maio-2012" xfId="2622"/>
    <cellStyle name="40% - Ênfase3 31" xfId="2623"/>
    <cellStyle name="40% - Ênfase3 31 2" xfId="2624"/>
    <cellStyle name="40% - Ênfase3 32" xfId="2625"/>
    <cellStyle name="40% - Ênfase3 33" xfId="2626"/>
    <cellStyle name="40% - Ênfase3 33 2" xfId="2627"/>
    <cellStyle name="40% - Ênfase3 33 3" xfId="2628"/>
    <cellStyle name="40% - Ênfase3 33 4" xfId="2629"/>
    <cellStyle name="40% - Ênfase3 34" xfId="2630"/>
    <cellStyle name="40% - Ênfase3 34 2" xfId="2631"/>
    <cellStyle name="40% - Ênfase3 35" xfId="2632"/>
    <cellStyle name="40% - Ênfase3 35 2" xfId="2633"/>
    <cellStyle name="40% - Ênfase3 36" xfId="2634"/>
    <cellStyle name="40% - Ênfase3 36 2" xfId="2635"/>
    <cellStyle name="40% - Ênfase3 37" xfId="2636"/>
    <cellStyle name="40% - Ênfase3 37 2" xfId="2637"/>
    <cellStyle name="40% - Ênfase3 38" xfId="2638"/>
    <cellStyle name="40% - Ênfase3 38 2" xfId="2639"/>
    <cellStyle name="40% - Ênfase3 39" xfId="2640"/>
    <cellStyle name="40% - Ênfase3 39 2" xfId="2641"/>
    <cellStyle name="40% - Ênfase3 4" xfId="2642"/>
    <cellStyle name="40% - Ênfase3 4 2" xfId="2643"/>
    <cellStyle name="40% - Ênfase3 4 2 2" xfId="2644"/>
    <cellStyle name="40% - Ênfase3 4 2 3" xfId="2645"/>
    <cellStyle name="40% - Ênfase3 4 2 4" xfId="2646"/>
    <cellStyle name="40% - Ênfase3 4 2_13-Endividamento" xfId="2647"/>
    <cellStyle name="40% - Ênfase3 4 3" xfId="2648"/>
    <cellStyle name="40% - Ênfase3 4 4" xfId="2649"/>
    <cellStyle name="40% - Ênfase3 4 5" xfId="2650"/>
    <cellStyle name="40% - Ênfase3 4_1.1 - Apuração IRPJ_CSLL - 2100 - 2012_MAI_V1" xfId="2651"/>
    <cellStyle name="40% - Ênfase3 40" xfId="2652"/>
    <cellStyle name="40% - Ênfase3 40 2" xfId="2653"/>
    <cellStyle name="40% - Ênfase3 41" xfId="2654"/>
    <cellStyle name="40% - Ênfase3 42" xfId="2655"/>
    <cellStyle name="40% - Ênfase3 43" xfId="2656"/>
    <cellStyle name="40% - Ênfase3 44" xfId="2657"/>
    <cellStyle name="40% - Ênfase3 5" xfId="2658"/>
    <cellStyle name="40% - Ênfase3 5 2" xfId="2659"/>
    <cellStyle name="40% - Ênfase3 5 2 2" xfId="2660"/>
    <cellStyle name="40% - Ênfase3 5 2 3" xfId="2661"/>
    <cellStyle name="40% - Ênfase3 5 2 4" xfId="2662"/>
    <cellStyle name="40% - Ênfase3 5 2_13-Endividamento" xfId="2663"/>
    <cellStyle name="40% - Ênfase3 5 3" xfId="2664"/>
    <cellStyle name="40% - Ênfase3 5 4" xfId="2665"/>
    <cellStyle name="40% - Ênfase3 5 5" xfId="2666"/>
    <cellStyle name="40% - Ênfase3 5_1.1 - Apuração IRPJ_CSLL - 2100 - 2012_MAI_V1" xfId="2667"/>
    <cellStyle name="40% - Ênfase3 6" xfId="2668"/>
    <cellStyle name="40% - Ênfase3 6 2" xfId="2669"/>
    <cellStyle name="40% - Ênfase3 6 2 2" xfId="2670"/>
    <cellStyle name="40% - Ênfase3 6 2 3" xfId="2671"/>
    <cellStyle name="40% - Ênfase3 6 2 4" xfId="2672"/>
    <cellStyle name="40% - Ênfase3 6 2_13-Endividamento" xfId="2673"/>
    <cellStyle name="40% - Ênfase3 6 3" xfId="2674"/>
    <cellStyle name="40% - Ênfase3 6 4" xfId="2675"/>
    <cellStyle name="40% - Ênfase3 6 5" xfId="2676"/>
    <cellStyle name="40% - Ênfase3 6_1.1 - Apuração IRPJ_CSLL - 2100 - 2012_MAI_V1" xfId="2677"/>
    <cellStyle name="40% - Ênfase3 7" xfId="2678"/>
    <cellStyle name="40% - Ênfase3 7 2" xfId="2679"/>
    <cellStyle name="40% - Ênfase3 7 3" xfId="2680"/>
    <cellStyle name="40% - Ênfase3 7 4" xfId="2681"/>
    <cellStyle name="40% - Ênfase3 7_13-Endividamento" xfId="2682"/>
    <cellStyle name="40% - Ênfase3 8" xfId="2683"/>
    <cellStyle name="40% - Ênfase3 8 2" xfId="2684"/>
    <cellStyle name="40% - Ênfase3 8_IR Diferido" xfId="2685"/>
    <cellStyle name="40% - Ênfase3 9" xfId="2686"/>
    <cellStyle name="40% - Ênfase3 9 2" xfId="2687"/>
    <cellStyle name="40% - Ênfase3 9_Maio-2012" xfId="2688"/>
    <cellStyle name="40% - Ênfase4 10" xfId="2689"/>
    <cellStyle name="40% - Ênfase4 10 2" xfId="2690"/>
    <cellStyle name="40% - Ênfase4 10_Maio-2012" xfId="2691"/>
    <cellStyle name="40% - Ênfase4 11" xfId="2692"/>
    <cellStyle name="40% - Ênfase4 11 2" xfId="2693"/>
    <cellStyle name="40% - Ênfase4 11_Maio-2012" xfId="2694"/>
    <cellStyle name="40% - Ênfase4 12" xfId="2695"/>
    <cellStyle name="40% - Ênfase4 12 2" xfId="2696"/>
    <cellStyle name="40% - Ênfase4 12_Maio-2012" xfId="2697"/>
    <cellStyle name="40% - Ênfase4 13" xfId="2698"/>
    <cellStyle name="40% - Ênfase4 13 2" xfId="2699"/>
    <cellStyle name="40% - Ênfase4 13_Maio-2012" xfId="2700"/>
    <cellStyle name="40% - Ênfase4 14" xfId="2701"/>
    <cellStyle name="40% - Ênfase4 14 2" xfId="2702"/>
    <cellStyle name="40% - Ênfase4 14_Maio-2012" xfId="2703"/>
    <cellStyle name="40% - Ênfase4 15" xfId="2704"/>
    <cellStyle name="40% - Ênfase4 15 2" xfId="2705"/>
    <cellStyle name="40% - Ênfase4 15_Maio-2012" xfId="2706"/>
    <cellStyle name="40% - Ênfase4 16" xfId="2707"/>
    <cellStyle name="40% - Ênfase4 16 2" xfId="2708"/>
    <cellStyle name="40% - Ênfase4 16_Maio-2012" xfId="2709"/>
    <cellStyle name="40% - Ênfase4 17" xfId="2710"/>
    <cellStyle name="40% - Ênfase4 17 2" xfId="2711"/>
    <cellStyle name="40% - Ênfase4 17_Maio-2012" xfId="2712"/>
    <cellStyle name="40% - Ênfase4 18" xfId="2713"/>
    <cellStyle name="40% - Ênfase4 18 2" xfId="2714"/>
    <cellStyle name="40% - Ênfase4 18_Maio-2012" xfId="2715"/>
    <cellStyle name="40% - Ênfase4 19" xfId="2716"/>
    <cellStyle name="40% - Ênfase4 19 2" xfId="2717"/>
    <cellStyle name="40% - Ênfase4 19_Maio-2012" xfId="2718"/>
    <cellStyle name="40% - Ênfase4 2" xfId="2719"/>
    <cellStyle name="40% - Ênfase4 2 2" xfId="2720"/>
    <cellStyle name="40% - Ênfase4 2 2 2" xfId="2721"/>
    <cellStyle name="40% - Ênfase4 2 2 3" xfId="2722"/>
    <cellStyle name="40% - Ênfase4 2 2 4" xfId="2723"/>
    <cellStyle name="40% - Ênfase4 2 2_13-Endividamento" xfId="2724"/>
    <cellStyle name="40% - Ênfase4 2 3" xfId="2725"/>
    <cellStyle name="40% - Ênfase4 2 4" xfId="2726"/>
    <cellStyle name="40% - Ênfase4 2 5" xfId="2727"/>
    <cellStyle name="40% - Ênfase4 2 6" xfId="2728"/>
    <cellStyle name="40% - Ênfase4 2 7" xfId="2729"/>
    <cellStyle name="40% - Ênfase4 2 8" xfId="2730"/>
    <cellStyle name="40% - Ênfase4 2_1.1 - Apuração IRPJ_CSLL - 2100 - 2012_MAI_V1" xfId="2731"/>
    <cellStyle name="40% - Ênfase4 20" xfId="2732"/>
    <cellStyle name="40% - Ênfase4 20 2" xfId="2733"/>
    <cellStyle name="40% - Ênfase4 20_Maio-2012" xfId="2734"/>
    <cellStyle name="40% - Ênfase4 21" xfId="2735"/>
    <cellStyle name="40% - Ênfase4 21 2" xfId="2736"/>
    <cellStyle name="40% - Ênfase4 21_Maio-2012" xfId="2737"/>
    <cellStyle name="40% - Ênfase4 22" xfId="2738"/>
    <cellStyle name="40% - Ênfase4 22 2" xfId="2739"/>
    <cellStyle name="40% - Ênfase4 22_Maio-2012" xfId="2740"/>
    <cellStyle name="40% - Ênfase4 23" xfId="2741"/>
    <cellStyle name="40% - Ênfase4 23 2" xfId="2742"/>
    <cellStyle name="40% - Ênfase4 23_Maio-2012" xfId="2743"/>
    <cellStyle name="40% - Ênfase4 24" xfId="2744"/>
    <cellStyle name="40% - Ênfase4 24 2" xfId="2745"/>
    <cellStyle name="40% - Ênfase4 24_Maio-2012" xfId="2746"/>
    <cellStyle name="40% - Ênfase4 25" xfId="2747"/>
    <cellStyle name="40% - Ênfase4 25 2" xfId="2748"/>
    <cellStyle name="40% - Ênfase4 25_Maio-2012" xfId="2749"/>
    <cellStyle name="40% - Ênfase4 26" xfId="2750"/>
    <cellStyle name="40% - Ênfase4 26 2" xfId="2751"/>
    <cellStyle name="40% - Ênfase4 26_Maio-2012" xfId="2752"/>
    <cellStyle name="40% - Ênfase4 27" xfId="2753"/>
    <cellStyle name="40% - Ênfase4 27 2" xfId="2754"/>
    <cellStyle name="40% - Ênfase4 27_Maio-2012" xfId="2755"/>
    <cellStyle name="40% - Ênfase4 28" xfId="2756"/>
    <cellStyle name="40% - Ênfase4 28 2" xfId="2757"/>
    <cellStyle name="40% - Ênfase4 28_Maio-2012" xfId="2758"/>
    <cellStyle name="40% - Ênfase4 29" xfId="2759"/>
    <cellStyle name="40% - Ênfase4 29 2" xfId="2760"/>
    <cellStyle name="40% - Ênfase4 29_Maio-2012" xfId="2761"/>
    <cellStyle name="40% - Ênfase4 3" xfId="2762"/>
    <cellStyle name="40% - Ênfase4 3 2" xfId="2763"/>
    <cellStyle name="40% - Ênfase4 3 2 2" xfId="2764"/>
    <cellStyle name="40% - Ênfase4 3 2 3" xfId="2765"/>
    <cellStyle name="40% - Ênfase4 3 2 4" xfId="2766"/>
    <cellStyle name="40% - Ênfase4 3 2_13-Endividamento" xfId="2767"/>
    <cellStyle name="40% - Ênfase4 3 3" xfId="2768"/>
    <cellStyle name="40% - Ênfase4 3 4" xfId="2769"/>
    <cellStyle name="40% - Ênfase4 3 5" xfId="2770"/>
    <cellStyle name="40% - Ênfase4 3_1.1 - Apuração IRPJ_CSLL - 2100 - 2012_MAI_V1" xfId="2771"/>
    <cellStyle name="40% - Ênfase4 30" xfId="2772"/>
    <cellStyle name="40% - Ênfase4 30 2" xfId="2773"/>
    <cellStyle name="40% - Ênfase4 30_Maio-2012" xfId="2774"/>
    <cellStyle name="40% - Ênfase4 31" xfId="2775"/>
    <cellStyle name="40% - Ênfase4 31 2" xfId="2776"/>
    <cellStyle name="40% - Ênfase4 32" xfId="2777"/>
    <cellStyle name="40% - Ênfase4 33" xfId="2778"/>
    <cellStyle name="40% - Ênfase4 33 2" xfId="2779"/>
    <cellStyle name="40% - Ênfase4 33 3" xfId="2780"/>
    <cellStyle name="40% - Ênfase4 33 4" xfId="2781"/>
    <cellStyle name="40% - Ênfase4 34" xfId="2782"/>
    <cellStyle name="40% - Ênfase4 34 2" xfId="2783"/>
    <cellStyle name="40% - Ênfase4 35" xfId="2784"/>
    <cellStyle name="40% - Ênfase4 35 2" xfId="2785"/>
    <cellStyle name="40% - Ênfase4 36" xfId="2786"/>
    <cellStyle name="40% - Ênfase4 36 2" xfId="2787"/>
    <cellStyle name="40% - Ênfase4 37" xfId="2788"/>
    <cellStyle name="40% - Ênfase4 37 2" xfId="2789"/>
    <cellStyle name="40% - Ênfase4 38" xfId="2790"/>
    <cellStyle name="40% - Ênfase4 38 2" xfId="2791"/>
    <cellStyle name="40% - Ênfase4 39" xfId="2792"/>
    <cellStyle name="40% - Ênfase4 39 2" xfId="2793"/>
    <cellStyle name="40% - Ênfase4 4" xfId="2794"/>
    <cellStyle name="40% - Ênfase4 4 2" xfId="2795"/>
    <cellStyle name="40% - Ênfase4 4 2 2" xfId="2796"/>
    <cellStyle name="40% - Ênfase4 4 2 3" xfId="2797"/>
    <cellStyle name="40% - Ênfase4 4 2 4" xfId="2798"/>
    <cellStyle name="40% - Ênfase4 4 2_13-Endividamento" xfId="2799"/>
    <cellStyle name="40% - Ênfase4 4 3" xfId="2800"/>
    <cellStyle name="40% - Ênfase4 4 4" xfId="2801"/>
    <cellStyle name="40% - Ênfase4 4 5" xfId="2802"/>
    <cellStyle name="40% - Ênfase4 4_1.1 - Apuração IRPJ_CSLL - 2100 - 2012_MAI_V1" xfId="2803"/>
    <cellStyle name="40% - Ênfase4 40" xfId="2804"/>
    <cellStyle name="40% - Ênfase4 40 2" xfId="2805"/>
    <cellStyle name="40% - Ênfase4 41" xfId="2806"/>
    <cellStyle name="40% - Ênfase4 42" xfId="2807"/>
    <cellStyle name="40% - Ênfase4 43" xfId="2808"/>
    <cellStyle name="40% - Ênfase4 44" xfId="2809"/>
    <cellStyle name="40% - Ênfase4 5" xfId="2810"/>
    <cellStyle name="40% - Ênfase4 5 2" xfId="2811"/>
    <cellStyle name="40% - Ênfase4 5 2 2" xfId="2812"/>
    <cellStyle name="40% - Ênfase4 5 2 3" xfId="2813"/>
    <cellStyle name="40% - Ênfase4 5 2 4" xfId="2814"/>
    <cellStyle name="40% - Ênfase4 5 2_13-Endividamento" xfId="2815"/>
    <cellStyle name="40% - Ênfase4 5 3" xfId="2816"/>
    <cellStyle name="40% - Ênfase4 5 4" xfId="2817"/>
    <cellStyle name="40% - Ênfase4 5 5" xfId="2818"/>
    <cellStyle name="40% - Ênfase4 5_1.1 - Apuração IRPJ_CSLL - 2100 - 2012_MAI_V1" xfId="2819"/>
    <cellStyle name="40% - Ênfase4 6" xfId="2820"/>
    <cellStyle name="40% - Ênfase4 6 2" xfId="2821"/>
    <cellStyle name="40% - Ênfase4 6 2 2" xfId="2822"/>
    <cellStyle name="40% - Ênfase4 6 2 3" xfId="2823"/>
    <cellStyle name="40% - Ênfase4 6 2 4" xfId="2824"/>
    <cellStyle name="40% - Ênfase4 6 2_13-Endividamento" xfId="2825"/>
    <cellStyle name="40% - Ênfase4 6 3" xfId="2826"/>
    <cellStyle name="40% - Ênfase4 6 4" xfId="2827"/>
    <cellStyle name="40% - Ênfase4 6 5" xfId="2828"/>
    <cellStyle name="40% - Ênfase4 6_1.1 - Apuração IRPJ_CSLL - 2100 - 2012_MAI_V1" xfId="2829"/>
    <cellStyle name="40% - Ênfase4 7" xfId="2830"/>
    <cellStyle name="40% - Ênfase4 7 2" xfId="2831"/>
    <cellStyle name="40% - Ênfase4 7 3" xfId="2832"/>
    <cellStyle name="40% - Ênfase4 7 4" xfId="2833"/>
    <cellStyle name="40% - Ênfase4 7_13-Endividamento" xfId="2834"/>
    <cellStyle name="40% - Ênfase4 8" xfId="2835"/>
    <cellStyle name="40% - Ênfase4 8 2" xfId="2836"/>
    <cellStyle name="40% - Ênfase4 8_IR Diferido" xfId="2837"/>
    <cellStyle name="40% - Ênfase4 9" xfId="2838"/>
    <cellStyle name="40% - Ênfase4 9 2" xfId="2839"/>
    <cellStyle name="40% - Ênfase4 9_Maio-2012" xfId="2840"/>
    <cellStyle name="40% - Ênfase5 10" xfId="2841"/>
    <cellStyle name="40% - Ênfase5 10 2" xfId="2842"/>
    <cellStyle name="40% - Ênfase5 10_Maio-2012" xfId="2843"/>
    <cellStyle name="40% - Ênfase5 11" xfId="2844"/>
    <cellStyle name="40% - Ênfase5 11 2" xfId="2845"/>
    <cellStyle name="40% - Ênfase5 11_Maio-2012" xfId="2846"/>
    <cellStyle name="40% - Ênfase5 12" xfId="2847"/>
    <cellStyle name="40% - Ênfase5 12 2" xfId="2848"/>
    <cellStyle name="40% - Ênfase5 12_Maio-2012" xfId="2849"/>
    <cellStyle name="40% - Ênfase5 13" xfId="2850"/>
    <cellStyle name="40% - Ênfase5 13 2" xfId="2851"/>
    <cellStyle name="40% - Ênfase5 13_Maio-2012" xfId="2852"/>
    <cellStyle name="40% - Ênfase5 14" xfId="2853"/>
    <cellStyle name="40% - Ênfase5 14 2" xfId="2854"/>
    <cellStyle name="40% - Ênfase5 14_Maio-2012" xfId="2855"/>
    <cellStyle name="40% - Ênfase5 15" xfId="2856"/>
    <cellStyle name="40% - Ênfase5 15 2" xfId="2857"/>
    <cellStyle name="40% - Ênfase5 15_Maio-2012" xfId="2858"/>
    <cellStyle name="40% - Ênfase5 16" xfId="2859"/>
    <cellStyle name="40% - Ênfase5 16 2" xfId="2860"/>
    <cellStyle name="40% - Ênfase5 16_Maio-2012" xfId="2861"/>
    <cellStyle name="40% - Ênfase5 17" xfId="2862"/>
    <cellStyle name="40% - Ênfase5 17 2" xfId="2863"/>
    <cellStyle name="40% - Ênfase5 17_Maio-2012" xfId="2864"/>
    <cellStyle name="40% - Ênfase5 18" xfId="2865"/>
    <cellStyle name="40% - Ênfase5 18 2" xfId="2866"/>
    <cellStyle name="40% - Ênfase5 18_Maio-2012" xfId="2867"/>
    <cellStyle name="40% - Ênfase5 19" xfId="2868"/>
    <cellStyle name="40% - Ênfase5 19 2" xfId="2869"/>
    <cellStyle name="40% - Ênfase5 19_Maio-2012" xfId="2870"/>
    <cellStyle name="40% - Ênfase5 2" xfId="2871"/>
    <cellStyle name="40% - Ênfase5 2 2" xfId="2872"/>
    <cellStyle name="40% - Ênfase5 2 2 2" xfId="2873"/>
    <cellStyle name="40% - Ênfase5 2 2 3" xfId="2874"/>
    <cellStyle name="40% - Ênfase5 2 2 4" xfId="2875"/>
    <cellStyle name="40% - Ênfase5 2 2_13-Endividamento" xfId="2876"/>
    <cellStyle name="40% - Ênfase5 2 3" xfId="2877"/>
    <cellStyle name="40% - Ênfase5 2 4" xfId="2878"/>
    <cellStyle name="40% - Ênfase5 2 5" xfId="2879"/>
    <cellStyle name="40% - Ênfase5 2 6" xfId="2880"/>
    <cellStyle name="40% - Ênfase5 2 7" xfId="2881"/>
    <cellStyle name="40% - Ênfase5 2 8" xfId="2882"/>
    <cellStyle name="40% - Ênfase5 2_1.1 - Apuração IRPJ_CSLL - 2100 - 2012_MAI_V1" xfId="2883"/>
    <cellStyle name="40% - Ênfase5 20" xfId="2884"/>
    <cellStyle name="40% - Ênfase5 20 2" xfId="2885"/>
    <cellStyle name="40% - Ênfase5 20_Maio-2012" xfId="2886"/>
    <cellStyle name="40% - Ênfase5 21" xfId="2887"/>
    <cellStyle name="40% - Ênfase5 21 2" xfId="2888"/>
    <cellStyle name="40% - Ênfase5 21_Maio-2012" xfId="2889"/>
    <cellStyle name="40% - Ênfase5 22" xfId="2890"/>
    <cellStyle name="40% - Ênfase5 22 2" xfId="2891"/>
    <cellStyle name="40% - Ênfase5 22_Maio-2012" xfId="2892"/>
    <cellStyle name="40% - Ênfase5 23" xfId="2893"/>
    <cellStyle name="40% - Ênfase5 23 2" xfId="2894"/>
    <cellStyle name="40% - Ênfase5 23_Maio-2012" xfId="2895"/>
    <cellStyle name="40% - Ênfase5 24" xfId="2896"/>
    <cellStyle name="40% - Ênfase5 24 2" xfId="2897"/>
    <cellStyle name="40% - Ênfase5 24_Maio-2012" xfId="2898"/>
    <cellStyle name="40% - Ênfase5 25" xfId="2899"/>
    <cellStyle name="40% - Ênfase5 25 2" xfId="2900"/>
    <cellStyle name="40% - Ênfase5 25_Maio-2012" xfId="2901"/>
    <cellStyle name="40% - Ênfase5 26" xfId="2902"/>
    <cellStyle name="40% - Ênfase5 26 2" xfId="2903"/>
    <cellStyle name="40% - Ênfase5 26_Maio-2012" xfId="2904"/>
    <cellStyle name="40% - Ênfase5 27" xfId="2905"/>
    <cellStyle name="40% - Ênfase5 27 2" xfId="2906"/>
    <cellStyle name="40% - Ênfase5 27_Maio-2012" xfId="2907"/>
    <cellStyle name="40% - Ênfase5 28" xfId="2908"/>
    <cellStyle name="40% - Ênfase5 28 2" xfId="2909"/>
    <cellStyle name="40% - Ênfase5 28_Maio-2012" xfId="2910"/>
    <cellStyle name="40% - Ênfase5 29" xfId="2911"/>
    <cellStyle name="40% - Ênfase5 29 2" xfId="2912"/>
    <cellStyle name="40% - Ênfase5 29_Maio-2012" xfId="2913"/>
    <cellStyle name="40% - Ênfase5 3" xfId="2914"/>
    <cellStyle name="40% - Ênfase5 3 2" xfId="2915"/>
    <cellStyle name="40% - Ênfase5 3 2 2" xfId="2916"/>
    <cellStyle name="40% - Ênfase5 3 2 3" xfId="2917"/>
    <cellStyle name="40% - Ênfase5 3 2 4" xfId="2918"/>
    <cellStyle name="40% - Ênfase5 3 2_13-Endividamento" xfId="2919"/>
    <cellStyle name="40% - Ênfase5 3 3" xfId="2920"/>
    <cellStyle name="40% - Ênfase5 3 4" xfId="2921"/>
    <cellStyle name="40% - Ênfase5 3 5" xfId="2922"/>
    <cellStyle name="40% - Ênfase5 3_1.1 - Apuração IRPJ_CSLL - 2100 - 2012_MAI_V1" xfId="2923"/>
    <cellStyle name="40% - Ênfase5 30" xfId="2924"/>
    <cellStyle name="40% - Ênfase5 30 2" xfId="2925"/>
    <cellStyle name="40% - Ênfase5 30_Maio-2012" xfId="2926"/>
    <cellStyle name="40% - Ênfase5 31" xfId="2927"/>
    <cellStyle name="40% - Ênfase5 31 2" xfId="2928"/>
    <cellStyle name="40% - Ênfase5 32" xfId="2929"/>
    <cellStyle name="40% - Ênfase5 33" xfId="2930"/>
    <cellStyle name="40% - Ênfase5 33 2" xfId="2931"/>
    <cellStyle name="40% - Ênfase5 33 3" xfId="2932"/>
    <cellStyle name="40% - Ênfase5 33 4" xfId="2933"/>
    <cellStyle name="40% - Ênfase5 34" xfId="2934"/>
    <cellStyle name="40% - Ênfase5 34 2" xfId="2935"/>
    <cellStyle name="40% - Ênfase5 35" xfId="2936"/>
    <cellStyle name="40% - Ênfase5 35 2" xfId="2937"/>
    <cellStyle name="40% - Ênfase5 36" xfId="2938"/>
    <cellStyle name="40% - Ênfase5 36 2" xfId="2939"/>
    <cellStyle name="40% - Ênfase5 37" xfId="2940"/>
    <cellStyle name="40% - Ênfase5 37 2" xfId="2941"/>
    <cellStyle name="40% - Ênfase5 38" xfId="2942"/>
    <cellStyle name="40% - Ênfase5 38 2" xfId="2943"/>
    <cellStyle name="40% - Ênfase5 39" xfId="2944"/>
    <cellStyle name="40% - Ênfase5 39 2" xfId="2945"/>
    <cellStyle name="40% - Ênfase5 4" xfId="2946"/>
    <cellStyle name="40% - Ênfase5 4 2" xfId="2947"/>
    <cellStyle name="40% - Ênfase5 4 2 2" xfId="2948"/>
    <cellStyle name="40% - Ênfase5 4 2 3" xfId="2949"/>
    <cellStyle name="40% - Ênfase5 4 2 4" xfId="2950"/>
    <cellStyle name="40% - Ênfase5 4 2_13-Endividamento" xfId="2951"/>
    <cellStyle name="40% - Ênfase5 4 3" xfId="2952"/>
    <cellStyle name="40% - Ênfase5 4 4" xfId="2953"/>
    <cellStyle name="40% - Ênfase5 4 5" xfId="2954"/>
    <cellStyle name="40% - Ênfase5 4_1.1 - Apuração IRPJ_CSLL - 2100 - 2012_MAI_V1" xfId="2955"/>
    <cellStyle name="40% - Ênfase5 40" xfId="2956"/>
    <cellStyle name="40% - Ênfase5 40 2" xfId="2957"/>
    <cellStyle name="40% - Ênfase5 41" xfId="2958"/>
    <cellStyle name="40% - Ênfase5 42" xfId="2959"/>
    <cellStyle name="40% - Ênfase5 43" xfId="2960"/>
    <cellStyle name="40% - Ênfase5 44" xfId="2961"/>
    <cellStyle name="40% - Ênfase5 5" xfId="2962"/>
    <cellStyle name="40% - Ênfase5 5 2" xfId="2963"/>
    <cellStyle name="40% - Ênfase5 5 2 2" xfId="2964"/>
    <cellStyle name="40% - Ênfase5 5 2 3" xfId="2965"/>
    <cellStyle name="40% - Ênfase5 5 2 4" xfId="2966"/>
    <cellStyle name="40% - Ênfase5 5 2_13-Endividamento" xfId="2967"/>
    <cellStyle name="40% - Ênfase5 5 3" xfId="2968"/>
    <cellStyle name="40% - Ênfase5 5 4" xfId="2969"/>
    <cellStyle name="40% - Ênfase5 5 5" xfId="2970"/>
    <cellStyle name="40% - Ênfase5 5_1.1 - Apuração IRPJ_CSLL - 2100 - 2012_MAI_V1" xfId="2971"/>
    <cellStyle name="40% - Ênfase5 6" xfId="2972"/>
    <cellStyle name="40% - Ênfase5 6 2" xfId="2973"/>
    <cellStyle name="40% - Ênfase5 6 2 2" xfId="2974"/>
    <cellStyle name="40% - Ênfase5 6 2 3" xfId="2975"/>
    <cellStyle name="40% - Ênfase5 6 2 4" xfId="2976"/>
    <cellStyle name="40% - Ênfase5 6 2_13-Endividamento" xfId="2977"/>
    <cellStyle name="40% - Ênfase5 6 3" xfId="2978"/>
    <cellStyle name="40% - Ênfase5 6 4" xfId="2979"/>
    <cellStyle name="40% - Ênfase5 6 5" xfId="2980"/>
    <cellStyle name="40% - Ênfase5 6_1.1 - Apuração IRPJ_CSLL - 2100 - 2012_MAI_V1" xfId="2981"/>
    <cellStyle name="40% - Ênfase5 7" xfId="2982"/>
    <cellStyle name="40% - Ênfase5 7 2" xfId="2983"/>
    <cellStyle name="40% - Ênfase5 7 3" xfId="2984"/>
    <cellStyle name="40% - Ênfase5 7 4" xfId="2985"/>
    <cellStyle name="40% - Ênfase5 7_13-Endividamento" xfId="2986"/>
    <cellStyle name="40% - Ênfase5 8" xfId="2987"/>
    <cellStyle name="40% - Ênfase5 8 2" xfId="2988"/>
    <cellStyle name="40% - Ênfase5 8_IR Diferido" xfId="2989"/>
    <cellStyle name="40% - Ênfase5 9" xfId="2990"/>
    <cellStyle name="40% - Ênfase5 9 2" xfId="2991"/>
    <cellStyle name="40% - Ênfase5 9_Maio-2012" xfId="2992"/>
    <cellStyle name="40% - Ênfase6 10" xfId="2993"/>
    <cellStyle name="40% - Ênfase6 10 2" xfId="2994"/>
    <cellStyle name="40% - Ênfase6 10_Maio-2012" xfId="2995"/>
    <cellStyle name="40% - Ênfase6 11" xfId="2996"/>
    <cellStyle name="40% - Ênfase6 11 2" xfId="2997"/>
    <cellStyle name="40% - Ênfase6 11_Maio-2012" xfId="2998"/>
    <cellStyle name="40% - Ênfase6 12" xfId="2999"/>
    <cellStyle name="40% - Ênfase6 12 2" xfId="3000"/>
    <cellStyle name="40% - Ênfase6 12_Maio-2012" xfId="3001"/>
    <cellStyle name="40% - Ênfase6 13" xfId="3002"/>
    <cellStyle name="40% - Ênfase6 13 2" xfId="3003"/>
    <cellStyle name="40% - Ênfase6 13_Maio-2012" xfId="3004"/>
    <cellStyle name="40% - Ênfase6 14" xfId="3005"/>
    <cellStyle name="40% - Ênfase6 14 2" xfId="3006"/>
    <cellStyle name="40% - Ênfase6 14_Maio-2012" xfId="3007"/>
    <cellStyle name="40% - Ênfase6 15" xfId="3008"/>
    <cellStyle name="40% - Ênfase6 15 2" xfId="3009"/>
    <cellStyle name="40% - Ênfase6 15_Maio-2012" xfId="3010"/>
    <cellStyle name="40% - Ênfase6 16" xfId="3011"/>
    <cellStyle name="40% - Ênfase6 16 2" xfId="3012"/>
    <cellStyle name="40% - Ênfase6 16_Maio-2012" xfId="3013"/>
    <cellStyle name="40% - Ênfase6 17" xfId="3014"/>
    <cellStyle name="40% - Ênfase6 17 2" xfId="3015"/>
    <cellStyle name="40% - Ênfase6 17_Maio-2012" xfId="3016"/>
    <cellStyle name="40% - Ênfase6 18" xfId="3017"/>
    <cellStyle name="40% - Ênfase6 18 2" xfId="3018"/>
    <cellStyle name="40% - Ênfase6 18_Maio-2012" xfId="3019"/>
    <cellStyle name="40% - Ênfase6 19" xfId="3020"/>
    <cellStyle name="40% - Ênfase6 19 2" xfId="3021"/>
    <cellStyle name="40% - Ênfase6 19_Maio-2012" xfId="3022"/>
    <cellStyle name="40% - Ênfase6 2" xfId="3023"/>
    <cellStyle name="40% - Ênfase6 2 2" xfId="3024"/>
    <cellStyle name="40% - Ênfase6 2 2 2" xfId="3025"/>
    <cellStyle name="40% - Ênfase6 2 2 3" xfId="3026"/>
    <cellStyle name="40% - Ênfase6 2 2 4" xfId="3027"/>
    <cellStyle name="40% - Ênfase6 2 2_13-Endividamento" xfId="3028"/>
    <cellStyle name="40% - Ênfase6 2 3" xfId="3029"/>
    <cellStyle name="40% - Ênfase6 2 4" xfId="3030"/>
    <cellStyle name="40% - Ênfase6 2 5" xfId="3031"/>
    <cellStyle name="40% - Ênfase6 2 6" xfId="3032"/>
    <cellStyle name="40% - Ênfase6 2 7" xfId="3033"/>
    <cellStyle name="40% - Ênfase6 2 8" xfId="3034"/>
    <cellStyle name="40% - Ênfase6 2_1.1 - Apuração IRPJ_CSLL - 2100 - 2012_MAI_V1" xfId="3035"/>
    <cellStyle name="40% - Ênfase6 20" xfId="3036"/>
    <cellStyle name="40% - Ênfase6 20 2" xfId="3037"/>
    <cellStyle name="40% - Ênfase6 20_Maio-2012" xfId="3038"/>
    <cellStyle name="40% - Ênfase6 21" xfId="3039"/>
    <cellStyle name="40% - Ênfase6 21 2" xfId="3040"/>
    <cellStyle name="40% - Ênfase6 21_Maio-2012" xfId="3041"/>
    <cellStyle name="40% - Ênfase6 22" xfId="3042"/>
    <cellStyle name="40% - Ênfase6 22 2" xfId="3043"/>
    <cellStyle name="40% - Ênfase6 22_Maio-2012" xfId="3044"/>
    <cellStyle name="40% - Ênfase6 23" xfId="3045"/>
    <cellStyle name="40% - Ênfase6 23 2" xfId="3046"/>
    <cellStyle name="40% - Ênfase6 23_Maio-2012" xfId="3047"/>
    <cellStyle name="40% - Ênfase6 24" xfId="3048"/>
    <cellStyle name="40% - Ênfase6 24 2" xfId="3049"/>
    <cellStyle name="40% - Ênfase6 24_Maio-2012" xfId="3050"/>
    <cellStyle name="40% - Ênfase6 25" xfId="3051"/>
    <cellStyle name="40% - Ênfase6 25 2" xfId="3052"/>
    <cellStyle name="40% - Ênfase6 25_Maio-2012" xfId="3053"/>
    <cellStyle name="40% - Ênfase6 26" xfId="3054"/>
    <cellStyle name="40% - Ênfase6 26 2" xfId="3055"/>
    <cellStyle name="40% - Ênfase6 26_Maio-2012" xfId="3056"/>
    <cellStyle name="40% - Ênfase6 27" xfId="3057"/>
    <cellStyle name="40% - Ênfase6 27 2" xfId="3058"/>
    <cellStyle name="40% - Ênfase6 27_Maio-2012" xfId="3059"/>
    <cellStyle name="40% - Ênfase6 28" xfId="3060"/>
    <cellStyle name="40% - Ênfase6 28 2" xfId="3061"/>
    <cellStyle name="40% - Ênfase6 28_Maio-2012" xfId="3062"/>
    <cellStyle name="40% - Ênfase6 29" xfId="3063"/>
    <cellStyle name="40% - Ênfase6 29 2" xfId="3064"/>
    <cellStyle name="40% - Ênfase6 29_Maio-2012" xfId="3065"/>
    <cellStyle name="40% - Ênfase6 3" xfId="3066"/>
    <cellStyle name="40% - Ênfase6 3 2" xfId="3067"/>
    <cellStyle name="40% - Ênfase6 3 2 2" xfId="3068"/>
    <cellStyle name="40% - Ênfase6 3 2 3" xfId="3069"/>
    <cellStyle name="40% - Ênfase6 3 2 4" xfId="3070"/>
    <cellStyle name="40% - Ênfase6 3 2_13-Endividamento" xfId="3071"/>
    <cellStyle name="40% - Ênfase6 3 3" xfId="3072"/>
    <cellStyle name="40% - Ênfase6 3 4" xfId="3073"/>
    <cellStyle name="40% - Ênfase6 3 5" xfId="3074"/>
    <cellStyle name="40% - Ênfase6 3_1.1 - Apuração IRPJ_CSLL - 2100 - 2012_MAI_V1" xfId="3075"/>
    <cellStyle name="40% - Ênfase6 30" xfId="3076"/>
    <cellStyle name="40% - Ênfase6 30 2" xfId="3077"/>
    <cellStyle name="40% - Ênfase6 30_Maio-2012" xfId="3078"/>
    <cellStyle name="40% - Ênfase6 31" xfId="3079"/>
    <cellStyle name="40% - Ênfase6 31 2" xfId="3080"/>
    <cellStyle name="40% - Ênfase6 32" xfId="3081"/>
    <cellStyle name="40% - Ênfase6 33" xfId="3082"/>
    <cellStyle name="40% - Ênfase6 33 2" xfId="3083"/>
    <cellStyle name="40% - Ênfase6 33 3" xfId="3084"/>
    <cellStyle name="40% - Ênfase6 33 4" xfId="3085"/>
    <cellStyle name="40% - Ênfase6 34" xfId="3086"/>
    <cellStyle name="40% - Ênfase6 34 2" xfId="3087"/>
    <cellStyle name="40% - Ênfase6 35" xfId="3088"/>
    <cellStyle name="40% - Ênfase6 35 2" xfId="3089"/>
    <cellStyle name="40% - Ênfase6 36" xfId="3090"/>
    <cellStyle name="40% - Ênfase6 36 2" xfId="3091"/>
    <cellStyle name="40% - Ênfase6 37" xfId="3092"/>
    <cellStyle name="40% - Ênfase6 37 2" xfId="3093"/>
    <cellStyle name="40% - Ênfase6 38" xfId="3094"/>
    <cellStyle name="40% - Ênfase6 38 2" xfId="3095"/>
    <cellStyle name="40% - Ênfase6 39" xfId="3096"/>
    <cellStyle name="40% - Ênfase6 39 2" xfId="3097"/>
    <cellStyle name="40% - Ênfase6 4" xfId="3098"/>
    <cellStyle name="40% - Ênfase6 4 2" xfId="3099"/>
    <cellStyle name="40% - Ênfase6 4 2 2" xfId="3100"/>
    <cellStyle name="40% - Ênfase6 4 2 3" xfId="3101"/>
    <cellStyle name="40% - Ênfase6 4 2 4" xfId="3102"/>
    <cellStyle name="40% - Ênfase6 4 2_13-Endividamento" xfId="3103"/>
    <cellStyle name="40% - Ênfase6 4 3" xfId="3104"/>
    <cellStyle name="40% - Ênfase6 4 4" xfId="3105"/>
    <cellStyle name="40% - Ênfase6 4 5" xfId="3106"/>
    <cellStyle name="40% - Ênfase6 4_1.1 - Apuração IRPJ_CSLL - 2100 - 2012_MAI_V1" xfId="3107"/>
    <cellStyle name="40% - Ênfase6 40" xfId="3108"/>
    <cellStyle name="40% - Ênfase6 40 2" xfId="3109"/>
    <cellStyle name="40% - Ênfase6 41" xfId="3110"/>
    <cellStyle name="40% - Ênfase6 42" xfId="3111"/>
    <cellStyle name="40% - Ênfase6 43" xfId="3112"/>
    <cellStyle name="40% - Ênfase6 44" xfId="3113"/>
    <cellStyle name="40% - Ênfase6 5" xfId="3114"/>
    <cellStyle name="40% - Ênfase6 5 2" xfId="3115"/>
    <cellStyle name="40% - Ênfase6 5 2 2" xfId="3116"/>
    <cellStyle name="40% - Ênfase6 5 2 3" xfId="3117"/>
    <cellStyle name="40% - Ênfase6 5 2 4" xfId="3118"/>
    <cellStyle name="40% - Ênfase6 5 2_13-Endividamento" xfId="3119"/>
    <cellStyle name="40% - Ênfase6 5 3" xfId="3120"/>
    <cellStyle name="40% - Ênfase6 5 4" xfId="3121"/>
    <cellStyle name="40% - Ênfase6 5 5" xfId="3122"/>
    <cellStyle name="40% - Ênfase6 5_1.1 - Apuração IRPJ_CSLL - 2100 - 2012_MAI_V1" xfId="3123"/>
    <cellStyle name="40% - Ênfase6 6" xfId="3124"/>
    <cellStyle name="40% - Ênfase6 6 2" xfId="3125"/>
    <cellStyle name="40% - Ênfase6 6 2 2" xfId="3126"/>
    <cellStyle name="40% - Ênfase6 6 2 3" xfId="3127"/>
    <cellStyle name="40% - Ênfase6 6 2 4" xfId="3128"/>
    <cellStyle name="40% - Ênfase6 6 2_13-Endividamento" xfId="3129"/>
    <cellStyle name="40% - Ênfase6 6 3" xfId="3130"/>
    <cellStyle name="40% - Ênfase6 6 4" xfId="3131"/>
    <cellStyle name="40% - Ênfase6 6 5" xfId="3132"/>
    <cellStyle name="40% - Ênfase6 6_1.1 - Apuração IRPJ_CSLL - 2100 - 2012_MAI_V1" xfId="3133"/>
    <cellStyle name="40% - Ênfase6 7" xfId="3134"/>
    <cellStyle name="40% - Ênfase6 7 2" xfId="3135"/>
    <cellStyle name="40% - Ênfase6 7 3" xfId="3136"/>
    <cellStyle name="40% - Ênfase6 7 4" xfId="3137"/>
    <cellStyle name="40% - Ênfase6 7_13-Endividamento" xfId="3138"/>
    <cellStyle name="40% - Ênfase6 8" xfId="3139"/>
    <cellStyle name="40% - Ênfase6 8 2" xfId="3140"/>
    <cellStyle name="40% - Ênfase6 8_IR Diferido" xfId="3141"/>
    <cellStyle name="40% - Ênfase6 9" xfId="3142"/>
    <cellStyle name="40% - Ênfase6 9 2" xfId="3143"/>
    <cellStyle name="40% - Ênfase6 9_Maio-2012" xfId="3144"/>
    <cellStyle name="60% - Accent1 10" xfId="3145"/>
    <cellStyle name="60% - Accent1 11" xfId="3146"/>
    <cellStyle name="60% - Accent1 12" xfId="3147"/>
    <cellStyle name="60% - Accent1 13" xfId="3148"/>
    <cellStyle name="60% - Accent1 14" xfId="3149"/>
    <cellStyle name="60% - Accent1 15" xfId="3150"/>
    <cellStyle name="60% - Accent1 16" xfId="3151"/>
    <cellStyle name="60% - Accent1 17" xfId="3152"/>
    <cellStyle name="60% - Accent1 18" xfId="3153"/>
    <cellStyle name="60% - Accent1 19" xfId="3154"/>
    <cellStyle name="60% - Accent1 2" xfId="3155"/>
    <cellStyle name="60% - Accent1 2 2" xfId="3156"/>
    <cellStyle name="60% - Accent1 2 2 2" xfId="3157"/>
    <cellStyle name="60% - Accent1 2 2 3" xfId="3158"/>
    <cellStyle name="60% - Accent1 2 2_IR Diferido" xfId="3159"/>
    <cellStyle name="60% - Accent1 2 3" xfId="3160"/>
    <cellStyle name="60% - Accent1 2 4" xfId="3161"/>
    <cellStyle name="60% - Accent1 2 5" xfId="3162"/>
    <cellStyle name="60% - Accent1 2 6" xfId="3163"/>
    <cellStyle name="60% - Accent1 2 7" xfId="3164"/>
    <cellStyle name="60% - Accent1 2 8" xfId="3165"/>
    <cellStyle name="60% - Accent1 2_13-Endividamento" xfId="3166"/>
    <cellStyle name="60% - Accent1 20" xfId="3167"/>
    <cellStyle name="60% - Accent1 21" xfId="3168"/>
    <cellStyle name="60% - Accent1 22" xfId="3169"/>
    <cellStyle name="60% - Accent1 23" xfId="3170"/>
    <cellStyle name="60% - Accent1 24" xfId="3171"/>
    <cellStyle name="60% - Accent1 25" xfId="3172"/>
    <cellStyle name="60% - Accent1 26" xfId="3173"/>
    <cellStyle name="60% - Accent1 27" xfId="3174"/>
    <cellStyle name="60% - Accent1 28" xfId="3175"/>
    <cellStyle name="60% - Accent1 29" xfId="3176"/>
    <cellStyle name="60% - Accent1 3" xfId="3177"/>
    <cellStyle name="60% - Accent1 3 2" xfId="3178"/>
    <cellStyle name="60% - Accent1 3 3" xfId="3179"/>
    <cellStyle name="60% - Accent1 3 4" xfId="3180"/>
    <cellStyle name="60% - Accent1 3 5" xfId="3181"/>
    <cellStyle name="60% - Accent1 3 6" xfId="3182"/>
    <cellStyle name="60% - Accent1 3_IR Diferido" xfId="3183"/>
    <cellStyle name="60% - Accent1 30" xfId="3184"/>
    <cellStyle name="60% - Accent1 31" xfId="3185"/>
    <cellStyle name="60% - Accent1 32" xfId="3186"/>
    <cellStyle name="60% - Accent1 33" xfId="3187"/>
    <cellStyle name="60% - Accent1 34" xfId="3188"/>
    <cellStyle name="60% - Accent1 35" xfId="3189"/>
    <cellStyle name="60% - Accent1 36" xfId="3190"/>
    <cellStyle name="60% - Accent1 37" xfId="3191"/>
    <cellStyle name="60% - Accent1 38" xfId="3192"/>
    <cellStyle name="60% - Accent1 39" xfId="3193"/>
    <cellStyle name="60% - Accent1 4" xfId="3194"/>
    <cellStyle name="60% - Accent1 4 2" xfId="3195"/>
    <cellStyle name="60% - Accent1 4_IR Diferido" xfId="3196"/>
    <cellStyle name="60% - Accent1 40" xfId="3197"/>
    <cellStyle name="60% - Accent1 41" xfId="3198"/>
    <cellStyle name="60% - Accent1 42" xfId="3199"/>
    <cellStyle name="60% - Accent1 43" xfId="3200"/>
    <cellStyle name="60% - Accent1 44" xfId="3201"/>
    <cellStyle name="60% - Accent1 45" xfId="3202"/>
    <cellStyle name="60% - Accent1 46" xfId="3203"/>
    <cellStyle name="60% - Accent1 47" xfId="3204"/>
    <cellStyle name="60% - Accent1 48" xfId="3205"/>
    <cellStyle name="60% - Accent1 49" xfId="3206"/>
    <cellStyle name="60% - Accent1 5" xfId="3207"/>
    <cellStyle name="60% - Accent1 50" xfId="3208"/>
    <cellStyle name="60% - Accent1 51" xfId="3209"/>
    <cellStyle name="60% - Accent1 52" xfId="3210"/>
    <cellStyle name="60% - Accent1 53" xfId="3211"/>
    <cellStyle name="60% - Accent1 54" xfId="3212"/>
    <cellStyle name="60% - Accent1 55" xfId="3213"/>
    <cellStyle name="60% - Accent1 56" xfId="3214"/>
    <cellStyle name="60% - Accent1 57" xfId="3215"/>
    <cellStyle name="60% - Accent1 58" xfId="3216"/>
    <cellStyle name="60% - Accent1 59" xfId="3217"/>
    <cellStyle name="60% - Accent1 6" xfId="3218"/>
    <cellStyle name="60% - Accent1 60" xfId="3219"/>
    <cellStyle name="60% - Accent1 61" xfId="3220"/>
    <cellStyle name="60% - Accent1 62" xfId="3221"/>
    <cellStyle name="60% - Accent1 63" xfId="3222"/>
    <cellStyle name="60% - Accent1 64" xfId="3223"/>
    <cellStyle name="60% - Accent1 65" xfId="3224"/>
    <cellStyle name="60% - Accent1 66" xfId="3225"/>
    <cellStyle name="60% - Accent1 67" xfId="3226"/>
    <cellStyle name="60% - Accent1 68" xfId="3227"/>
    <cellStyle name="60% - Accent1 69" xfId="3228"/>
    <cellStyle name="60% - Accent1 7" xfId="3229"/>
    <cellStyle name="60% - Accent1 70" xfId="3230"/>
    <cellStyle name="60% - Accent1 71" xfId="3231"/>
    <cellStyle name="60% - Accent1 72" xfId="3232"/>
    <cellStyle name="60% - Accent1 73" xfId="3233"/>
    <cellStyle name="60% - Accent1 74" xfId="3234"/>
    <cellStyle name="60% - Accent1 75" xfId="3235"/>
    <cellStyle name="60% - Accent1 76" xfId="3236"/>
    <cellStyle name="60% - Accent1 77" xfId="3237"/>
    <cellStyle name="60% - Accent1 78" xfId="3238"/>
    <cellStyle name="60% - Accent1 79" xfId="3239"/>
    <cellStyle name="60% - Accent1 8" xfId="3240"/>
    <cellStyle name="60% - Accent1 80" xfId="3241"/>
    <cellStyle name="60% - Accent1 81" xfId="3242"/>
    <cellStyle name="60% - Accent1 82" xfId="3243"/>
    <cellStyle name="60% - Accent1 83" xfId="3244"/>
    <cellStyle name="60% - Accent1 84" xfId="3245"/>
    <cellStyle name="60% - Accent1 85" xfId="3246"/>
    <cellStyle name="60% - Accent1 86" xfId="3247"/>
    <cellStyle name="60% - Accent1 87" xfId="3248"/>
    <cellStyle name="60% - Accent1 88" xfId="3249"/>
    <cellStyle name="60% - Accent1 89" xfId="3250"/>
    <cellStyle name="60% - Accent1 9" xfId="3251"/>
    <cellStyle name="60% - Accent1 90" xfId="3252"/>
    <cellStyle name="60% - Accent1 91" xfId="3253"/>
    <cellStyle name="60% - Accent1 92" xfId="3254"/>
    <cellStyle name="60% - Accent1 93" xfId="3255"/>
    <cellStyle name="60% - Accent2 10" xfId="3256"/>
    <cellStyle name="60% - Accent2 11" xfId="3257"/>
    <cellStyle name="60% - Accent2 12" xfId="3258"/>
    <cellStyle name="60% - Accent2 13" xfId="3259"/>
    <cellStyle name="60% - Accent2 14" xfId="3260"/>
    <cellStyle name="60% - Accent2 15" xfId="3261"/>
    <cellStyle name="60% - Accent2 16" xfId="3262"/>
    <cellStyle name="60% - Accent2 17" xfId="3263"/>
    <cellStyle name="60% - Accent2 18" xfId="3264"/>
    <cellStyle name="60% - Accent2 19" xfId="3265"/>
    <cellStyle name="60% - Accent2 2" xfId="3266"/>
    <cellStyle name="60% - Accent2 2 2" xfId="3267"/>
    <cellStyle name="60% - Accent2 2 2 2" xfId="3268"/>
    <cellStyle name="60% - Accent2 2 2 3" xfId="3269"/>
    <cellStyle name="60% - Accent2 2 2_IR Diferido" xfId="3270"/>
    <cellStyle name="60% - Accent2 2 3" xfId="3271"/>
    <cellStyle name="60% - Accent2 2 4" xfId="3272"/>
    <cellStyle name="60% - Accent2 2 5" xfId="3273"/>
    <cellStyle name="60% - Accent2 2 6" xfId="3274"/>
    <cellStyle name="60% - Accent2 2 7" xfId="3275"/>
    <cellStyle name="60% - Accent2 2 8" xfId="3276"/>
    <cellStyle name="60% - Accent2 2_13-Endividamento" xfId="3277"/>
    <cellStyle name="60% - Accent2 20" xfId="3278"/>
    <cellStyle name="60% - Accent2 21" xfId="3279"/>
    <cellStyle name="60% - Accent2 22" xfId="3280"/>
    <cellStyle name="60% - Accent2 23" xfId="3281"/>
    <cellStyle name="60% - Accent2 24" xfId="3282"/>
    <cellStyle name="60% - Accent2 25" xfId="3283"/>
    <cellStyle name="60% - Accent2 26" xfId="3284"/>
    <cellStyle name="60% - Accent2 27" xfId="3285"/>
    <cellStyle name="60% - Accent2 28" xfId="3286"/>
    <cellStyle name="60% - Accent2 29" xfId="3287"/>
    <cellStyle name="60% - Accent2 3" xfId="3288"/>
    <cellStyle name="60% - Accent2 3 2" xfId="3289"/>
    <cellStyle name="60% - Accent2 3 3" xfId="3290"/>
    <cellStyle name="60% - Accent2 3 4" xfId="3291"/>
    <cellStyle name="60% - Accent2 3 5" xfId="3292"/>
    <cellStyle name="60% - Accent2 3 6" xfId="3293"/>
    <cellStyle name="60% - Accent2 3_IR Diferido" xfId="3294"/>
    <cellStyle name="60% - Accent2 30" xfId="3295"/>
    <cellStyle name="60% - Accent2 31" xfId="3296"/>
    <cellStyle name="60% - Accent2 32" xfId="3297"/>
    <cellStyle name="60% - Accent2 33" xfId="3298"/>
    <cellStyle name="60% - Accent2 34" xfId="3299"/>
    <cellStyle name="60% - Accent2 35" xfId="3300"/>
    <cellStyle name="60% - Accent2 36" xfId="3301"/>
    <cellStyle name="60% - Accent2 37" xfId="3302"/>
    <cellStyle name="60% - Accent2 38" xfId="3303"/>
    <cellStyle name="60% - Accent2 39" xfId="3304"/>
    <cellStyle name="60% - Accent2 4" xfId="3305"/>
    <cellStyle name="60% - Accent2 4 2" xfId="3306"/>
    <cellStyle name="60% - Accent2 4_IR Diferido" xfId="3307"/>
    <cellStyle name="60% - Accent2 40" xfId="3308"/>
    <cellStyle name="60% - Accent2 41" xfId="3309"/>
    <cellStyle name="60% - Accent2 42" xfId="3310"/>
    <cellStyle name="60% - Accent2 43" xfId="3311"/>
    <cellStyle name="60% - Accent2 44" xfId="3312"/>
    <cellStyle name="60% - Accent2 45" xfId="3313"/>
    <cellStyle name="60% - Accent2 46" xfId="3314"/>
    <cellStyle name="60% - Accent2 47" xfId="3315"/>
    <cellStyle name="60% - Accent2 48" xfId="3316"/>
    <cellStyle name="60% - Accent2 49" xfId="3317"/>
    <cellStyle name="60% - Accent2 5" xfId="3318"/>
    <cellStyle name="60% - Accent2 50" xfId="3319"/>
    <cellStyle name="60% - Accent2 51" xfId="3320"/>
    <cellStyle name="60% - Accent2 52" xfId="3321"/>
    <cellStyle name="60% - Accent2 53" xfId="3322"/>
    <cellStyle name="60% - Accent2 54" xfId="3323"/>
    <cellStyle name="60% - Accent2 55" xfId="3324"/>
    <cellStyle name="60% - Accent2 56" xfId="3325"/>
    <cellStyle name="60% - Accent2 57" xfId="3326"/>
    <cellStyle name="60% - Accent2 58" xfId="3327"/>
    <cellStyle name="60% - Accent2 59" xfId="3328"/>
    <cellStyle name="60% - Accent2 6" xfId="3329"/>
    <cellStyle name="60% - Accent2 60" xfId="3330"/>
    <cellStyle name="60% - Accent2 61" xfId="3331"/>
    <cellStyle name="60% - Accent2 62" xfId="3332"/>
    <cellStyle name="60% - Accent2 63" xfId="3333"/>
    <cellStyle name="60% - Accent2 64" xfId="3334"/>
    <cellStyle name="60% - Accent2 65" xfId="3335"/>
    <cellStyle name="60% - Accent2 66" xfId="3336"/>
    <cellStyle name="60% - Accent2 67" xfId="3337"/>
    <cellStyle name="60% - Accent2 68" xfId="3338"/>
    <cellStyle name="60% - Accent2 69" xfId="3339"/>
    <cellStyle name="60% - Accent2 7" xfId="3340"/>
    <cellStyle name="60% - Accent2 70" xfId="3341"/>
    <cellStyle name="60% - Accent2 71" xfId="3342"/>
    <cellStyle name="60% - Accent2 72" xfId="3343"/>
    <cellStyle name="60% - Accent2 73" xfId="3344"/>
    <cellStyle name="60% - Accent2 74" xfId="3345"/>
    <cellStyle name="60% - Accent2 75" xfId="3346"/>
    <cellStyle name="60% - Accent2 76" xfId="3347"/>
    <cellStyle name="60% - Accent2 77" xfId="3348"/>
    <cellStyle name="60% - Accent2 78" xfId="3349"/>
    <cellStyle name="60% - Accent2 79" xfId="3350"/>
    <cellStyle name="60% - Accent2 8" xfId="3351"/>
    <cellStyle name="60% - Accent2 80" xfId="3352"/>
    <cellStyle name="60% - Accent2 81" xfId="3353"/>
    <cellStyle name="60% - Accent2 82" xfId="3354"/>
    <cellStyle name="60% - Accent2 83" xfId="3355"/>
    <cellStyle name="60% - Accent2 84" xfId="3356"/>
    <cellStyle name="60% - Accent2 85" xfId="3357"/>
    <cellStyle name="60% - Accent2 86" xfId="3358"/>
    <cellStyle name="60% - Accent2 87" xfId="3359"/>
    <cellStyle name="60% - Accent2 88" xfId="3360"/>
    <cellStyle name="60% - Accent2 89" xfId="3361"/>
    <cellStyle name="60% - Accent2 9" xfId="3362"/>
    <cellStyle name="60% - Accent2 90" xfId="3363"/>
    <cellStyle name="60% - Accent2 91" xfId="3364"/>
    <cellStyle name="60% - Accent2 92" xfId="3365"/>
    <cellStyle name="60% - Accent2 93" xfId="3366"/>
    <cellStyle name="60% - Accent3 10" xfId="3367"/>
    <cellStyle name="60% - Accent3 11" xfId="3368"/>
    <cellStyle name="60% - Accent3 12" xfId="3369"/>
    <cellStyle name="60% - Accent3 13" xfId="3370"/>
    <cellStyle name="60% - Accent3 14" xfId="3371"/>
    <cellStyle name="60% - Accent3 15" xfId="3372"/>
    <cellStyle name="60% - Accent3 16" xfId="3373"/>
    <cellStyle name="60% - Accent3 17" xfId="3374"/>
    <cellStyle name="60% - Accent3 18" xfId="3375"/>
    <cellStyle name="60% - Accent3 19" xfId="3376"/>
    <cellStyle name="60% - Accent3 2" xfId="3377"/>
    <cellStyle name="60% - Accent3 2 2" xfId="3378"/>
    <cellStyle name="60% - Accent3 2 2 2" xfId="3379"/>
    <cellStyle name="60% - Accent3 2 2 3" xfId="3380"/>
    <cellStyle name="60% - Accent3 2 2_IR Diferido" xfId="3381"/>
    <cellStyle name="60% - Accent3 2 3" xfId="3382"/>
    <cellStyle name="60% - Accent3 2 4" xfId="3383"/>
    <cellStyle name="60% - Accent3 2 5" xfId="3384"/>
    <cellStyle name="60% - Accent3 2 6" xfId="3385"/>
    <cellStyle name="60% - Accent3 2 7" xfId="3386"/>
    <cellStyle name="60% - Accent3 2 8" xfId="3387"/>
    <cellStyle name="60% - Accent3 2_13-Endividamento" xfId="3388"/>
    <cellStyle name="60% - Accent3 20" xfId="3389"/>
    <cellStyle name="60% - Accent3 21" xfId="3390"/>
    <cellStyle name="60% - Accent3 22" xfId="3391"/>
    <cellStyle name="60% - Accent3 23" xfId="3392"/>
    <cellStyle name="60% - Accent3 24" xfId="3393"/>
    <cellStyle name="60% - Accent3 25" xfId="3394"/>
    <cellStyle name="60% - Accent3 26" xfId="3395"/>
    <cellStyle name="60% - Accent3 27" xfId="3396"/>
    <cellStyle name="60% - Accent3 28" xfId="3397"/>
    <cellStyle name="60% - Accent3 29" xfId="3398"/>
    <cellStyle name="60% - Accent3 3" xfId="3399"/>
    <cellStyle name="60% - Accent3 3 2" xfId="3400"/>
    <cellStyle name="60% - Accent3 3 3" xfId="3401"/>
    <cellStyle name="60% - Accent3 3 4" xfId="3402"/>
    <cellStyle name="60% - Accent3 3 5" xfId="3403"/>
    <cellStyle name="60% - Accent3 3 6" xfId="3404"/>
    <cellStyle name="60% - Accent3 3_IR Diferido" xfId="3405"/>
    <cellStyle name="60% - Accent3 30" xfId="3406"/>
    <cellStyle name="60% - Accent3 31" xfId="3407"/>
    <cellStyle name="60% - Accent3 32" xfId="3408"/>
    <cellStyle name="60% - Accent3 33" xfId="3409"/>
    <cellStyle name="60% - Accent3 34" xfId="3410"/>
    <cellStyle name="60% - Accent3 35" xfId="3411"/>
    <cellStyle name="60% - Accent3 36" xfId="3412"/>
    <cellStyle name="60% - Accent3 37" xfId="3413"/>
    <cellStyle name="60% - Accent3 38" xfId="3414"/>
    <cellStyle name="60% - Accent3 39" xfId="3415"/>
    <cellStyle name="60% - Accent3 4" xfId="3416"/>
    <cellStyle name="60% - Accent3 4 2" xfId="3417"/>
    <cellStyle name="60% - Accent3 4_IR Diferido" xfId="3418"/>
    <cellStyle name="60% - Accent3 40" xfId="3419"/>
    <cellStyle name="60% - Accent3 41" xfId="3420"/>
    <cellStyle name="60% - Accent3 42" xfId="3421"/>
    <cellStyle name="60% - Accent3 43" xfId="3422"/>
    <cellStyle name="60% - Accent3 44" xfId="3423"/>
    <cellStyle name="60% - Accent3 45" xfId="3424"/>
    <cellStyle name="60% - Accent3 46" xfId="3425"/>
    <cellStyle name="60% - Accent3 47" xfId="3426"/>
    <cellStyle name="60% - Accent3 48" xfId="3427"/>
    <cellStyle name="60% - Accent3 49" xfId="3428"/>
    <cellStyle name="60% - Accent3 5" xfId="3429"/>
    <cellStyle name="60% - Accent3 50" xfId="3430"/>
    <cellStyle name="60% - Accent3 51" xfId="3431"/>
    <cellStyle name="60% - Accent3 52" xfId="3432"/>
    <cellStyle name="60% - Accent3 53" xfId="3433"/>
    <cellStyle name="60% - Accent3 54" xfId="3434"/>
    <cellStyle name="60% - Accent3 55" xfId="3435"/>
    <cellStyle name="60% - Accent3 56" xfId="3436"/>
    <cellStyle name="60% - Accent3 57" xfId="3437"/>
    <cellStyle name="60% - Accent3 58" xfId="3438"/>
    <cellStyle name="60% - Accent3 59" xfId="3439"/>
    <cellStyle name="60% - Accent3 6" xfId="3440"/>
    <cellStyle name="60% - Accent3 60" xfId="3441"/>
    <cellStyle name="60% - Accent3 61" xfId="3442"/>
    <cellStyle name="60% - Accent3 62" xfId="3443"/>
    <cellStyle name="60% - Accent3 63" xfId="3444"/>
    <cellStyle name="60% - Accent3 64" xfId="3445"/>
    <cellStyle name="60% - Accent3 65" xfId="3446"/>
    <cellStyle name="60% - Accent3 66" xfId="3447"/>
    <cellStyle name="60% - Accent3 67" xfId="3448"/>
    <cellStyle name="60% - Accent3 68" xfId="3449"/>
    <cellStyle name="60% - Accent3 69" xfId="3450"/>
    <cellStyle name="60% - Accent3 7" xfId="3451"/>
    <cellStyle name="60% - Accent3 70" xfId="3452"/>
    <cellStyle name="60% - Accent3 71" xfId="3453"/>
    <cellStyle name="60% - Accent3 72" xfId="3454"/>
    <cellStyle name="60% - Accent3 73" xfId="3455"/>
    <cellStyle name="60% - Accent3 74" xfId="3456"/>
    <cellStyle name="60% - Accent3 75" xfId="3457"/>
    <cellStyle name="60% - Accent3 76" xfId="3458"/>
    <cellStyle name="60% - Accent3 77" xfId="3459"/>
    <cellStyle name="60% - Accent3 78" xfId="3460"/>
    <cellStyle name="60% - Accent3 79" xfId="3461"/>
    <cellStyle name="60% - Accent3 8" xfId="3462"/>
    <cellStyle name="60% - Accent3 80" xfId="3463"/>
    <cellStyle name="60% - Accent3 81" xfId="3464"/>
    <cellStyle name="60% - Accent3 82" xfId="3465"/>
    <cellStyle name="60% - Accent3 83" xfId="3466"/>
    <cellStyle name="60% - Accent3 84" xfId="3467"/>
    <cellStyle name="60% - Accent3 85" xfId="3468"/>
    <cellStyle name="60% - Accent3 86" xfId="3469"/>
    <cellStyle name="60% - Accent3 87" xfId="3470"/>
    <cellStyle name="60% - Accent3 88" xfId="3471"/>
    <cellStyle name="60% - Accent3 89" xfId="3472"/>
    <cellStyle name="60% - Accent3 9" xfId="3473"/>
    <cellStyle name="60% - Accent3 90" xfId="3474"/>
    <cellStyle name="60% - Accent3 91" xfId="3475"/>
    <cellStyle name="60% - Accent3 92" xfId="3476"/>
    <cellStyle name="60% - Accent3 93" xfId="3477"/>
    <cellStyle name="60% - Accent4 10" xfId="3478"/>
    <cellStyle name="60% - Accent4 11" xfId="3479"/>
    <cellStyle name="60% - Accent4 12" xfId="3480"/>
    <cellStyle name="60% - Accent4 13" xfId="3481"/>
    <cellStyle name="60% - Accent4 14" xfId="3482"/>
    <cellStyle name="60% - Accent4 15" xfId="3483"/>
    <cellStyle name="60% - Accent4 16" xfId="3484"/>
    <cellStyle name="60% - Accent4 17" xfId="3485"/>
    <cellStyle name="60% - Accent4 18" xfId="3486"/>
    <cellStyle name="60% - Accent4 19" xfId="3487"/>
    <cellStyle name="60% - Accent4 2" xfId="3488"/>
    <cellStyle name="60% - Accent4 2 2" xfId="3489"/>
    <cellStyle name="60% - Accent4 2 2 2" xfId="3490"/>
    <cellStyle name="60% - Accent4 2 2 3" xfId="3491"/>
    <cellStyle name="60% - Accent4 2 2_IR Diferido" xfId="3492"/>
    <cellStyle name="60% - Accent4 2 3" xfId="3493"/>
    <cellStyle name="60% - Accent4 2 4" xfId="3494"/>
    <cellStyle name="60% - Accent4 2 5" xfId="3495"/>
    <cellStyle name="60% - Accent4 2 6" xfId="3496"/>
    <cellStyle name="60% - Accent4 2 7" xfId="3497"/>
    <cellStyle name="60% - Accent4 2 8" xfId="3498"/>
    <cellStyle name="60% - Accent4 2_13-Endividamento" xfId="3499"/>
    <cellStyle name="60% - Accent4 20" xfId="3500"/>
    <cellStyle name="60% - Accent4 21" xfId="3501"/>
    <cellStyle name="60% - Accent4 22" xfId="3502"/>
    <cellStyle name="60% - Accent4 23" xfId="3503"/>
    <cellStyle name="60% - Accent4 24" xfId="3504"/>
    <cellStyle name="60% - Accent4 25" xfId="3505"/>
    <cellStyle name="60% - Accent4 26" xfId="3506"/>
    <cellStyle name="60% - Accent4 27" xfId="3507"/>
    <cellStyle name="60% - Accent4 28" xfId="3508"/>
    <cellStyle name="60% - Accent4 29" xfId="3509"/>
    <cellStyle name="60% - Accent4 3" xfId="3510"/>
    <cellStyle name="60% - Accent4 3 2" xfId="3511"/>
    <cellStyle name="60% - Accent4 3 3" xfId="3512"/>
    <cellStyle name="60% - Accent4 3 4" xfId="3513"/>
    <cellStyle name="60% - Accent4 3 5" xfId="3514"/>
    <cellStyle name="60% - Accent4 3 6" xfId="3515"/>
    <cellStyle name="60% - Accent4 3_IR Diferido" xfId="3516"/>
    <cellStyle name="60% - Accent4 30" xfId="3517"/>
    <cellStyle name="60% - Accent4 31" xfId="3518"/>
    <cellStyle name="60% - Accent4 32" xfId="3519"/>
    <cellStyle name="60% - Accent4 33" xfId="3520"/>
    <cellStyle name="60% - Accent4 34" xfId="3521"/>
    <cellStyle name="60% - Accent4 35" xfId="3522"/>
    <cellStyle name="60% - Accent4 36" xfId="3523"/>
    <cellStyle name="60% - Accent4 37" xfId="3524"/>
    <cellStyle name="60% - Accent4 38" xfId="3525"/>
    <cellStyle name="60% - Accent4 39" xfId="3526"/>
    <cellStyle name="60% - Accent4 4" xfId="3527"/>
    <cellStyle name="60% - Accent4 4 2" xfId="3528"/>
    <cellStyle name="60% - Accent4 4_IR Diferido" xfId="3529"/>
    <cellStyle name="60% - Accent4 40" xfId="3530"/>
    <cellStyle name="60% - Accent4 41" xfId="3531"/>
    <cellStyle name="60% - Accent4 42" xfId="3532"/>
    <cellStyle name="60% - Accent4 43" xfId="3533"/>
    <cellStyle name="60% - Accent4 44" xfId="3534"/>
    <cellStyle name="60% - Accent4 45" xfId="3535"/>
    <cellStyle name="60% - Accent4 46" xfId="3536"/>
    <cellStyle name="60% - Accent4 47" xfId="3537"/>
    <cellStyle name="60% - Accent4 48" xfId="3538"/>
    <cellStyle name="60% - Accent4 49" xfId="3539"/>
    <cellStyle name="60% - Accent4 5" xfId="3540"/>
    <cellStyle name="60% - Accent4 50" xfId="3541"/>
    <cellStyle name="60% - Accent4 51" xfId="3542"/>
    <cellStyle name="60% - Accent4 52" xfId="3543"/>
    <cellStyle name="60% - Accent4 53" xfId="3544"/>
    <cellStyle name="60% - Accent4 54" xfId="3545"/>
    <cellStyle name="60% - Accent4 55" xfId="3546"/>
    <cellStyle name="60% - Accent4 56" xfId="3547"/>
    <cellStyle name="60% - Accent4 57" xfId="3548"/>
    <cellStyle name="60% - Accent4 58" xfId="3549"/>
    <cellStyle name="60% - Accent4 59" xfId="3550"/>
    <cellStyle name="60% - Accent4 6" xfId="3551"/>
    <cellStyle name="60% - Accent4 60" xfId="3552"/>
    <cellStyle name="60% - Accent4 61" xfId="3553"/>
    <cellStyle name="60% - Accent4 62" xfId="3554"/>
    <cellStyle name="60% - Accent4 63" xfId="3555"/>
    <cellStyle name="60% - Accent4 64" xfId="3556"/>
    <cellStyle name="60% - Accent4 65" xfId="3557"/>
    <cellStyle name="60% - Accent4 66" xfId="3558"/>
    <cellStyle name="60% - Accent4 67" xfId="3559"/>
    <cellStyle name="60% - Accent4 68" xfId="3560"/>
    <cellStyle name="60% - Accent4 69" xfId="3561"/>
    <cellStyle name="60% - Accent4 7" xfId="3562"/>
    <cellStyle name="60% - Accent4 70" xfId="3563"/>
    <cellStyle name="60% - Accent4 71" xfId="3564"/>
    <cellStyle name="60% - Accent4 72" xfId="3565"/>
    <cellStyle name="60% - Accent4 73" xfId="3566"/>
    <cellStyle name="60% - Accent4 74" xfId="3567"/>
    <cellStyle name="60% - Accent4 75" xfId="3568"/>
    <cellStyle name="60% - Accent4 76" xfId="3569"/>
    <cellStyle name="60% - Accent4 77" xfId="3570"/>
    <cellStyle name="60% - Accent4 78" xfId="3571"/>
    <cellStyle name="60% - Accent4 79" xfId="3572"/>
    <cellStyle name="60% - Accent4 8" xfId="3573"/>
    <cellStyle name="60% - Accent4 80" xfId="3574"/>
    <cellStyle name="60% - Accent4 81" xfId="3575"/>
    <cellStyle name="60% - Accent4 82" xfId="3576"/>
    <cellStyle name="60% - Accent4 83" xfId="3577"/>
    <cellStyle name="60% - Accent4 84" xfId="3578"/>
    <cellStyle name="60% - Accent4 85" xfId="3579"/>
    <cellStyle name="60% - Accent4 86" xfId="3580"/>
    <cellStyle name="60% - Accent4 87" xfId="3581"/>
    <cellStyle name="60% - Accent4 88" xfId="3582"/>
    <cellStyle name="60% - Accent4 89" xfId="3583"/>
    <cellStyle name="60% - Accent4 9" xfId="3584"/>
    <cellStyle name="60% - Accent4 90" xfId="3585"/>
    <cellStyle name="60% - Accent4 91" xfId="3586"/>
    <cellStyle name="60% - Accent4 92" xfId="3587"/>
    <cellStyle name="60% - Accent4 93" xfId="3588"/>
    <cellStyle name="60% - Accent5 10" xfId="3589"/>
    <cellStyle name="60% - Accent5 11" xfId="3590"/>
    <cellStyle name="60% - Accent5 12" xfId="3591"/>
    <cellStyle name="60% - Accent5 13" xfId="3592"/>
    <cellStyle name="60% - Accent5 14" xfId="3593"/>
    <cellStyle name="60% - Accent5 15" xfId="3594"/>
    <cellStyle name="60% - Accent5 16" xfId="3595"/>
    <cellStyle name="60% - Accent5 17" xfId="3596"/>
    <cellStyle name="60% - Accent5 18" xfId="3597"/>
    <cellStyle name="60% - Accent5 19" xfId="3598"/>
    <cellStyle name="60% - Accent5 2" xfId="3599"/>
    <cellStyle name="60% - Accent5 2 2" xfId="3600"/>
    <cellStyle name="60% - Accent5 2 2 2" xfId="3601"/>
    <cellStyle name="60% - Accent5 2 2 3" xfId="3602"/>
    <cellStyle name="60% - Accent5 2 2_IR Diferido" xfId="3603"/>
    <cellStyle name="60% - Accent5 2 3" xfId="3604"/>
    <cellStyle name="60% - Accent5 2 4" xfId="3605"/>
    <cellStyle name="60% - Accent5 2 5" xfId="3606"/>
    <cellStyle name="60% - Accent5 2 6" xfId="3607"/>
    <cellStyle name="60% - Accent5 2 7" xfId="3608"/>
    <cellStyle name="60% - Accent5 2 8" xfId="3609"/>
    <cellStyle name="60% - Accent5 2_13-Endividamento" xfId="3610"/>
    <cellStyle name="60% - Accent5 20" xfId="3611"/>
    <cellStyle name="60% - Accent5 21" xfId="3612"/>
    <cellStyle name="60% - Accent5 22" xfId="3613"/>
    <cellStyle name="60% - Accent5 23" xfId="3614"/>
    <cellStyle name="60% - Accent5 24" xfId="3615"/>
    <cellStyle name="60% - Accent5 25" xfId="3616"/>
    <cellStyle name="60% - Accent5 26" xfId="3617"/>
    <cellStyle name="60% - Accent5 27" xfId="3618"/>
    <cellStyle name="60% - Accent5 28" xfId="3619"/>
    <cellStyle name="60% - Accent5 29" xfId="3620"/>
    <cellStyle name="60% - Accent5 3" xfId="3621"/>
    <cellStyle name="60% - Accent5 3 2" xfId="3622"/>
    <cellStyle name="60% - Accent5 3 3" xfId="3623"/>
    <cellStyle name="60% - Accent5 3 4" xfId="3624"/>
    <cellStyle name="60% - Accent5 3 5" xfId="3625"/>
    <cellStyle name="60% - Accent5 3 6" xfId="3626"/>
    <cellStyle name="60% - Accent5 3_IR Diferido" xfId="3627"/>
    <cellStyle name="60% - Accent5 30" xfId="3628"/>
    <cellStyle name="60% - Accent5 31" xfId="3629"/>
    <cellStyle name="60% - Accent5 32" xfId="3630"/>
    <cellStyle name="60% - Accent5 33" xfId="3631"/>
    <cellStyle name="60% - Accent5 34" xfId="3632"/>
    <cellStyle name="60% - Accent5 35" xfId="3633"/>
    <cellStyle name="60% - Accent5 36" xfId="3634"/>
    <cellStyle name="60% - Accent5 37" xfId="3635"/>
    <cellStyle name="60% - Accent5 38" xfId="3636"/>
    <cellStyle name="60% - Accent5 39" xfId="3637"/>
    <cellStyle name="60% - Accent5 4" xfId="3638"/>
    <cellStyle name="60% - Accent5 4 2" xfId="3639"/>
    <cellStyle name="60% - Accent5 4_IR Diferido" xfId="3640"/>
    <cellStyle name="60% - Accent5 40" xfId="3641"/>
    <cellStyle name="60% - Accent5 41" xfId="3642"/>
    <cellStyle name="60% - Accent5 42" xfId="3643"/>
    <cellStyle name="60% - Accent5 43" xfId="3644"/>
    <cellStyle name="60% - Accent5 44" xfId="3645"/>
    <cellStyle name="60% - Accent5 45" xfId="3646"/>
    <cellStyle name="60% - Accent5 46" xfId="3647"/>
    <cellStyle name="60% - Accent5 47" xfId="3648"/>
    <cellStyle name="60% - Accent5 48" xfId="3649"/>
    <cellStyle name="60% - Accent5 49" xfId="3650"/>
    <cellStyle name="60% - Accent5 5" xfId="3651"/>
    <cellStyle name="60% - Accent5 50" xfId="3652"/>
    <cellStyle name="60% - Accent5 51" xfId="3653"/>
    <cellStyle name="60% - Accent5 52" xfId="3654"/>
    <cellStyle name="60% - Accent5 53" xfId="3655"/>
    <cellStyle name="60% - Accent5 54" xfId="3656"/>
    <cellStyle name="60% - Accent5 55" xfId="3657"/>
    <cellStyle name="60% - Accent5 56" xfId="3658"/>
    <cellStyle name="60% - Accent5 57" xfId="3659"/>
    <cellStyle name="60% - Accent5 58" xfId="3660"/>
    <cellStyle name="60% - Accent5 59" xfId="3661"/>
    <cellStyle name="60% - Accent5 6" xfId="3662"/>
    <cellStyle name="60% - Accent5 60" xfId="3663"/>
    <cellStyle name="60% - Accent5 61" xfId="3664"/>
    <cellStyle name="60% - Accent5 62" xfId="3665"/>
    <cellStyle name="60% - Accent5 63" xfId="3666"/>
    <cellStyle name="60% - Accent5 64" xfId="3667"/>
    <cellStyle name="60% - Accent5 65" xfId="3668"/>
    <cellStyle name="60% - Accent5 66" xfId="3669"/>
    <cellStyle name="60% - Accent5 67" xfId="3670"/>
    <cellStyle name="60% - Accent5 68" xfId="3671"/>
    <cellStyle name="60% - Accent5 69" xfId="3672"/>
    <cellStyle name="60% - Accent5 7" xfId="3673"/>
    <cellStyle name="60% - Accent5 70" xfId="3674"/>
    <cellStyle name="60% - Accent5 71" xfId="3675"/>
    <cellStyle name="60% - Accent5 72" xfId="3676"/>
    <cellStyle name="60% - Accent5 73" xfId="3677"/>
    <cellStyle name="60% - Accent5 74" xfId="3678"/>
    <cellStyle name="60% - Accent5 75" xfId="3679"/>
    <cellStyle name="60% - Accent5 76" xfId="3680"/>
    <cellStyle name="60% - Accent5 77" xfId="3681"/>
    <cellStyle name="60% - Accent5 78" xfId="3682"/>
    <cellStyle name="60% - Accent5 79" xfId="3683"/>
    <cellStyle name="60% - Accent5 8" xfId="3684"/>
    <cellStyle name="60% - Accent5 80" xfId="3685"/>
    <cellStyle name="60% - Accent5 81" xfId="3686"/>
    <cellStyle name="60% - Accent5 82" xfId="3687"/>
    <cellStyle name="60% - Accent5 83" xfId="3688"/>
    <cellStyle name="60% - Accent5 84" xfId="3689"/>
    <cellStyle name="60% - Accent5 85" xfId="3690"/>
    <cellStyle name="60% - Accent5 86" xfId="3691"/>
    <cellStyle name="60% - Accent5 87" xfId="3692"/>
    <cellStyle name="60% - Accent5 88" xfId="3693"/>
    <cellStyle name="60% - Accent5 89" xfId="3694"/>
    <cellStyle name="60% - Accent5 9" xfId="3695"/>
    <cellStyle name="60% - Accent5 90" xfId="3696"/>
    <cellStyle name="60% - Accent5 91" xfId="3697"/>
    <cellStyle name="60% - Accent5 92" xfId="3698"/>
    <cellStyle name="60% - Accent5 93" xfId="3699"/>
    <cellStyle name="60% - Accent6 10" xfId="3700"/>
    <cellStyle name="60% - Accent6 11" xfId="3701"/>
    <cellStyle name="60% - Accent6 12" xfId="3702"/>
    <cellStyle name="60% - Accent6 13" xfId="3703"/>
    <cellStyle name="60% - Accent6 14" xfId="3704"/>
    <cellStyle name="60% - Accent6 15" xfId="3705"/>
    <cellStyle name="60% - Accent6 16" xfId="3706"/>
    <cellStyle name="60% - Accent6 17" xfId="3707"/>
    <cellStyle name="60% - Accent6 18" xfId="3708"/>
    <cellStyle name="60% - Accent6 19" xfId="3709"/>
    <cellStyle name="60% - Accent6 2" xfId="3710"/>
    <cellStyle name="60% - Accent6 2 2" xfId="3711"/>
    <cellStyle name="60% - Accent6 2 2 2" xfId="3712"/>
    <cellStyle name="60% - Accent6 2 2 3" xfId="3713"/>
    <cellStyle name="60% - Accent6 2 2_IR Diferido" xfId="3714"/>
    <cellStyle name="60% - Accent6 2 3" xfId="3715"/>
    <cellStyle name="60% - Accent6 2 4" xfId="3716"/>
    <cellStyle name="60% - Accent6 2 5" xfId="3717"/>
    <cellStyle name="60% - Accent6 2 6" xfId="3718"/>
    <cellStyle name="60% - Accent6 2 7" xfId="3719"/>
    <cellStyle name="60% - Accent6 2 8" xfId="3720"/>
    <cellStyle name="60% - Accent6 2_13-Endividamento" xfId="3721"/>
    <cellStyle name="60% - Accent6 20" xfId="3722"/>
    <cellStyle name="60% - Accent6 21" xfId="3723"/>
    <cellStyle name="60% - Accent6 22" xfId="3724"/>
    <cellStyle name="60% - Accent6 23" xfId="3725"/>
    <cellStyle name="60% - Accent6 24" xfId="3726"/>
    <cellStyle name="60% - Accent6 25" xfId="3727"/>
    <cellStyle name="60% - Accent6 26" xfId="3728"/>
    <cellStyle name="60% - Accent6 27" xfId="3729"/>
    <cellStyle name="60% - Accent6 28" xfId="3730"/>
    <cellStyle name="60% - Accent6 29" xfId="3731"/>
    <cellStyle name="60% - Accent6 3" xfId="3732"/>
    <cellStyle name="60% - Accent6 3 2" xfId="3733"/>
    <cellStyle name="60% - Accent6 3 3" xfId="3734"/>
    <cellStyle name="60% - Accent6 3 4" xfId="3735"/>
    <cellStyle name="60% - Accent6 3 5" xfId="3736"/>
    <cellStyle name="60% - Accent6 3 6" xfId="3737"/>
    <cellStyle name="60% - Accent6 3_IR Diferido" xfId="3738"/>
    <cellStyle name="60% - Accent6 30" xfId="3739"/>
    <cellStyle name="60% - Accent6 31" xfId="3740"/>
    <cellStyle name="60% - Accent6 32" xfId="3741"/>
    <cellStyle name="60% - Accent6 33" xfId="3742"/>
    <cellStyle name="60% - Accent6 34" xfId="3743"/>
    <cellStyle name="60% - Accent6 35" xfId="3744"/>
    <cellStyle name="60% - Accent6 36" xfId="3745"/>
    <cellStyle name="60% - Accent6 37" xfId="3746"/>
    <cellStyle name="60% - Accent6 38" xfId="3747"/>
    <cellStyle name="60% - Accent6 39" xfId="3748"/>
    <cellStyle name="60% - Accent6 4" xfId="3749"/>
    <cellStyle name="60% - Accent6 4 2" xfId="3750"/>
    <cellStyle name="60% - Accent6 4_IR Diferido" xfId="3751"/>
    <cellStyle name="60% - Accent6 40" xfId="3752"/>
    <cellStyle name="60% - Accent6 41" xfId="3753"/>
    <cellStyle name="60% - Accent6 42" xfId="3754"/>
    <cellStyle name="60% - Accent6 43" xfId="3755"/>
    <cellStyle name="60% - Accent6 44" xfId="3756"/>
    <cellStyle name="60% - Accent6 45" xfId="3757"/>
    <cellStyle name="60% - Accent6 46" xfId="3758"/>
    <cellStyle name="60% - Accent6 47" xfId="3759"/>
    <cellStyle name="60% - Accent6 48" xfId="3760"/>
    <cellStyle name="60% - Accent6 49" xfId="3761"/>
    <cellStyle name="60% - Accent6 5" xfId="3762"/>
    <cellStyle name="60% - Accent6 50" xfId="3763"/>
    <cellStyle name="60% - Accent6 51" xfId="3764"/>
    <cellStyle name="60% - Accent6 52" xfId="3765"/>
    <cellStyle name="60% - Accent6 53" xfId="3766"/>
    <cellStyle name="60% - Accent6 54" xfId="3767"/>
    <cellStyle name="60% - Accent6 55" xfId="3768"/>
    <cellStyle name="60% - Accent6 56" xfId="3769"/>
    <cellStyle name="60% - Accent6 57" xfId="3770"/>
    <cellStyle name="60% - Accent6 58" xfId="3771"/>
    <cellStyle name="60% - Accent6 59" xfId="3772"/>
    <cellStyle name="60% - Accent6 6" xfId="3773"/>
    <cellStyle name="60% - Accent6 60" xfId="3774"/>
    <cellStyle name="60% - Accent6 61" xfId="3775"/>
    <cellStyle name="60% - Accent6 62" xfId="3776"/>
    <cellStyle name="60% - Accent6 63" xfId="3777"/>
    <cellStyle name="60% - Accent6 64" xfId="3778"/>
    <cellStyle name="60% - Accent6 65" xfId="3779"/>
    <cellStyle name="60% - Accent6 66" xfId="3780"/>
    <cellStyle name="60% - Accent6 67" xfId="3781"/>
    <cellStyle name="60% - Accent6 68" xfId="3782"/>
    <cellStyle name="60% - Accent6 69" xfId="3783"/>
    <cellStyle name="60% - Accent6 7" xfId="3784"/>
    <cellStyle name="60% - Accent6 70" xfId="3785"/>
    <cellStyle name="60% - Accent6 71" xfId="3786"/>
    <cellStyle name="60% - Accent6 72" xfId="3787"/>
    <cellStyle name="60% - Accent6 73" xfId="3788"/>
    <cellStyle name="60% - Accent6 74" xfId="3789"/>
    <cellStyle name="60% - Accent6 75" xfId="3790"/>
    <cellStyle name="60% - Accent6 76" xfId="3791"/>
    <cellStyle name="60% - Accent6 77" xfId="3792"/>
    <cellStyle name="60% - Accent6 78" xfId="3793"/>
    <cellStyle name="60% - Accent6 79" xfId="3794"/>
    <cellStyle name="60% - Accent6 8" xfId="3795"/>
    <cellStyle name="60% - Accent6 80" xfId="3796"/>
    <cellStyle name="60% - Accent6 81" xfId="3797"/>
    <cellStyle name="60% - Accent6 82" xfId="3798"/>
    <cellStyle name="60% - Accent6 83" xfId="3799"/>
    <cellStyle name="60% - Accent6 84" xfId="3800"/>
    <cellStyle name="60% - Accent6 85" xfId="3801"/>
    <cellStyle name="60% - Accent6 86" xfId="3802"/>
    <cellStyle name="60% - Accent6 87" xfId="3803"/>
    <cellStyle name="60% - Accent6 88" xfId="3804"/>
    <cellStyle name="60% - Accent6 89" xfId="3805"/>
    <cellStyle name="60% - Accent6 9" xfId="3806"/>
    <cellStyle name="60% - Accent6 90" xfId="3807"/>
    <cellStyle name="60% - Accent6 91" xfId="3808"/>
    <cellStyle name="60% - Accent6 92" xfId="3809"/>
    <cellStyle name="60% - Accent6 93" xfId="3810"/>
    <cellStyle name="60% - Cor1" xfId="3811"/>
    <cellStyle name="60% - Cor2" xfId="3812"/>
    <cellStyle name="60% - Cor3" xfId="3813"/>
    <cellStyle name="60% - Cor4" xfId="3814"/>
    <cellStyle name="60% - Cor5" xfId="3815"/>
    <cellStyle name="60% - Cor6" xfId="3816"/>
    <cellStyle name="60% - Ênfase1 10" xfId="3817"/>
    <cellStyle name="60% - Ênfase1 10 2" xfId="3818"/>
    <cellStyle name="60% - Ênfase1 10 3" xfId="3819"/>
    <cellStyle name="60% - Ênfase1 10_RUMO" xfId="3820"/>
    <cellStyle name="60% - Ênfase1 11" xfId="3821"/>
    <cellStyle name="60% - Ênfase1 11 2" xfId="3822"/>
    <cellStyle name="60% - Ênfase1 12" xfId="3823"/>
    <cellStyle name="60% - Ênfase1 13" xfId="3824"/>
    <cellStyle name="60% - Ênfase1 14" xfId="3825"/>
    <cellStyle name="60% - Ênfase1 15" xfId="3826"/>
    <cellStyle name="60% - Ênfase1 16" xfId="3827"/>
    <cellStyle name="60% - Ênfase1 17" xfId="3828"/>
    <cellStyle name="60% - Ênfase1 2" xfId="3829"/>
    <cellStyle name="60% - Ênfase1 2 2" xfId="3830"/>
    <cellStyle name="60% - Ênfase1 2 3" xfId="3831"/>
    <cellStyle name="60% - Ênfase1 2 4" xfId="3832"/>
    <cellStyle name="60% - Ênfase1 2 5" xfId="3833"/>
    <cellStyle name="60% - Ênfase1 2 6" xfId="3834"/>
    <cellStyle name="60% - Ênfase1 2 7" xfId="3835"/>
    <cellStyle name="60% - Ênfase1 2_11_Combinação de neg. Zanin" xfId="3836"/>
    <cellStyle name="60% - Ênfase1 3" xfId="3837"/>
    <cellStyle name="60% - Ênfase1 3 2" xfId="3838"/>
    <cellStyle name="60% - Ênfase1 3 3" xfId="3839"/>
    <cellStyle name="60% - Ênfase1 3 4" xfId="3840"/>
    <cellStyle name="60% - Ênfase1 3_13-Endividamento" xfId="3841"/>
    <cellStyle name="60% - Ênfase1 4" xfId="3842"/>
    <cellStyle name="60% - Ênfase1 4 2" xfId="3843"/>
    <cellStyle name="60% - Ênfase1 4 3" xfId="3844"/>
    <cellStyle name="60% - Ênfase1 4 4" xfId="3845"/>
    <cellStyle name="60% - Ênfase1 4_13-Endividamento" xfId="3846"/>
    <cellStyle name="60% - Ênfase1 5" xfId="3847"/>
    <cellStyle name="60% - Ênfase1 5 2" xfId="3848"/>
    <cellStyle name="60% - Ênfase1 5 3" xfId="3849"/>
    <cellStyle name="60% - Ênfase1 5 4" xfId="3850"/>
    <cellStyle name="60% - Ênfase1 5_13-Endividamento" xfId="3851"/>
    <cellStyle name="60% - Ênfase1 6" xfId="3852"/>
    <cellStyle name="60% - Ênfase1 6 2" xfId="3853"/>
    <cellStyle name="60% - Ênfase1 6 3" xfId="3854"/>
    <cellStyle name="60% - Ênfase1 6 4" xfId="3855"/>
    <cellStyle name="60% - Ênfase1 6_13-Endividamento" xfId="3856"/>
    <cellStyle name="60% - Ênfase1 7" xfId="3857"/>
    <cellStyle name="60% - Ênfase1 7 2" xfId="3858"/>
    <cellStyle name="60% - Ênfase1 7 3" xfId="3859"/>
    <cellStyle name="60% - Ênfase1 7 4" xfId="3860"/>
    <cellStyle name="60% - Ênfase1 7_13-Endividamento" xfId="3861"/>
    <cellStyle name="60% - Ênfase1 8" xfId="3862"/>
    <cellStyle name="60% - Ênfase1 8 2" xfId="3863"/>
    <cellStyle name="60% - Ênfase1 8_IR Diferido" xfId="3864"/>
    <cellStyle name="60% - Ênfase1 9" xfId="3865"/>
    <cellStyle name="60% - Ênfase2 10" xfId="3866"/>
    <cellStyle name="60% - Ênfase2 10 2" xfId="3867"/>
    <cellStyle name="60% - Ênfase2 10 3" xfId="3868"/>
    <cellStyle name="60% - Ênfase2 10_RUMO" xfId="3869"/>
    <cellStyle name="60% - Ênfase2 11" xfId="3870"/>
    <cellStyle name="60% - Ênfase2 11 2" xfId="3871"/>
    <cellStyle name="60% - Ênfase2 12" xfId="3872"/>
    <cellStyle name="60% - Ênfase2 13" xfId="3873"/>
    <cellStyle name="60% - Ênfase2 14" xfId="3874"/>
    <cellStyle name="60% - Ênfase2 15" xfId="3875"/>
    <cellStyle name="60% - Ênfase2 16" xfId="3876"/>
    <cellStyle name="60% - Ênfase2 17" xfId="3877"/>
    <cellStyle name="60% - Ênfase2 2" xfId="3878"/>
    <cellStyle name="60% - Ênfase2 2 2" xfId="3879"/>
    <cellStyle name="60% - Ênfase2 2 3" xfId="3880"/>
    <cellStyle name="60% - Ênfase2 2 4" xfId="3881"/>
    <cellStyle name="60% - Ênfase2 2 5" xfId="3882"/>
    <cellStyle name="60% - Ênfase2 2 6" xfId="3883"/>
    <cellStyle name="60% - Ênfase2 2 7" xfId="3884"/>
    <cellStyle name="60% - Ênfase2 2_11_Combinação de neg. Zanin" xfId="3885"/>
    <cellStyle name="60% - Ênfase2 3" xfId="3886"/>
    <cellStyle name="60% - Ênfase2 3 2" xfId="3887"/>
    <cellStyle name="60% - Ênfase2 3 3" xfId="3888"/>
    <cellStyle name="60% - Ênfase2 3 4" xfId="3889"/>
    <cellStyle name="60% - Ênfase2 3_13-Endividamento" xfId="3890"/>
    <cellStyle name="60% - Ênfase2 4" xfId="3891"/>
    <cellStyle name="60% - Ênfase2 4 2" xfId="3892"/>
    <cellStyle name="60% - Ênfase2 4 3" xfId="3893"/>
    <cellStyle name="60% - Ênfase2 4 4" xfId="3894"/>
    <cellStyle name="60% - Ênfase2 4_13-Endividamento" xfId="3895"/>
    <cellStyle name="60% - Ênfase2 5" xfId="3896"/>
    <cellStyle name="60% - Ênfase2 5 2" xfId="3897"/>
    <cellStyle name="60% - Ênfase2 5 3" xfId="3898"/>
    <cellStyle name="60% - Ênfase2 5 4" xfId="3899"/>
    <cellStyle name="60% - Ênfase2 5_13-Endividamento" xfId="3900"/>
    <cellStyle name="60% - Ênfase2 6" xfId="3901"/>
    <cellStyle name="60% - Ênfase2 6 2" xfId="3902"/>
    <cellStyle name="60% - Ênfase2 6 3" xfId="3903"/>
    <cellStyle name="60% - Ênfase2 6 4" xfId="3904"/>
    <cellStyle name="60% - Ênfase2 6_13-Endividamento" xfId="3905"/>
    <cellStyle name="60% - Ênfase2 7" xfId="3906"/>
    <cellStyle name="60% - Ênfase2 7 2" xfId="3907"/>
    <cellStyle name="60% - Ênfase2 7 3" xfId="3908"/>
    <cellStyle name="60% - Ênfase2 7 4" xfId="3909"/>
    <cellStyle name="60% - Ênfase2 7_13-Endividamento" xfId="3910"/>
    <cellStyle name="60% - Ênfase2 8" xfId="3911"/>
    <cellStyle name="60% - Ênfase2 8 2" xfId="3912"/>
    <cellStyle name="60% - Ênfase2 8_IR Diferido" xfId="3913"/>
    <cellStyle name="60% - Ênfase2 9" xfId="3914"/>
    <cellStyle name="60% - Ênfase3 10" xfId="3915"/>
    <cellStyle name="60% - Ênfase3 10 2" xfId="3916"/>
    <cellStyle name="60% - Ênfase3 10 3" xfId="3917"/>
    <cellStyle name="60% - Ênfase3 10_RUMO" xfId="3918"/>
    <cellStyle name="60% - Ênfase3 11" xfId="3919"/>
    <cellStyle name="60% - Ênfase3 11 2" xfId="3920"/>
    <cellStyle name="60% - Ênfase3 12" xfId="3921"/>
    <cellStyle name="60% - Ênfase3 13" xfId="3922"/>
    <cellStyle name="60% - Ênfase3 14" xfId="3923"/>
    <cellStyle name="60% - Ênfase3 15" xfId="3924"/>
    <cellStyle name="60% - Ênfase3 16" xfId="3925"/>
    <cellStyle name="60% - Ênfase3 17" xfId="3926"/>
    <cellStyle name="60% - Ênfase3 2" xfId="3927"/>
    <cellStyle name="60% - Ênfase3 2 2" xfId="3928"/>
    <cellStyle name="60% - Ênfase3 2 3" xfId="3929"/>
    <cellStyle name="60% - Ênfase3 2 4" xfId="3930"/>
    <cellStyle name="60% - Ênfase3 2 5" xfId="3931"/>
    <cellStyle name="60% - Ênfase3 2 6" xfId="3932"/>
    <cellStyle name="60% - Ênfase3 2 7" xfId="3933"/>
    <cellStyle name="60% - Ênfase3 2_11_Combinação de neg. Zanin" xfId="3934"/>
    <cellStyle name="60% - Ênfase3 3" xfId="3935"/>
    <cellStyle name="60% - Ênfase3 3 2" xfId="3936"/>
    <cellStyle name="60% - Ênfase3 3 3" xfId="3937"/>
    <cellStyle name="60% - Ênfase3 3 4" xfId="3938"/>
    <cellStyle name="60% - Ênfase3 3_13-Endividamento" xfId="3939"/>
    <cellStyle name="60% - Ênfase3 4" xfId="3940"/>
    <cellStyle name="60% - Ênfase3 4 2" xfId="3941"/>
    <cellStyle name="60% - Ênfase3 4 3" xfId="3942"/>
    <cellStyle name="60% - Ênfase3 4 4" xfId="3943"/>
    <cellStyle name="60% - Ênfase3 4_13-Endividamento" xfId="3944"/>
    <cellStyle name="60% - Ênfase3 5" xfId="3945"/>
    <cellStyle name="60% - Ênfase3 5 2" xfId="3946"/>
    <cellStyle name="60% - Ênfase3 5 3" xfId="3947"/>
    <cellStyle name="60% - Ênfase3 5 4" xfId="3948"/>
    <cellStyle name="60% - Ênfase3 5_13-Endividamento" xfId="3949"/>
    <cellStyle name="60% - Ênfase3 6" xfId="3950"/>
    <cellStyle name="60% - Ênfase3 6 2" xfId="3951"/>
    <cellStyle name="60% - Ênfase3 6 3" xfId="3952"/>
    <cellStyle name="60% - Ênfase3 6 4" xfId="3953"/>
    <cellStyle name="60% - Ênfase3 6_13-Endividamento" xfId="3954"/>
    <cellStyle name="60% - Ênfase3 7" xfId="3955"/>
    <cellStyle name="60% - Ênfase3 7 2" xfId="3956"/>
    <cellStyle name="60% - Ênfase3 7 3" xfId="3957"/>
    <cellStyle name="60% - Ênfase3 7 4" xfId="3958"/>
    <cellStyle name="60% - Ênfase3 7_13-Endividamento" xfId="3959"/>
    <cellStyle name="60% - Ênfase3 8" xfId="3960"/>
    <cellStyle name="60% - Ênfase3 8 2" xfId="3961"/>
    <cellStyle name="60% - Ênfase3 8_IR Diferido" xfId="3962"/>
    <cellStyle name="60% - Ênfase3 9" xfId="3963"/>
    <cellStyle name="60% - Ênfase4 10" xfId="3964"/>
    <cellStyle name="60% - Ênfase4 10 2" xfId="3965"/>
    <cellStyle name="60% - Ênfase4 10 3" xfId="3966"/>
    <cellStyle name="60% - Ênfase4 10_RUMO" xfId="3967"/>
    <cellStyle name="60% - Ênfase4 11" xfId="3968"/>
    <cellStyle name="60% - Ênfase4 11 2" xfId="3969"/>
    <cellStyle name="60% - Ênfase4 12" xfId="3970"/>
    <cellStyle name="60% - Ênfase4 13" xfId="3971"/>
    <cellStyle name="60% - Ênfase4 14" xfId="3972"/>
    <cellStyle name="60% - Ênfase4 15" xfId="3973"/>
    <cellStyle name="60% - Ênfase4 16" xfId="3974"/>
    <cellStyle name="60% - Ênfase4 17" xfId="3975"/>
    <cellStyle name="60% - Ênfase4 2" xfId="3976"/>
    <cellStyle name="60% - Ênfase4 2 2" xfId="3977"/>
    <cellStyle name="60% - Ênfase4 2 3" xfId="3978"/>
    <cellStyle name="60% - Ênfase4 2 4" xfId="3979"/>
    <cellStyle name="60% - Ênfase4 2 5" xfId="3980"/>
    <cellStyle name="60% - Ênfase4 2 6" xfId="3981"/>
    <cellStyle name="60% - Ênfase4 2 7" xfId="3982"/>
    <cellStyle name="60% - Ênfase4 2_11_Combinação de neg. Zanin" xfId="3983"/>
    <cellStyle name="60% - Ênfase4 3" xfId="3984"/>
    <cellStyle name="60% - Ênfase4 3 2" xfId="3985"/>
    <cellStyle name="60% - Ênfase4 3 3" xfId="3986"/>
    <cellStyle name="60% - Ênfase4 3 4" xfId="3987"/>
    <cellStyle name="60% - Ênfase4 3_13-Endividamento" xfId="3988"/>
    <cellStyle name="60% - Ênfase4 4" xfId="3989"/>
    <cellStyle name="60% - Ênfase4 4 2" xfId="3990"/>
    <cellStyle name="60% - Ênfase4 4 3" xfId="3991"/>
    <cellStyle name="60% - Ênfase4 4 4" xfId="3992"/>
    <cellStyle name="60% - Ênfase4 4_13-Endividamento" xfId="3993"/>
    <cellStyle name="60% - Ênfase4 5" xfId="3994"/>
    <cellStyle name="60% - Ênfase4 5 2" xfId="3995"/>
    <cellStyle name="60% - Ênfase4 5 3" xfId="3996"/>
    <cellStyle name="60% - Ênfase4 5 4" xfId="3997"/>
    <cellStyle name="60% - Ênfase4 5_13-Endividamento" xfId="3998"/>
    <cellStyle name="60% - Ênfase4 6" xfId="3999"/>
    <cellStyle name="60% - Ênfase4 6 2" xfId="4000"/>
    <cellStyle name="60% - Ênfase4 6 3" xfId="4001"/>
    <cellStyle name="60% - Ênfase4 6 4" xfId="4002"/>
    <cellStyle name="60% - Ênfase4 6_13-Endividamento" xfId="4003"/>
    <cellStyle name="60% - Ênfase4 7" xfId="4004"/>
    <cellStyle name="60% - Ênfase4 7 2" xfId="4005"/>
    <cellStyle name="60% - Ênfase4 7 3" xfId="4006"/>
    <cellStyle name="60% - Ênfase4 7 4" xfId="4007"/>
    <cellStyle name="60% - Ênfase4 7_13-Endividamento" xfId="4008"/>
    <cellStyle name="60% - Ênfase4 8" xfId="4009"/>
    <cellStyle name="60% - Ênfase4 8 2" xfId="4010"/>
    <cellStyle name="60% - Ênfase4 8_IR Diferido" xfId="4011"/>
    <cellStyle name="60% - Ênfase4 9" xfId="4012"/>
    <cellStyle name="60% - Ênfase5 10" xfId="4013"/>
    <cellStyle name="60% - Ênfase5 10 2" xfId="4014"/>
    <cellStyle name="60% - Ênfase5 10 3" xfId="4015"/>
    <cellStyle name="60% - Ênfase5 10_RUMO" xfId="4016"/>
    <cellStyle name="60% - Ênfase5 11" xfId="4017"/>
    <cellStyle name="60% - Ênfase5 11 2" xfId="4018"/>
    <cellStyle name="60% - Ênfase5 12" xfId="4019"/>
    <cellStyle name="60% - Ênfase5 13" xfId="4020"/>
    <cellStyle name="60% - Ênfase5 14" xfId="4021"/>
    <cellStyle name="60% - Ênfase5 15" xfId="4022"/>
    <cellStyle name="60% - Ênfase5 16" xfId="4023"/>
    <cellStyle name="60% - Ênfase5 17" xfId="4024"/>
    <cellStyle name="60% - Ênfase5 2" xfId="4025"/>
    <cellStyle name="60% - Ênfase5 2 2" xfId="4026"/>
    <cellStyle name="60% - Ênfase5 2 3" xfId="4027"/>
    <cellStyle name="60% - Ênfase5 2 4" xfId="4028"/>
    <cellStyle name="60% - Ênfase5 2 5" xfId="4029"/>
    <cellStyle name="60% - Ênfase5 2 6" xfId="4030"/>
    <cellStyle name="60% - Ênfase5 2 7" xfId="4031"/>
    <cellStyle name="60% - Ênfase5 2_11_Combinação de neg. Zanin" xfId="4032"/>
    <cellStyle name="60% - Ênfase5 3" xfId="4033"/>
    <cellStyle name="60% - Ênfase5 3 2" xfId="4034"/>
    <cellStyle name="60% - Ênfase5 3 3" xfId="4035"/>
    <cellStyle name="60% - Ênfase5 3 4" xfId="4036"/>
    <cellStyle name="60% - Ênfase5 3_13-Endividamento" xfId="4037"/>
    <cellStyle name="60% - Ênfase5 4" xfId="4038"/>
    <cellStyle name="60% - Ênfase5 4 2" xfId="4039"/>
    <cellStyle name="60% - Ênfase5 4 3" xfId="4040"/>
    <cellStyle name="60% - Ênfase5 4 4" xfId="4041"/>
    <cellStyle name="60% - Ênfase5 4_13-Endividamento" xfId="4042"/>
    <cellStyle name="60% - Ênfase5 5" xfId="4043"/>
    <cellStyle name="60% - Ênfase5 5 2" xfId="4044"/>
    <cellStyle name="60% - Ênfase5 5 3" xfId="4045"/>
    <cellStyle name="60% - Ênfase5 5 4" xfId="4046"/>
    <cellStyle name="60% - Ênfase5 5_13-Endividamento" xfId="4047"/>
    <cellStyle name="60% - Ênfase5 6" xfId="4048"/>
    <cellStyle name="60% - Ênfase5 6 2" xfId="4049"/>
    <cellStyle name="60% - Ênfase5 6 3" xfId="4050"/>
    <cellStyle name="60% - Ênfase5 6 4" xfId="4051"/>
    <cellStyle name="60% - Ênfase5 6_13-Endividamento" xfId="4052"/>
    <cellStyle name="60% - Ênfase5 7" xfId="4053"/>
    <cellStyle name="60% - Ênfase5 7 2" xfId="4054"/>
    <cellStyle name="60% - Ênfase5 7 3" xfId="4055"/>
    <cellStyle name="60% - Ênfase5 7 4" xfId="4056"/>
    <cellStyle name="60% - Ênfase5 7_13-Endividamento" xfId="4057"/>
    <cellStyle name="60% - Ênfase5 8" xfId="4058"/>
    <cellStyle name="60% - Ênfase5 8 2" xfId="4059"/>
    <cellStyle name="60% - Ênfase5 8_IR Diferido" xfId="4060"/>
    <cellStyle name="60% - Ênfase5 9" xfId="4061"/>
    <cellStyle name="60% - Ênfase6 10" xfId="4062"/>
    <cellStyle name="60% - Ênfase6 10 2" xfId="4063"/>
    <cellStyle name="60% - Ênfase6 10 3" xfId="4064"/>
    <cellStyle name="60% - Ênfase6 10_RUMO" xfId="4065"/>
    <cellStyle name="60% - Ênfase6 11" xfId="4066"/>
    <cellStyle name="60% - Ênfase6 11 2" xfId="4067"/>
    <cellStyle name="60% - Ênfase6 12" xfId="4068"/>
    <cellStyle name="60% - Ênfase6 13" xfId="4069"/>
    <cellStyle name="60% - Ênfase6 14" xfId="4070"/>
    <cellStyle name="60% - Ênfase6 15" xfId="4071"/>
    <cellStyle name="60% - Ênfase6 16" xfId="4072"/>
    <cellStyle name="60% - Ênfase6 17" xfId="4073"/>
    <cellStyle name="60% - Ênfase6 2" xfId="4074"/>
    <cellStyle name="60% - Ênfase6 2 2" xfId="4075"/>
    <cellStyle name="60% - Ênfase6 2 3" xfId="4076"/>
    <cellStyle name="60% - Ênfase6 2 4" xfId="4077"/>
    <cellStyle name="60% - Ênfase6 2 5" xfId="4078"/>
    <cellStyle name="60% - Ênfase6 2 6" xfId="4079"/>
    <cellStyle name="60% - Ênfase6 2 7" xfId="4080"/>
    <cellStyle name="60% - Ênfase6 2_11_Combinação de neg. Zanin" xfId="4081"/>
    <cellStyle name="60% - Ênfase6 3" xfId="4082"/>
    <cellStyle name="60% - Ênfase6 3 2" xfId="4083"/>
    <cellStyle name="60% - Ênfase6 3 3" xfId="4084"/>
    <cellStyle name="60% - Ênfase6 3 4" xfId="4085"/>
    <cellStyle name="60% - Ênfase6 3_13-Endividamento" xfId="4086"/>
    <cellStyle name="60% - Ênfase6 4" xfId="4087"/>
    <cellStyle name="60% - Ênfase6 4 2" xfId="4088"/>
    <cellStyle name="60% - Ênfase6 4 3" xfId="4089"/>
    <cellStyle name="60% - Ênfase6 4 4" xfId="4090"/>
    <cellStyle name="60% - Ênfase6 4_13-Endividamento" xfId="4091"/>
    <cellStyle name="60% - Ênfase6 5" xfId="4092"/>
    <cellStyle name="60% - Ênfase6 5 2" xfId="4093"/>
    <cellStyle name="60% - Ênfase6 5 3" xfId="4094"/>
    <cellStyle name="60% - Ênfase6 5 4" xfId="4095"/>
    <cellStyle name="60% - Ênfase6 5_13-Endividamento" xfId="4096"/>
    <cellStyle name="60% - Ênfase6 6" xfId="4097"/>
    <cellStyle name="60% - Ênfase6 6 2" xfId="4098"/>
    <cellStyle name="60% - Ênfase6 6 3" xfId="4099"/>
    <cellStyle name="60% - Ênfase6 6 4" xfId="4100"/>
    <cellStyle name="60% - Ênfase6 6_13-Endividamento" xfId="4101"/>
    <cellStyle name="60% - Ênfase6 7" xfId="4102"/>
    <cellStyle name="60% - Ênfase6 7 2" xfId="4103"/>
    <cellStyle name="60% - Ênfase6 7 3" xfId="4104"/>
    <cellStyle name="60% - Ênfase6 7 4" xfId="4105"/>
    <cellStyle name="60% - Ênfase6 7_13-Endividamento" xfId="4106"/>
    <cellStyle name="60% - Ênfase6 8" xfId="4107"/>
    <cellStyle name="60% - Ênfase6 8 2" xfId="4108"/>
    <cellStyle name="60% - Ênfase6 8_IR Diferido" xfId="4109"/>
    <cellStyle name="60% - Ênfase6 9" xfId="4110"/>
    <cellStyle name="a_Divisão" xfId="4111"/>
    <cellStyle name="a_Divisão_IR Diferido" xfId="4112"/>
    <cellStyle name="a_Divisão_Lead" xfId="4113"/>
    <cellStyle name="a_Divisão_Lead_IR Diferido" xfId="4114"/>
    <cellStyle name="a_normal" xfId="4115"/>
    <cellStyle name="a_quebra_1" xfId="4116"/>
    <cellStyle name="a_quebra_2" xfId="4117"/>
    <cellStyle name="A3 297 x 420 mm" xfId="4118"/>
    <cellStyle name="A3 297 x 420 mm 2" xfId="4119"/>
    <cellStyle name="A3 297 x 420 mm 3" xfId="4120"/>
    <cellStyle name="A3 297 x 420 mm_IR Diferido" xfId="4121"/>
    <cellStyle name="AbertBalan" xfId="4122"/>
    <cellStyle name="Accent1 - 20%" xfId="4123"/>
    <cellStyle name="Accent1 - 40%" xfId="4124"/>
    <cellStyle name="Accent1 - 60%" xfId="4125"/>
    <cellStyle name="Accent1 10" xfId="4126"/>
    <cellStyle name="Accent1 11" xfId="4127"/>
    <cellStyle name="Accent1 12" xfId="4128"/>
    <cellStyle name="Accent1 13" xfId="4129"/>
    <cellStyle name="Accent1 14" xfId="4130"/>
    <cellStyle name="Accent1 15" xfId="4131"/>
    <cellStyle name="Accent1 16" xfId="4132"/>
    <cellStyle name="Accent1 17" xfId="4133"/>
    <cellStyle name="Accent1 18" xfId="4134"/>
    <cellStyle name="Accent1 19" xfId="4135"/>
    <cellStyle name="Accent1 2" xfId="4136"/>
    <cellStyle name="Accent1 2 2" xfId="4137"/>
    <cellStyle name="Accent1 2 2 2" xfId="4138"/>
    <cellStyle name="Accent1 2 2 3" xfId="4139"/>
    <cellStyle name="Accent1 2 2_IR Diferido" xfId="4140"/>
    <cellStyle name="Accent1 2 3" xfId="4141"/>
    <cellStyle name="Accent1 2 4" xfId="4142"/>
    <cellStyle name="Accent1 2 5" xfId="4143"/>
    <cellStyle name="Accent1 2 6" xfId="4144"/>
    <cellStyle name="Accent1 2 7" xfId="4145"/>
    <cellStyle name="Accent1 2 8" xfId="4146"/>
    <cellStyle name="Accent1 2_13-Endividamento" xfId="4147"/>
    <cellStyle name="Accent1 20" xfId="4148"/>
    <cellStyle name="Accent1 21" xfId="4149"/>
    <cellStyle name="Accent1 22" xfId="4150"/>
    <cellStyle name="Accent1 23" xfId="4151"/>
    <cellStyle name="Accent1 24" xfId="4152"/>
    <cellStyle name="Accent1 25" xfId="4153"/>
    <cellStyle name="Accent1 26" xfId="4154"/>
    <cellStyle name="Accent1 27" xfId="4155"/>
    <cellStyle name="Accent1 28" xfId="4156"/>
    <cellStyle name="Accent1 29" xfId="4157"/>
    <cellStyle name="Accent1 3" xfId="4158"/>
    <cellStyle name="Accent1 3 2" xfId="4159"/>
    <cellStyle name="Accent1 3 3" xfId="4160"/>
    <cellStyle name="Accent1 3 4" xfId="4161"/>
    <cellStyle name="Accent1 3 5" xfId="4162"/>
    <cellStyle name="Accent1 3 6" xfId="4163"/>
    <cellStyle name="Accent1 3_IR Diferido" xfId="4164"/>
    <cellStyle name="Accent1 30" xfId="4165"/>
    <cellStyle name="Accent1 31" xfId="4166"/>
    <cellStyle name="Accent1 32" xfId="4167"/>
    <cellStyle name="Accent1 33" xfId="4168"/>
    <cellStyle name="Accent1 34" xfId="4169"/>
    <cellStyle name="Accent1 35" xfId="4170"/>
    <cellStyle name="Accent1 36" xfId="4171"/>
    <cellStyle name="Accent1 37" xfId="4172"/>
    <cellStyle name="Accent1 38" xfId="4173"/>
    <cellStyle name="Accent1 39" xfId="4174"/>
    <cellStyle name="Accent1 4" xfId="4175"/>
    <cellStyle name="Accent1 4 2" xfId="4176"/>
    <cellStyle name="Accent1 4_IR Diferido" xfId="4177"/>
    <cellStyle name="Accent1 40" xfId="4178"/>
    <cellStyle name="Accent1 41" xfId="4179"/>
    <cellStyle name="Accent1 42" xfId="4180"/>
    <cellStyle name="Accent1 43" xfId="4181"/>
    <cellStyle name="Accent1 44" xfId="4182"/>
    <cellStyle name="Accent1 45" xfId="4183"/>
    <cellStyle name="Accent1 46" xfId="4184"/>
    <cellStyle name="Accent1 47" xfId="4185"/>
    <cellStyle name="Accent1 48" xfId="4186"/>
    <cellStyle name="Accent1 49" xfId="4187"/>
    <cellStyle name="Accent1 5" xfId="4188"/>
    <cellStyle name="Accent1 50" xfId="4189"/>
    <cellStyle name="Accent1 51" xfId="4190"/>
    <cellStyle name="Accent1 52" xfId="4191"/>
    <cellStyle name="Accent1 53" xfId="4192"/>
    <cellStyle name="Accent1 54" xfId="4193"/>
    <cellStyle name="Accent1 55" xfId="4194"/>
    <cellStyle name="Accent1 56" xfId="4195"/>
    <cellStyle name="Accent1 57" xfId="4196"/>
    <cellStyle name="Accent1 58" xfId="4197"/>
    <cellStyle name="Accent1 59" xfId="4198"/>
    <cellStyle name="Accent1 6" xfId="4199"/>
    <cellStyle name="Accent1 60" xfId="4200"/>
    <cellStyle name="Accent1 61" xfId="4201"/>
    <cellStyle name="Accent1 62" xfId="4202"/>
    <cellStyle name="Accent1 63" xfId="4203"/>
    <cellStyle name="Accent1 64" xfId="4204"/>
    <cellStyle name="Accent1 65" xfId="4205"/>
    <cellStyle name="Accent1 66" xfId="4206"/>
    <cellStyle name="Accent1 67" xfId="4207"/>
    <cellStyle name="Accent1 68" xfId="4208"/>
    <cellStyle name="Accent1 69" xfId="4209"/>
    <cellStyle name="Accent1 7" xfId="4210"/>
    <cellStyle name="Accent1 70" xfId="4211"/>
    <cellStyle name="Accent1 71" xfId="4212"/>
    <cellStyle name="Accent1 72" xfId="4213"/>
    <cellStyle name="Accent1 73" xfId="4214"/>
    <cellStyle name="Accent1 74" xfId="4215"/>
    <cellStyle name="Accent1 75" xfId="4216"/>
    <cellStyle name="Accent1 76" xfId="4217"/>
    <cellStyle name="Accent1 77" xfId="4218"/>
    <cellStyle name="Accent1 78" xfId="4219"/>
    <cellStyle name="Accent1 79" xfId="4220"/>
    <cellStyle name="Accent1 8" xfId="4221"/>
    <cellStyle name="Accent1 80" xfId="4222"/>
    <cellStyle name="Accent1 81" xfId="4223"/>
    <cellStyle name="Accent1 82" xfId="4224"/>
    <cellStyle name="Accent1 83" xfId="4225"/>
    <cellStyle name="Accent1 84" xfId="4226"/>
    <cellStyle name="Accent1 85" xfId="4227"/>
    <cellStyle name="Accent1 86" xfId="4228"/>
    <cellStyle name="Accent1 87" xfId="4229"/>
    <cellStyle name="Accent1 88" xfId="4230"/>
    <cellStyle name="Accent1 89" xfId="4231"/>
    <cellStyle name="Accent1 9" xfId="4232"/>
    <cellStyle name="Accent1 90" xfId="4233"/>
    <cellStyle name="Accent1 91" xfId="4234"/>
    <cellStyle name="Accent1 92" xfId="4235"/>
    <cellStyle name="Accent1 93" xfId="4236"/>
    <cellStyle name="Accent2 - 20%" xfId="4237"/>
    <cellStyle name="Accent2 - 40%" xfId="4238"/>
    <cellStyle name="Accent2 - 60%" xfId="4239"/>
    <cellStyle name="Accent2 10" xfId="4240"/>
    <cellStyle name="Accent2 11" xfId="4241"/>
    <cellStyle name="Accent2 12" xfId="4242"/>
    <cellStyle name="Accent2 13" xfId="4243"/>
    <cellStyle name="Accent2 14" xfId="4244"/>
    <cellStyle name="Accent2 15" xfId="4245"/>
    <cellStyle name="Accent2 16" xfId="4246"/>
    <cellStyle name="Accent2 17" xfId="4247"/>
    <cellStyle name="Accent2 18" xfId="4248"/>
    <cellStyle name="Accent2 19" xfId="4249"/>
    <cellStyle name="Accent2 2" xfId="4250"/>
    <cellStyle name="Accent2 2 2" xfId="4251"/>
    <cellStyle name="Accent2 2 2 2" xfId="4252"/>
    <cellStyle name="Accent2 2 2 3" xfId="4253"/>
    <cellStyle name="Accent2 2 2_IR Diferido" xfId="4254"/>
    <cellStyle name="Accent2 2 3" xfId="4255"/>
    <cellStyle name="Accent2 2 4" xfId="4256"/>
    <cellStyle name="Accent2 2 5" xfId="4257"/>
    <cellStyle name="Accent2 2 6" xfId="4258"/>
    <cellStyle name="Accent2 2 7" xfId="4259"/>
    <cellStyle name="Accent2 2 8" xfId="4260"/>
    <cellStyle name="Accent2 2_13-Endividamento" xfId="4261"/>
    <cellStyle name="Accent2 20" xfId="4262"/>
    <cellStyle name="Accent2 21" xfId="4263"/>
    <cellStyle name="Accent2 22" xfId="4264"/>
    <cellStyle name="Accent2 23" xfId="4265"/>
    <cellStyle name="Accent2 24" xfId="4266"/>
    <cellStyle name="Accent2 25" xfId="4267"/>
    <cellStyle name="Accent2 26" xfId="4268"/>
    <cellStyle name="Accent2 27" xfId="4269"/>
    <cellStyle name="Accent2 28" xfId="4270"/>
    <cellStyle name="Accent2 29" xfId="4271"/>
    <cellStyle name="Accent2 3" xfId="4272"/>
    <cellStyle name="Accent2 3 2" xfId="4273"/>
    <cellStyle name="Accent2 3 3" xfId="4274"/>
    <cellStyle name="Accent2 3 4" xfId="4275"/>
    <cellStyle name="Accent2 3 5" xfId="4276"/>
    <cellStyle name="Accent2 3 6" xfId="4277"/>
    <cellStyle name="Accent2 3_IR Diferido" xfId="4278"/>
    <cellStyle name="Accent2 30" xfId="4279"/>
    <cellStyle name="Accent2 31" xfId="4280"/>
    <cellStyle name="Accent2 32" xfId="4281"/>
    <cellStyle name="Accent2 33" xfId="4282"/>
    <cellStyle name="Accent2 34" xfId="4283"/>
    <cellStyle name="Accent2 35" xfId="4284"/>
    <cellStyle name="Accent2 36" xfId="4285"/>
    <cellStyle name="Accent2 37" xfId="4286"/>
    <cellStyle name="Accent2 38" xfId="4287"/>
    <cellStyle name="Accent2 39" xfId="4288"/>
    <cellStyle name="Accent2 4" xfId="4289"/>
    <cellStyle name="Accent2 4 2" xfId="4290"/>
    <cellStyle name="Accent2 4_IR Diferido" xfId="4291"/>
    <cellStyle name="Accent2 40" xfId="4292"/>
    <cellStyle name="Accent2 41" xfId="4293"/>
    <cellStyle name="Accent2 42" xfId="4294"/>
    <cellStyle name="Accent2 43" xfId="4295"/>
    <cellStyle name="Accent2 44" xfId="4296"/>
    <cellStyle name="Accent2 45" xfId="4297"/>
    <cellStyle name="Accent2 46" xfId="4298"/>
    <cellStyle name="Accent2 47" xfId="4299"/>
    <cellStyle name="Accent2 48" xfId="4300"/>
    <cellStyle name="Accent2 49" xfId="4301"/>
    <cellStyle name="Accent2 5" xfId="4302"/>
    <cellStyle name="Accent2 50" xfId="4303"/>
    <cellStyle name="Accent2 51" xfId="4304"/>
    <cellStyle name="Accent2 52" xfId="4305"/>
    <cellStyle name="Accent2 53" xfId="4306"/>
    <cellStyle name="Accent2 54" xfId="4307"/>
    <cellStyle name="Accent2 55" xfId="4308"/>
    <cellStyle name="Accent2 56" xfId="4309"/>
    <cellStyle name="Accent2 57" xfId="4310"/>
    <cellStyle name="Accent2 58" xfId="4311"/>
    <cellStyle name="Accent2 59" xfId="4312"/>
    <cellStyle name="Accent2 6" xfId="4313"/>
    <cellStyle name="Accent2 60" xfId="4314"/>
    <cellStyle name="Accent2 61" xfId="4315"/>
    <cellStyle name="Accent2 62" xfId="4316"/>
    <cellStyle name="Accent2 63" xfId="4317"/>
    <cellStyle name="Accent2 64" xfId="4318"/>
    <cellStyle name="Accent2 65" xfId="4319"/>
    <cellStyle name="Accent2 66" xfId="4320"/>
    <cellStyle name="Accent2 67" xfId="4321"/>
    <cellStyle name="Accent2 68" xfId="4322"/>
    <cellStyle name="Accent2 69" xfId="4323"/>
    <cellStyle name="Accent2 7" xfId="4324"/>
    <cellStyle name="Accent2 70" xfId="4325"/>
    <cellStyle name="Accent2 71" xfId="4326"/>
    <cellStyle name="Accent2 72" xfId="4327"/>
    <cellStyle name="Accent2 73" xfId="4328"/>
    <cellStyle name="Accent2 74" xfId="4329"/>
    <cellStyle name="Accent2 75" xfId="4330"/>
    <cellStyle name="Accent2 76" xfId="4331"/>
    <cellStyle name="Accent2 77" xfId="4332"/>
    <cellStyle name="Accent2 78" xfId="4333"/>
    <cellStyle name="Accent2 79" xfId="4334"/>
    <cellStyle name="Accent2 8" xfId="4335"/>
    <cellStyle name="Accent2 80" xfId="4336"/>
    <cellStyle name="Accent2 81" xfId="4337"/>
    <cellStyle name="Accent2 82" xfId="4338"/>
    <cellStyle name="Accent2 83" xfId="4339"/>
    <cellStyle name="Accent2 84" xfId="4340"/>
    <cellStyle name="Accent2 85" xfId="4341"/>
    <cellStyle name="Accent2 86" xfId="4342"/>
    <cellStyle name="Accent2 87" xfId="4343"/>
    <cellStyle name="Accent2 88" xfId="4344"/>
    <cellStyle name="Accent2 89" xfId="4345"/>
    <cellStyle name="Accent2 9" xfId="4346"/>
    <cellStyle name="Accent2 90" xfId="4347"/>
    <cellStyle name="Accent2 91" xfId="4348"/>
    <cellStyle name="Accent2 92" xfId="4349"/>
    <cellStyle name="Accent2 93" xfId="4350"/>
    <cellStyle name="Accent3 - 20%" xfId="4351"/>
    <cellStyle name="Accent3 - 40%" xfId="4352"/>
    <cellStyle name="Accent3 - 60%" xfId="4353"/>
    <cellStyle name="Accent3 10" xfId="4354"/>
    <cellStyle name="Accent3 11" xfId="4355"/>
    <cellStyle name="Accent3 12" xfId="4356"/>
    <cellStyle name="Accent3 13" xfId="4357"/>
    <cellStyle name="Accent3 14" xfId="4358"/>
    <cellStyle name="Accent3 15" xfId="4359"/>
    <cellStyle name="Accent3 16" xfId="4360"/>
    <cellStyle name="Accent3 17" xfId="4361"/>
    <cellStyle name="Accent3 18" xfId="4362"/>
    <cellStyle name="Accent3 19" xfId="4363"/>
    <cellStyle name="Accent3 2" xfId="4364"/>
    <cellStyle name="Accent3 2 2" xfId="4365"/>
    <cellStyle name="Accent3 2 2 2" xfId="4366"/>
    <cellStyle name="Accent3 2 2 3" xfId="4367"/>
    <cellStyle name="Accent3 2 2_IR Diferido" xfId="4368"/>
    <cellStyle name="Accent3 2 3" xfId="4369"/>
    <cellStyle name="Accent3 2 4" xfId="4370"/>
    <cellStyle name="Accent3 2 5" xfId="4371"/>
    <cellStyle name="Accent3 2 6" xfId="4372"/>
    <cellStyle name="Accent3 2 7" xfId="4373"/>
    <cellStyle name="Accent3 2 8" xfId="4374"/>
    <cellStyle name="Accent3 2_13-Endividamento" xfId="4375"/>
    <cellStyle name="Accent3 20" xfId="4376"/>
    <cellStyle name="Accent3 21" xfId="4377"/>
    <cellStyle name="Accent3 22" xfId="4378"/>
    <cellStyle name="Accent3 23" xfId="4379"/>
    <cellStyle name="Accent3 24" xfId="4380"/>
    <cellStyle name="Accent3 25" xfId="4381"/>
    <cellStyle name="Accent3 26" xfId="4382"/>
    <cellStyle name="Accent3 27" xfId="4383"/>
    <cellStyle name="Accent3 28" xfId="4384"/>
    <cellStyle name="Accent3 29" xfId="4385"/>
    <cellStyle name="Accent3 3" xfId="4386"/>
    <cellStyle name="Accent3 3 2" xfId="4387"/>
    <cellStyle name="Accent3 3 3" xfId="4388"/>
    <cellStyle name="Accent3 3 4" xfId="4389"/>
    <cellStyle name="Accent3 3 5" xfId="4390"/>
    <cellStyle name="Accent3 3 6" xfId="4391"/>
    <cellStyle name="Accent3 3_IR Diferido" xfId="4392"/>
    <cellStyle name="Accent3 30" xfId="4393"/>
    <cellStyle name="Accent3 31" xfId="4394"/>
    <cellStyle name="Accent3 32" xfId="4395"/>
    <cellStyle name="Accent3 33" xfId="4396"/>
    <cellStyle name="Accent3 34" xfId="4397"/>
    <cellStyle name="Accent3 35" xfId="4398"/>
    <cellStyle name="Accent3 36" xfId="4399"/>
    <cellStyle name="Accent3 37" xfId="4400"/>
    <cellStyle name="Accent3 38" xfId="4401"/>
    <cellStyle name="Accent3 39" xfId="4402"/>
    <cellStyle name="Accent3 4" xfId="4403"/>
    <cellStyle name="Accent3 4 2" xfId="4404"/>
    <cellStyle name="Accent3 4_IR Diferido" xfId="4405"/>
    <cellStyle name="Accent3 40" xfId="4406"/>
    <cellStyle name="Accent3 41" xfId="4407"/>
    <cellStyle name="Accent3 42" xfId="4408"/>
    <cellStyle name="Accent3 43" xfId="4409"/>
    <cellStyle name="Accent3 44" xfId="4410"/>
    <cellStyle name="Accent3 45" xfId="4411"/>
    <cellStyle name="Accent3 46" xfId="4412"/>
    <cellStyle name="Accent3 47" xfId="4413"/>
    <cellStyle name="Accent3 48" xfId="4414"/>
    <cellStyle name="Accent3 49" xfId="4415"/>
    <cellStyle name="Accent3 5" xfId="4416"/>
    <cellStyle name="Accent3 50" xfId="4417"/>
    <cellStyle name="Accent3 51" xfId="4418"/>
    <cellStyle name="Accent3 52" xfId="4419"/>
    <cellStyle name="Accent3 53" xfId="4420"/>
    <cellStyle name="Accent3 54" xfId="4421"/>
    <cellStyle name="Accent3 55" xfId="4422"/>
    <cellStyle name="Accent3 56" xfId="4423"/>
    <cellStyle name="Accent3 57" xfId="4424"/>
    <cellStyle name="Accent3 58" xfId="4425"/>
    <cellStyle name="Accent3 59" xfId="4426"/>
    <cellStyle name="Accent3 6" xfId="4427"/>
    <cellStyle name="Accent3 60" xfId="4428"/>
    <cellStyle name="Accent3 61" xfId="4429"/>
    <cellStyle name="Accent3 62" xfId="4430"/>
    <cellStyle name="Accent3 63" xfId="4431"/>
    <cellStyle name="Accent3 64" xfId="4432"/>
    <cellStyle name="Accent3 65" xfId="4433"/>
    <cellStyle name="Accent3 66" xfId="4434"/>
    <cellStyle name="Accent3 67" xfId="4435"/>
    <cellStyle name="Accent3 68" xfId="4436"/>
    <cellStyle name="Accent3 69" xfId="4437"/>
    <cellStyle name="Accent3 7" xfId="4438"/>
    <cellStyle name="Accent3 70" xfId="4439"/>
    <cellStyle name="Accent3 71" xfId="4440"/>
    <cellStyle name="Accent3 72" xfId="4441"/>
    <cellStyle name="Accent3 73" xfId="4442"/>
    <cellStyle name="Accent3 74" xfId="4443"/>
    <cellStyle name="Accent3 75" xfId="4444"/>
    <cellStyle name="Accent3 76" xfId="4445"/>
    <cellStyle name="Accent3 77" xfId="4446"/>
    <cellStyle name="Accent3 78" xfId="4447"/>
    <cellStyle name="Accent3 79" xfId="4448"/>
    <cellStyle name="Accent3 8" xfId="4449"/>
    <cellStyle name="Accent3 80" xfId="4450"/>
    <cellStyle name="Accent3 81" xfId="4451"/>
    <cellStyle name="Accent3 82" xfId="4452"/>
    <cellStyle name="Accent3 83" xfId="4453"/>
    <cellStyle name="Accent3 84" xfId="4454"/>
    <cellStyle name="Accent3 85" xfId="4455"/>
    <cellStyle name="Accent3 86" xfId="4456"/>
    <cellStyle name="Accent3 87" xfId="4457"/>
    <cellStyle name="Accent3 88" xfId="4458"/>
    <cellStyle name="Accent3 89" xfId="4459"/>
    <cellStyle name="Accent3 9" xfId="4460"/>
    <cellStyle name="Accent3 90" xfId="4461"/>
    <cellStyle name="Accent3 91" xfId="4462"/>
    <cellStyle name="Accent3 92" xfId="4463"/>
    <cellStyle name="Accent3 93" xfId="4464"/>
    <cellStyle name="Accent4 - 20%" xfId="4465"/>
    <cellStyle name="Accent4 - 40%" xfId="4466"/>
    <cellStyle name="Accent4 - 60%" xfId="4467"/>
    <cellStyle name="Accent4 10" xfId="4468"/>
    <cellStyle name="Accent4 11" xfId="4469"/>
    <cellStyle name="Accent4 12" xfId="4470"/>
    <cellStyle name="Accent4 13" xfId="4471"/>
    <cellStyle name="Accent4 14" xfId="4472"/>
    <cellStyle name="Accent4 15" xfId="4473"/>
    <cellStyle name="Accent4 16" xfId="4474"/>
    <cellStyle name="Accent4 17" xfId="4475"/>
    <cellStyle name="Accent4 18" xfId="4476"/>
    <cellStyle name="Accent4 19" xfId="4477"/>
    <cellStyle name="Accent4 2" xfId="4478"/>
    <cellStyle name="Accent4 2 2" xfId="4479"/>
    <cellStyle name="Accent4 2 2 2" xfId="4480"/>
    <cellStyle name="Accent4 2 2 3" xfId="4481"/>
    <cellStyle name="Accent4 2 2_IR Diferido" xfId="4482"/>
    <cellStyle name="Accent4 2 3" xfId="4483"/>
    <cellStyle name="Accent4 2 4" xfId="4484"/>
    <cellStyle name="Accent4 2 5" xfId="4485"/>
    <cellStyle name="Accent4 2 6" xfId="4486"/>
    <cellStyle name="Accent4 2 7" xfId="4487"/>
    <cellStyle name="Accent4 2 8" xfId="4488"/>
    <cellStyle name="Accent4 2_13-Endividamento" xfId="4489"/>
    <cellStyle name="Accent4 20" xfId="4490"/>
    <cellStyle name="Accent4 21" xfId="4491"/>
    <cellStyle name="Accent4 22" xfId="4492"/>
    <cellStyle name="Accent4 23" xfId="4493"/>
    <cellStyle name="Accent4 24" xfId="4494"/>
    <cellStyle name="Accent4 25" xfId="4495"/>
    <cellStyle name="Accent4 26" xfId="4496"/>
    <cellStyle name="Accent4 27" xfId="4497"/>
    <cellStyle name="Accent4 28" xfId="4498"/>
    <cellStyle name="Accent4 29" xfId="4499"/>
    <cellStyle name="Accent4 3" xfId="4500"/>
    <cellStyle name="Accent4 3 2" xfId="4501"/>
    <cellStyle name="Accent4 3 3" xfId="4502"/>
    <cellStyle name="Accent4 3 4" xfId="4503"/>
    <cellStyle name="Accent4 3 5" xfId="4504"/>
    <cellStyle name="Accent4 3 6" xfId="4505"/>
    <cellStyle name="Accent4 3_IR Diferido" xfId="4506"/>
    <cellStyle name="Accent4 30" xfId="4507"/>
    <cellStyle name="Accent4 31" xfId="4508"/>
    <cellStyle name="Accent4 32" xfId="4509"/>
    <cellStyle name="Accent4 33" xfId="4510"/>
    <cellStyle name="Accent4 34" xfId="4511"/>
    <cellStyle name="Accent4 35" xfId="4512"/>
    <cellStyle name="Accent4 36" xfId="4513"/>
    <cellStyle name="Accent4 37" xfId="4514"/>
    <cellStyle name="Accent4 38" xfId="4515"/>
    <cellStyle name="Accent4 39" xfId="4516"/>
    <cellStyle name="Accent4 4" xfId="4517"/>
    <cellStyle name="Accent4 4 2" xfId="4518"/>
    <cellStyle name="Accent4 4_IR Diferido" xfId="4519"/>
    <cellStyle name="Accent4 40" xfId="4520"/>
    <cellStyle name="Accent4 41" xfId="4521"/>
    <cellStyle name="Accent4 42" xfId="4522"/>
    <cellStyle name="Accent4 43" xfId="4523"/>
    <cellStyle name="Accent4 44" xfId="4524"/>
    <cellStyle name="Accent4 45" xfId="4525"/>
    <cellStyle name="Accent4 46" xfId="4526"/>
    <cellStyle name="Accent4 47" xfId="4527"/>
    <cellStyle name="Accent4 48" xfId="4528"/>
    <cellStyle name="Accent4 49" xfId="4529"/>
    <cellStyle name="Accent4 5" xfId="4530"/>
    <cellStyle name="Accent4 50" xfId="4531"/>
    <cellStyle name="Accent4 51" xfId="4532"/>
    <cellStyle name="Accent4 52" xfId="4533"/>
    <cellStyle name="Accent4 53" xfId="4534"/>
    <cellStyle name="Accent4 54" xfId="4535"/>
    <cellStyle name="Accent4 55" xfId="4536"/>
    <cellStyle name="Accent4 56" xfId="4537"/>
    <cellStyle name="Accent4 57" xfId="4538"/>
    <cellStyle name="Accent4 58" xfId="4539"/>
    <cellStyle name="Accent4 59" xfId="4540"/>
    <cellStyle name="Accent4 6" xfId="4541"/>
    <cellStyle name="Accent4 60" xfId="4542"/>
    <cellStyle name="Accent4 61" xfId="4543"/>
    <cellStyle name="Accent4 62" xfId="4544"/>
    <cellStyle name="Accent4 63" xfId="4545"/>
    <cellStyle name="Accent4 64" xfId="4546"/>
    <cellStyle name="Accent4 65" xfId="4547"/>
    <cellStyle name="Accent4 66" xfId="4548"/>
    <cellStyle name="Accent4 67" xfId="4549"/>
    <cellStyle name="Accent4 68" xfId="4550"/>
    <cellStyle name="Accent4 69" xfId="4551"/>
    <cellStyle name="Accent4 7" xfId="4552"/>
    <cellStyle name="Accent4 70" xfId="4553"/>
    <cellStyle name="Accent4 71" xfId="4554"/>
    <cellStyle name="Accent4 72" xfId="4555"/>
    <cellStyle name="Accent4 73" xfId="4556"/>
    <cellStyle name="Accent4 74" xfId="4557"/>
    <cellStyle name="Accent4 75" xfId="4558"/>
    <cellStyle name="Accent4 76" xfId="4559"/>
    <cellStyle name="Accent4 77" xfId="4560"/>
    <cellStyle name="Accent4 78" xfId="4561"/>
    <cellStyle name="Accent4 79" xfId="4562"/>
    <cellStyle name="Accent4 8" xfId="4563"/>
    <cellStyle name="Accent4 80" xfId="4564"/>
    <cellStyle name="Accent4 81" xfId="4565"/>
    <cellStyle name="Accent4 82" xfId="4566"/>
    <cellStyle name="Accent4 83" xfId="4567"/>
    <cellStyle name="Accent4 84" xfId="4568"/>
    <cellStyle name="Accent4 85" xfId="4569"/>
    <cellStyle name="Accent4 86" xfId="4570"/>
    <cellStyle name="Accent4 87" xfId="4571"/>
    <cellStyle name="Accent4 88" xfId="4572"/>
    <cellStyle name="Accent4 89" xfId="4573"/>
    <cellStyle name="Accent4 9" xfId="4574"/>
    <cellStyle name="Accent4 90" xfId="4575"/>
    <cellStyle name="Accent4 91" xfId="4576"/>
    <cellStyle name="Accent4 92" xfId="4577"/>
    <cellStyle name="Accent4 93" xfId="4578"/>
    <cellStyle name="Accent5 - 20%" xfId="4579"/>
    <cellStyle name="Accent5 - 40%" xfId="4580"/>
    <cellStyle name="Accent5 - 60%" xfId="4581"/>
    <cellStyle name="Accent5 10" xfId="4582"/>
    <cellStyle name="Accent5 11" xfId="4583"/>
    <cellStyle name="Accent5 12" xfId="4584"/>
    <cellStyle name="Accent5 13" xfId="4585"/>
    <cellStyle name="Accent5 14" xfId="4586"/>
    <cellStyle name="Accent5 15" xfId="4587"/>
    <cellStyle name="Accent5 16" xfId="4588"/>
    <cellStyle name="Accent5 17" xfId="4589"/>
    <cellStyle name="Accent5 18" xfId="4590"/>
    <cellStyle name="Accent5 19" xfId="4591"/>
    <cellStyle name="Accent5 2" xfId="4592"/>
    <cellStyle name="Accent5 2 2" xfId="4593"/>
    <cellStyle name="Accent5 2 3" xfId="4594"/>
    <cellStyle name="Accent5 2 4" xfId="4595"/>
    <cellStyle name="Accent5 2 5" xfId="4596"/>
    <cellStyle name="Accent5 2 6" xfId="4597"/>
    <cellStyle name="Accent5 2 7" xfId="4598"/>
    <cellStyle name="Accent5 2 8" xfId="4599"/>
    <cellStyle name="Accent5 2_IR Diferido" xfId="4600"/>
    <cellStyle name="Accent5 20" xfId="4601"/>
    <cellStyle name="Accent5 21" xfId="4602"/>
    <cellStyle name="Accent5 22" xfId="4603"/>
    <cellStyle name="Accent5 3" xfId="4604"/>
    <cellStyle name="Accent5 3 2" xfId="4605"/>
    <cellStyle name="Accent5 3 3" xfId="4606"/>
    <cellStyle name="Accent5 3 4" xfId="4607"/>
    <cellStyle name="Accent5 3 5" xfId="4608"/>
    <cellStyle name="Accent5 3 6" xfId="4609"/>
    <cellStyle name="Accent5 3_IR Diferido" xfId="4610"/>
    <cellStyle name="Accent5 4" xfId="4611"/>
    <cellStyle name="Accent5 4 2" xfId="4612"/>
    <cellStyle name="Accent5 4_IR Diferido" xfId="4613"/>
    <cellStyle name="Accent5 5" xfId="4614"/>
    <cellStyle name="Accent5 6" xfId="4615"/>
    <cellStyle name="Accent5 7" xfId="4616"/>
    <cellStyle name="Accent5 8" xfId="4617"/>
    <cellStyle name="Accent5 9" xfId="4618"/>
    <cellStyle name="Accent6 - 20%" xfId="4619"/>
    <cellStyle name="Accent6 - 40%" xfId="4620"/>
    <cellStyle name="Accent6 - 60%" xfId="4621"/>
    <cellStyle name="Accent6 10" xfId="4622"/>
    <cellStyle name="Accent6 11" xfId="4623"/>
    <cellStyle name="Accent6 12" xfId="4624"/>
    <cellStyle name="Accent6 13" xfId="4625"/>
    <cellStyle name="Accent6 14" xfId="4626"/>
    <cellStyle name="Accent6 15" xfId="4627"/>
    <cellStyle name="Accent6 16" xfId="4628"/>
    <cellStyle name="Accent6 17" xfId="4629"/>
    <cellStyle name="Accent6 18" xfId="4630"/>
    <cellStyle name="Accent6 19" xfId="4631"/>
    <cellStyle name="Accent6 2" xfId="4632"/>
    <cellStyle name="Accent6 2 2" xfId="4633"/>
    <cellStyle name="Accent6 2 2 2" xfId="4634"/>
    <cellStyle name="Accent6 2 2 3" xfId="4635"/>
    <cellStyle name="Accent6 2 2_IR Diferido" xfId="4636"/>
    <cellStyle name="Accent6 2 3" xfId="4637"/>
    <cellStyle name="Accent6 2 4" xfId="4638"/>
    <cellStyle name="Accent6 2 5" xfId="4639"/>
    <cellStyle name="Accent6 2 6" xfId="4640"/>
    <cellStyle name="Accent6 2 7" xfId="4641"/>
    <cellStyle name="Accent6 2 8" xfId="4642"/>
    <cellStyle name="Accent6 2_13-Endividamento" xfId="4643"/>
    <cellStyle name="Accent6 20" xfId="4644"/>
    <cellStyle name="Accent6 21" xfId="4645"/>
    <cellStyle name="Accent6 22" xfId="4646"/>
    <cellStyle name="Accent6 23" xfId="4647"/>
    <cellStyle name="Accent6 24" xfId="4648"/>
    <cellStyle name="Accent6 25" xfId="4649"/>
    <cellStyle name="Accent6 26" xfId="4650"/>
    <cellStyle name="Accent6 27" xfId="4651"/>
    <cellStyle name="Accent6 28" xfId="4652"/>
    <cellStyle name="Accent6 29" xfId="4653"/>
    <cellStyle name="Accent6 3" xfId="4654"/>
    <cellStyle name="Accent6 3 2" xfId="4655"/>
    <cellStyle name="Accent6 3 3" xfId="4656"/>
    <cellStyle name="Accent6 3 4" xfId="4657"/>
    <cellStyle name="Accent6 3 5" xfId="4658"/>
    <cellStyle name="Accent6 3 6" xfId="4659"/>
    <cellStyle name="Accent6 3_IR Diferido" xfId="4660"/>
    <cellStyle name="Accent6 30" xfId="4661"/>
    <cellStyle name="Accent6 31" xfId="4662"/>
    <cellStyle name="Accent6 32" xfId="4663"/>
    <cellStyle name="Accent6 33" xfId="4664"/>
    <cellStyle name="Accent6 34" xfId="4665"/>
    <cellStyle name="Accent6 35" xfId="4666"/>
    <cellStyle name="Accent6 36" xfId="4667"/>
    <cellStyle name="Accent6 37" xfId="4668"/>
    <cellStyle name="Accent6 38" xfId="4669"/>
    <cellStyle name="Accent6 39" xfId="4670"/>
    <cellStyle name="Accent6 4" xfId="4671"/>
    <cellStyle name="Accent6 4 2" xfId="4672"/>
    <cellStyle name="Accent6 4_IR Diferido" xfId="4673"/>
    <cellStyle name="Accent6 40" xfId="4674"/>
    <cellStyle name="Accent6 41" xfId="4675"/>
    <cellStyle name="Accent6 42" xfId="4676"/>
    <cellStyle name="Accent6 43" xfId="4677"/>
    <cellStyle name="Accent6 44" xfId="4678"/>
    <cellStyle name="Accent6 45" xfId="4679"/>
    <cellStyle name="Accent6 46" xfId="4680"/>
    <cellStyle name="Accent6 47" xfId="4681"/>
    <cellStyle name="Accent6 48" xfId="4682"/>
    <cellStyle name="Accent6 49" xfId="4683"/>
    <cellStyle name="Accent6 5" xfId="4684"/>
    <cellStyle name="Accent6 50" xfId="4685"/>
    <cellStyle name="Accent6 51" xfId="4686"/>
    <cellStyle name="Accent6 52" xfId="4687"/>
    <cellStyle name="Accent6 53" xfId="4688"/>
    <cellStyle name="Accent6 54" xfId="4689"/>
    <cellStyle name="Accent6 55" xfId="4690"/>
    <cellStyle name="Accent6 56" xfId="4691"/>
    <cellStyle name="Accent6 57" xfId="4692"/>
    <cellStyle name="Accent6 58" xfId="4693"/>
    <cellStyle name="Accent6 59" xfId="4694"/>
    <cellStyle name="Accent6 6" xfId="4695"/>
    <cellStyle name="Accent6 60" xfId="4696"/>
    <cellStyle name="Accent6 61" xfId="4697"/>
    <cellStyle name="Accent6 62" xfId="4698"/>
    <cellStyle name="Accent6 63" xfId="4699"/>
    <cellStyle name="Accent6 64" xfId="4700"/>
    <cellStyle name="Accent6 65" xfId="4701"/>
    <cellStyle name="Accent6 66" xfId="4702"/>
    <cellStyle name="Accent6 67" xfId="4703"/>
    <cellStyle name="Accent6 68" xfId="4704"/>
    <cellStyle name="Accent6 69" xfId="4705"/>
    <cellStyle name="Accent6 7" xfId="4706"/>
    <cellStyle name="Accent6 70" xfId="4707"/>
    <cellStyle name="Accent6 71" xfId="4708"/>
    <cellStyle name="Accent6 72" xfId="4709"/>
    <cellStyle name="Accent6 73" xfId="4710"/>
    <cellStyle name="Accent6 74" xfId="4711"/>
    <cellStyle name="Accent6 75" xfId="4712"/>
    <cellStyle name="Accent6 76" xfId="4713"/>
    <cellStyle name="Accent6 77" xfId="4714"/>
    <cellStyle name="Accent6 78" xfId="4715"/>
    <cellStyle name="Accent6 79" xfId="4716"/>
    <cellStyle name="Accent6 8" xfId="4717"/>
    <cellStyle name="Accent6 80" xfId="4718"/>
    <cellStyle name="Accent6 81" xfId="4719"/>
    <cellStyle name="Accent6 82" xfId="4720"/>
    <cellStyle name="Accent6 83" xfId="4721"/>
    <cellStyle name="Accent6 84" xfId="4722"/>
    <cellStyle name="Accent6 85" xfId="4723"/>
    <cellStyle name="Accent6 86" xfId="4724"/>
    <cellStyle name="Accent6 87" xfId="4725"/>
    <cellStyle name="Accent6 88" xfId="4726"/>
    <cellStyle name="Accent6 89" xfId="4727"/>
    <cellStyle name="Accent6 9" xfId="4728"/>
    <cellStyle name="Accent6 90" xfId="4729"/>
    <cellStyle name="Accent6 91" xfId="4730"/>
    <cellStyle name="Accent6 92" xfId="4731"/>
    <cellStyle name="Accent6 93" xfId="4732"/>
    <cellStyle name="Acctg" xfId="4733"/>
    <cellStyle name="Acctg$" xfId="4734"/>
    <cellStyle name="Adjustable" xfId="4735"/>
    <cellStyle name="AFE" xfId="4736"/>
    <cellStyle name="AFE 2" xfId="4737"/>
    <cellStyle name="AFE_3-Balanço" xfId="4738"/>
    <cellStyle name="albert style" xfId="4739"/>
    <cellStyle name="Amarelocot" xfId="4740"/>
    <cellStyle name="anobase" xfId="4741"/>
    <cellStyle name="anos" xfId="4742"/>
    <cellStyle name="Área" xfId="4743"/>
    <cellStyle name="Área 2" xfId="4744"/>
    <cellStyle name="Área_IR Diferido" xfId="4745"/>
    <cellStyle name="args.style" xfId="4746"/>
    <cellStyle name="Array" xfId="4747"/>
    <cellStyle name="Array Enter" xfId="4748"/>
    <cellStyle name="Array Enter 2" xfId="4749"/>
    <cellStyle name="Array_3-Balanço" xfId="4750"/>
    <cellStyle name="Bad 10" xfId="4751"/>
    <cellStyle name="Bad 11" xfId="4752"/>
    <cellStyle name="Bad 12" xfId="4753"/>
    <cellStyle name="Bad 13" xfId="4754"/>
    <cellStyle name="Bad 14" xfId="4755"/>
    <cellStyle name="Bad 15" xfId="4756"/>
    <cellStyle name="Bad 16" xfId="4757"/>
    <cellStyle name="Bad 17" xfId="4758"/>
    <cellStyle name="Bad 18" xfId="4759"/>
    <cellStyle name="Bad 19" xfId="4760"/>
    <cellStyle name="Bad 2" xfId="4761"/>
    <cellStyle name="Bad 2 2" xfId="4762"/>
    <cellStyle name="Bad 2 2 2" xfId="4763"/>
    <cellStyle name="Bad 2 2 3" xfId="4764"/>
    <cellStyle name="Bad 2 2_IR Diferido" xfId="4765"/>
    <cellStyle name="Bad 2 3" xfId="4766"/>
    <cellStyle name="Bad 2 4" xfId="4767"/>
    <cellStyle name="Bad 2 5" xfId="4768"/>
    <cellStyle name="Bad 2 6" xfId="4769"/>
    <cellStyle name="Bad 2 7" xfId="4770"/>
    <cellStyle name="Bad 2 8" xfId="4771"/>
    <cellStyle name="Bad 2_13-Endividamento" xfId="4772"/>
    <cellStyle name="Bad 20" xfId="4773"/>
    <cellStyle name="Bad 21" xfId="4774"/>
    <cellStyle name="Bad 22" xfId="4775"/>
    <cellStyle name="Bad 23" xfId="4776"/>
    <cellStyle name="Bad 24" xfId="4777"/>
    <cellStyle name="Bad 25" xfId="4778"/>
    <cellStyle name="Bad 26" xfId="4779"/>
    <cellStyle name="Bad 27" xfId="4780"/>
    <cellStyle name="Bad 28" xfId="4781"/>
    <cellStyle name="Bad 29" xfId="4782"/>
    <cellStyle name="Bad 3" xfId="4783"/>
    <cellStyle name="Bad 3 2" xfId="4784"/>
    <cellStyle name="Bad 3 3" xfId="4785"/>
    <cellStyle name="Bad 3 4" xfId="4786"/>
    <cellStyle name="Bad 3 5" xfId="4787"/>
    <cellStyle name="Bad 3 6" xfId="4788"/>
    <cellStyle name="Bad 3_IR Diferido" xfId="4789"/>
    <cellStyle name="Bad 30" xfId="4790"/>
    <cellStyle name="Bad 31" xfId="4791"/>
    <cellStyle name="Bad 32" xfId="4792"/>
    <cellStyle name="Bad 33" xfId="4793"/>
    <cellStyle name="Bad 34" xfId="4794"/>
    <cellStyle name="Bad 35" xfId="4795"/>
    <cellStyle name="Bad 36" xfId="4796"/>
    <cellStyle name="Bad 37" xfId="4797"/>
    <cellStyle name="Bad 38" xfId="4798"/>
    <cellStyle name="Bad 39" xfId="4799"/>
    <cellStyle name="Bad 4" xfId="4800"/>
    <cellStyle name="Bad 4 2" xfId="4801"/>
    <cellStyle name="Bad 4_DFC Gerencial" xfId="4802"/>
    <cellStyle name="Bad 40" xfId="4803"/>
    <cellStyle name="Bad 41" xfId="4804"/>
    <cellStyle name="Bad 42" xfId="4805"/>
    <cellStyle name="Bad 43" xfId="4806"/>
    <cellStyle name="Bad 44" xfId="4807"/>
    <cellStyle name="Bad 45" xfId="4808"/>
    <cellStyle name="Bad 46" xfId="4809"/>
    <cellStyle name="Bad 47" xfId="4810"/>
    <cellStyle name="Bad 48" xfId="4811"/>
    <cellStyle name="Bad 49" xfId="4812"/>
    <cellStyle name="Bad 5" xfId="4813"/>
    <cellStyle name="Bad 50" xfId="4814"/>
    <cellStyle name="Bad 51" xfId="4815"/>
    <cellStyle name="Bad 52" xfId="4816"/>
    <cellStyle name="Bad 53" xfId="4817"/>
    <cellStyle name="Bad 54" xfId="4818"/>
    <cellStyle name="Bad 55" xfId="4819"/>
    <cellStyle name="Bad 56" xfId="4820"/>
    <cellStyle name="Bad 57" xfId="4821"/>
    <cellStyle name="Bad 58" xfId="4822"/>
    <cellStyle name="Bad 59" xfId="4823"/>
    <cellStyle name="Bad 6" xfId="4824"/>
    <cellStyle name="Bad 60" xfId="4825"/>
    <cellStyle name="Bad 61" xfId="4826"/>
    <cellStyle name="Bad 62" xfId="4827"/>
    <cellStyle name="Bad 63" xfId="4828"/>
    <cellStyle name="Bad 64" xfId="4829"/>
    <cellStyle name="Bad 65" xfId="4830"/>
    <cellStyle name="Bad 66" xfId="4831"/>
    <cellStyle name="Bad 67" xfId="4832"/>
    <cellStyle name="Bad 68" xfId="4833"/>
    <cellStyle name="Bad 69" xfId="4834"/>
    <cellStyle name="Bad 7" xfId="4835"/>
    <cellStyle name="Bad 70" xfId="4836"/>
    <cellStyle name="Bad 71" xfId="4837"/>
    <cellStyle name="Bad 72" xfId="4838"/>
    <cellStyle name="Bad 73" xfId="4839"/>
    <cellStyle name="Bad 74" xfId="4840"/>
    <cellStyle name="Bad 75" xfId="4841"/>
    <cellStyle name="Bad 76" xfId="4842"/>
    <cellStyle name="Bad 77" xfId="4843"/>
    <cellStyle name="Bad 78" xfId="4844"/>
    <cellStyle name="Bad 79" xfId="4845"/>
    <cellStyle name="Bad 8" xfId="4846"/>
    <cellStyle name="Bad 80" xfId="4847"/>
    <cellStyle name="Bad 81" xfId="4848"/>
    <cellStyle name="Bad 82" xfId="4849"/>
    <cellStyle name="Bad 83" xfId="4850"/>
    <cellStyle name="Bad 84" xfId="4851"/>
    <cellStyle name="Bad 85" xfId="4852"/>
    <cellStyle name="Bad 86" xfId="4853"/>
    <cellStyle name="Bad 87" xfId="4854"/>
    <cellStyle name="Bad 88" xfId="4855"/>
    <cellStyle name="Bad 89" xfId="4856"/>
    <cellStyle name="Bad 9" xfId="4857"/>
    <cellStyle name="Bad 90" xfId="4858"/>
    <cellStyle name="Bad 91" xfId="4859"/>
    <cellStyle name="Bad 92" xfId="4860"/>
    <cellStyle name="Bad 93" xfId="4861"/>
    <cellStyle name="Barra" xfId="4862"/>
    <cellStyle name="BarraMês" xfId="4863"/>
    <cellStyle name="base" xfId="4864"/>
    <cellStyle name="Black" xfId="4865"/>
    <cellStyle name="Blue" xfId="4866"/>
    <cellStyle name="Body" xfId="4867"/>
    <cellStyle name="Body 2" xfId="4868"/>
    <cellStyle name="Body 3" xfId="4869"/>
    <cellStyle name="Body_DFC Gerencial" xfId="4870"/>
    <cellStyle name="BoIt - Estilo1" xfId="4871"/>
    <cellStyle name="Bold/Border" xfId="4872"/>
    <cellStyle name="Bold/Border 2" xfId="4873"/>
    <cellStyle name="Bold/Border 3" xfId="4874"/>
    <cellStyle name="Bold/Border 3 2" xfId="4875"/>
    <cellStyle name="Bold/Border 3_RUMO" xfId="4876"/>
    <cellStyle name="Bold/Border 4" xfId="4877"/>
    <cellStyle name="Bold/Border 4 2" xfId="4878"/>
    <cellStyle name="Bold/Border 4_RUMO" xfId="4879"/>
    <cellStyle name="Bold/Border 5" xfId="4880"/>
    <cellStyle name="Bold/Border_13-Endividamento" xfId="4881"/>
    <cellStyle name="Bol-Data" xfId="4882"/>
    <cellStyle name="Bol-Data 2" xfId="4883"/>
    <cellStyle name="Bol-Data_COSAN IND.COM." xfId="4884"/>
    <cellStyle name="bolet" xfId="4885"/>
    <cellStyle name="Boletim" xfId="4886"/>
    <cellStyle name="Bom 10" xfId="4887"/>
    <cellStyle name="Bom 10 2" xfId="4888"/>
    <cellStyle name="Bom 10 3" xfId="4889"/>
    <cellStyle name="Bom 10_Dep_Judiciais-Contingências" xfId="4890"/>
    <cellStyle name="Bom 11" xfId="4891"/>
    <cellStyle name="Bom 11 2" xfId="4892"/>
    <cellStyle name="Bom 11_Dep_Judiciais-Contingências" xfId="4893"/>
    <cellStyle name="Bom 12" xfId="4894"/>
    <cellStyle name="Bom 13" xfId="4895"/>
    <cellStyle name="Bom 14" xfId="4896"/>
    <cellStyle name="Bom 15" xfId="4897"/>
    <cellStyle name="Bom 16" xfId="4898"/>
    <cellStyle name="Bom 17" xfId="4899"/>
    <cellStyle name="Bom 2" xfId="4900"/>
    <cellStyle name="Bom 2 2" xfId="4901"/>
    <cellStyle name="Bom 2 3" xfId="4902"/>
    <cellStyle name="Bom 2 4" xfId="4903"/>
    <cellStyle name="Bom 2 5" xfId="4904"/>
    <cellStyle name="Bom 2 6" xfId="4905"/>
    <cellStyle name="Bom 2 7" xfId="4906"/>
    <cellStyle name="Bom 2_11_Combinação de neg. Zanin" xfId="4907"/>
    <cellStyle name="Bom 3" xfId="4908"/>
    <cellStyle name="Bom 3 2" xfId="4909"/>
    <cellStyle name="Bom 3 3" xfId="4910"/>
    <cellStyle name="Bom 3 4" xfId="4911"/>
    <cellStyle name="Bom 3_13-Endividamento" xfId="4912"/>
    <cellStyle name="Bom 4" xfId="4913"/>
    <cellStyle name="Bom 4 2" xfId="4914"/>
    <cellStyle name="Bom 4 3" xfId="4915"/>
    <cellStyle name="Bom 4 4" xfId="4916"/>
    <cellStyle name="Bom 4_13-Endividamento" xfId="4917"/>
    <cellStyle name="Bom 5" xfId="4918"/>
    <cellStyle name="Bom 5 2" xfId="4919"/>
    <cellStyle name="Bom 5 3" xfId="4920"/>
    <cellStyle name="Bom 5 4" xfId="4921"/>
    <cellStyle name="Bom 5_13-Endividamento" xfId="4922"/>
    <cellStyle name="Bom 6" xfId="4923"/>
    <cellStyle name="Bom 6 2" xfId="4924"/>
    <cellStyle name="Bom 6 3" xfId="4925"/>
    <cellStyle name="Bom 6 4" xfId="4926"/>
    <cellStyle name="Bom 6_13-Endividamento" xfId="4927"/>
    <cellStyle name="Bom 7" xfId="4928"/>
    <cellStyle name="Bom 7 2" xfId="4929"/>
    <cellStyle name="Bom 7 3" xfId="4930"/>
    <cellStyle name="Bom 7 4" xfId="4931"/>
    <cellStyle name="Bom 7_13-Endividamento" xfId="4932"/>
    <cellStyle name="Bom 8" xfId="4933"/>
    <cellStyle name="Bom 8 2" xfId="4934"/>
    <cellStyle name="Bom 8_Dep_Judiciais-Contingências" xfId="4935"/>
    <cellStyle name="Bom 9" xfId="4936"/>
    <cellStyle name="Bottom bold border" xfId="4937"/>
    <cellStyle name="Bottom bold border 2" xfId="4938"/>
    <cellStyle name="Bottom bold border_13-Endividamento" xfId="4939"/>
    <cellStyle name="Bottom Edge" xfId="4940"/>
    <cellStyle name="Bottom single border" xfId="4941"/>
    <cellStyle name="Bottom single border 2" xfId="4942"/>
    <cellStyle name="Bottom single border 3" xfId="4943"/>
    <cellStyle name="Bottom single border 4" xfId="4944"/>
    <cellStyle name="Bottom single border_13-Endividamento" xfId="4945"/>
    <cellStyle name="Bullet" xfId="4946"/>
    <cellStyle name="Bullet 2" xfId="4947"/>
    <cellStyle name="Bullet 3" xfId="4948"/>
    <cellStyle name="Bullet 4" xfId="4949"/>
    <cellStyle name="Bullet_13-Endividamento" xfId="4950"/>
    <cellStyle name="Cabeca" xfId="4951"/>
    <cellStyle name="CABEÇALHO" xfId="4952"/>
    <cellStyle name="Cabeçalho 1" xfId="4953"/>
    <cellStyle name="Cabeçalho 2" xfId="4954"/>
    <cellStyle name="Cabeçalho 3" xfId="4955"/>
    <cellStyle name="Cabeçalho 4" xfId="4956"/>
    <cellStyle name="CABEÇALHO_Dep_Judiciais-Contingências" xfId="4957"/>
    <cellStyle name="CABEÇALHO2" xfId="4958"/>
    <cellStyle name="Calc Currency (0)" xfId="4959"/>
    <cellStyle name="Calc Currency (0) 2" xfId="4960"/>
    <cellStyle name="Calc Currency (0)_Dep_Judiciais-Contingências" xfId="4961"/>
    <cellStyle name="Calc Percent (0)" xfId="4962"/>
    <cellStyle name="Calc Percent (0) 2" xfId="4963"/>
    <cellStyle name="Calc Percent (0)_Dep_Judiciais-Contingências" xfId="4964"/>
    <cellStyle name="Calc Percent (1)" xfId="4965"/>
    <cellStyle name="Calc Percent (1) 2" xfId="4966"/>
    <cellStyle name="Calc Percent (1)_Dep_Judiciais-Contingências" xfId="4967"/>
    <cellStyle name="Calculado" xfId="4968"/>
    <cellStyle name="Calculation 10" xfId="4969"/>
    <cellStyle name="Calculation 10 2" xfId="4970"/>
    <cellStyle name="Calculation 10_RUMO" xfId="4971"/>
    <cellStyle name="Calculation 11" xfId="4972"/>
    <cellStyle name="Calculation 11 2" xfId="4973"/>
    <cellStyle name="Calculation 11_RUMO" xfId="4974"/>
    <cellStyle name="Calculation 12" xfId="4975"/>
    <cellStyle name="Calculation 12 2" xfId="4976"/>
    <cellStyle name="Calculation 12_RUMO" xfId="4977"/>
    <cellStyle name="Calculation 13" xfId="4978"/>
    <cellStyle name="Calculation 13 2" xfId="4979"/>
    <cellStyle name="Calculation 13_RUMO" xfId="4980"/>
    <cellStyle name="Calculation 14" xfId="4981"/>
    <cellStyle name="Calculation 14 2" xfId="4982"/>
    <cellStyle name="Calculation 14_RUMO" xfId="4983"/>
    <cellStyle name="Calculation 15" xfId="4984"/>
    <cellStyle name="Calculation 15 2" xfId="4985"/>
    <cellStyle name="Calculation 15_RUMO" xfId="4986"/>
    <cellStyle name="Calculation 16" xfId="4987"/>
    <cellStyle name="Calculation 16 2" xfId="4988"/>
    <cellStyle name="Calculation 16_RUMO" xfId="4989"/>
    <cellStyle name="Calculation 17" xfId="4990"/>
    <cellStyle name="Calculation 17 2" xfId="4991"/>
    <cellStyle name="Calculation 17_RUMO" xfId="4992"/>
    <cellStyle name="Calculation 18" xfId="4993"/>
    <cellStyle name="Calculation 18 2" xfId="4994"/>
    <cellStyle name="Calculation 18_RUMO" xfId="4995"/>
    <cellStyle name="Calculation 19" xfId="4996"/>
    <cellStyle name="Calculation 19 2" xfId="4997"/>
    <cellStyle name="Calculation 19_RUMO" xfId="4998"/>
    <cellStyle name="Calculation 2" xfId="4999"/>
    <cellStyle name="Calculation 2 10" xfId="5000"/>
    <cellStyle name="Calculation 2 2" xfId="5001"/>
    <cellStyle name="Calculation 2 2 2" xfId="5002"/>
    <cellStyle name="Calculation 2 2 3" xfId="5003"/>
    <cellStyle name="Calculation 2 2_Dep_Judiciais-Contingências" xfId="5004"/>
    <cellStyle name="Calculation 2 3" xfId="5005"/>
    <cellStyle name="Calculation 2 3 2" xfId="5006"/>
    <cellStyle name="Calculation 2 3_RUMO" xfId="5007"/>
    <cellStyle name="Calculation 2 4" xfId="5008"/>
    <cellStyle name="Calculation 2 4 2" xfId="5009"/>
    <cellStyle name="Calculation 2 4_RUMO" xfId="5010"/>
    <cellStyle name="Calculation 2 5" xfId="5011"/>
    <cellStyle name="Calculation 2 5 2" xfId="5012"/>
    <cellStyle name="Calculation 2 5_RUMO" xfId="5013"/>
    <cellStyle name="Calculation 2 6" xfId="5014"/>
    <cellStyle name="Calculation 2 6 2" xfId="5015"/>
    <cellStyle name="Calculation 2 6_RUMO" xfId="5016"/>
    <cellStyle name="Calculation 2 7" xfId="5017"/>
    <cellStyle name="Calculation 2 7 2" xfId="5018"/>
    <cellStyle name="Calculation 2 7_RUMO" xfId="5019"/>
    <cellStyle name="Calculation 2 8" xfId="5020"/>
    <cellStyle name="Calculation 2 8 2" xfId="5021"/>
    <cellStyle name="Calculation 2 8_RUMO" xfId="5022"/>
    <cellStyle name="Calculation 2 9" xfId="5023"/>
    <cellStyle name="Calculation 2_13-Endividamento" xfId="5024"/>
    <cellStyle name="Calculation 20" xfId="5025"/>
    <cellStyle name="Calculation 20 2" xfId="5026"/>
    <cellStyle name="Calculation 20_RUMO" xfId="5027"/>
    <cellStyle name="Calculation 21" xfId="5028"/>
    <cellStyle name="Calculation 21 2" xfId="5029"/>
    <cellStyle name="Calculation 21_RUMO" xfId="5030"/>
    <cellStyle name="Calculation 22" xfId="5031"/>
    <cellStyle name="Calculation 22 2" xfId="5032"/>
    <cellStyle name="Calculation 22_RUMO" xfId="5033"/>
    <cellStyle name="Calculation 23" xfId="5034"/>
    <cellStyle name="Calculation 23 2" xfId="5035"/>
    <cellStyle name="Calculation 23_RUMO" xfId="5036"/>
    <cellStyle name="Calculation 24" xfId="5037"/>
    <cellStyle name="Calculation 24 2" xfId="5038"/>
    <cellStyle name="Calculation 24_RUMO" xfId="5039"/>
    <cellStyle name="Calculation 25" xfId="5040"/>
    <cellStyle name="Calculation 26" xfId="5041"/>
    <cellStyle name="Calculation 27" xfId="5042"/>
    <cellStyle name="Calculation 28" xfId="5043"/>
    <cellStyle name="Calculation 29" xfId="5044"/>
    <cellStyle name="Calculation 3" xfId="5045"/>
    <cellStyle name="Calculation 3 2" xfId="5046"/>
    <cellStyle name="Calculation 3 2 2" xfId="5047"/>
    <cellStyle name="Calculation 3 2_RUMO" xfId="5048"/>
    <cellStyle name="Calculation 3 3" xfId="5049"/>
    <cellStyle name="Calculation 3 3 2" xfId="5050"/>
    <cellStyle name="Calculation 3 3_RUMO" xfId="5051"/>
    <cellStyle name="Calculation 3 4" xfId="5052"/>
    <cellStyle name="Calculation 3 4 2" xfId="5053"/>
    <cellStyle name="Calculation 3 4_RUMO" xfId="5054"/>
    <cellStyle name="Calculation 3 5" xfId="5055"/>
    <cellStyle name="Calculation 3 5 2" xfId="5056"/>
    <cellStyle name="Calculation 3 5_RUMO" xfId="5057"/>
    <cellStyle name="Calculation 3 6" xfId="5058"/>
    <cellStyle name="Calculation 3 6 2" xfId="5059"/>
    <cellStyle name="Calculation 3 6_RUMO" xfId="5060"/>
    <cellStyle name="Calculation 3 7" xfId="5061"/>
    <cellStyle name="Calculation 3_Dep_Judiciais-Contingências" xfId="5062"/>
    <cellStyle name="Calculation 30" xfId="5063"/>
    <cellStyle name="Calculation 31" xfId="5064"/>
    <cellStyle name="Calculation 32" xfId="5065"/>
    <cellStyle name="Calculation 33" xfId="5066"/>
    <cellStyle name="Calculation 34" xfId="5067"/>
    <cellStyle name="Calculation 35" xfId="5068"/>
    <cellStyle name="Calculation 36" xfId="5069"/>
    <cellStyle name="Calculation 37" xfId="5070"/>
    <cellStyle name="Calculation 38" xfId="5071"/>
    <cellStyle name="Calculation 39" xfId="5072"/>
    <cellStyle name="Calculation 4" xfId="5073"/>
    <cellStyle name="Calculation 4 2" xfId="5074"/>
    <cellStyle name="Calculation 4_Dep_Judiciais-Contingências" xfId="5075"/>
    <cellStyle name="Calculation 40" xfId="5076"/>
    <cellStyle name="Calculation 41" xfId="5077"/>
    <cellStyle name="Calculation 42" xfId="5078"/>
    <cellStyle name="Calculation 43" xfId="5079"/>
    <cellStyle name="Calculation 44" xfId="5080"/>
    <cellStyle name="Calculation 45" xfId="5081"/>
    <cellStyle name="Calculation 46" xfId="5082"/>
    <cellStyle name="Calculation 47" xfId="5083"/>
    <cellStyle name="Calculation 48" xfId="5084"/>
    <cellStyle name="Calculation 49" xfId="5085"/>
    <cellStyle name="Calculation 5" xfId="5086"/>
    <cellStyle name="Calculation 5 2" xfId="5087"/>
    <cellStyle name="Calculation 5_RUMO" xfId="5088"/>
    <cellStyle name="Calculation 50" xfId="5089"/>
    <cellStyle name="Calculation 51" xfId="5090"/>
    <cellStyle name="Calculation 52" xfId="5091"/>
    <cellStyle name="Calculation 53" xfId="5092"/>
    <cellStyle name="Calculation 54" xfId="5093"/>
    <cellStyle name="Calculation 55" xfId="5094"/>
    <cellStyle name="Calculation 56" xfId="5095"/>
    <cellStyle name="Calculation 57" xfId="5096"/>
    <cellStyle name="Calculation 58" xfId="5097"/>
    <cellStyle name="Calculation 59" xfId="5098"/>
    <cellStyle name="Calculation 6" xfId="5099"/>
    <cellStyle name="Calculation 6 2" xfId="5100"/>
    <cellStyle name="Calculation 6_RUMO" xfId="5101"/>
    <cellStyle name="Calculation 60" xfId="5102"/>
    <cellStyle name="Calculation 61" xfId="5103"/>
    <cellStyle name="Calculation 62" xfId="5104"/>
    <cellStyle name="Calculation 63" xfId="5105"/>
    <cellStyle name="Calculation 64" xfId="5106"/>
    <cellStyle name="Calculation 65" xfId="5107"/>
    <cellStyle name="Calculation 66" xfId="5108"/>
    <cellStyle name="Calculation 67" xfId="5109"/>
    <cellStyle name="Calculation 68" xfId="5110"/>
    <cellStyle name="Calculation 69" xfId="5111"/>
    <cellStyle name="Calculation 7" xfId="5112"/>
    <cellStyle name="Calculation 7 2" xfId="5113"/>
    <cellStyle name="Calculation 7_RUMO" xfId="5114"/>
    <cellStyle name="Calculation 70" xfId="5115"/>
    <cellStyle name="Calculation 71" xfId="5116"/>
    <cellStyle name="Calculation 72" xfId="5117"/>
    <cellStyle name="Calculation 73" xfId="5118"/>
    <cellStyle name="Calculation 74" xfId="5119"/>
    <cellStyle name="Calculation 75" xfId="5120"/>
    <cellStyle name="Calculation 76" xfId="5121"/>
    <cellStyle name="Calculation 77" xfId="5122"/>
    <cellStyle name="Calculation 78" xfId="5123"/>
    <cellStyle name="Calculation 79" xfId="5124"/>
    <cellStyle name="Calculation 8" xfId="5125"/>
    <cellStyle name="Calculation 8 2" xfId="5126"/>
    <cellStyle name="Calculation 8_RUMO" xfId="5127"/>
    <cellStyle name="Calculation 80" xfId="5128"/>
    <cellStyle name="Calculation 81" xfId="5129"/>
    <cellStyle name="Calculation 82" xfId="5130"/>
    <cellStyle name="Calculation 83" xfId="5131"/>
    <cellStyle name="Calculation 84" xfId="5132"/>
    <cellStyle name="Calculation 85" xfId="5133"/>
    <cellStyle name="Calculation 86" xfId="5134"/>
    <cellStyle name="Calculation 87" xfId="5135"/>
    <cellStyle name="Calculation 88" xfId="5136"/>
    <cellStyle name="Calculation 89" xfId="5137"/>
    <cellStyle name="Calculation 9" xfId="5138"/>
    <cellStyle name="Calculation 9 2" xfId="5139"/>
    <cellStyle name="Calculation 9_RUMO" xfId="5140"/>
    <cellStyle name="Calculation 90" xfId="5141"/>
    <cellStyle name="Calculation 91" xfId="5142"/>
    <cellStyle name="Calculation 92" xfId="5143"/>
    <cellStyle name="Calculation 93" xfId="5144"/>
    <cellStyle name="Calculation 94" xfId="5145"/>
    <cellStyle name="Calculation 95" xfId="5146"/>
    <cellStyle name="Cálculo 10" xfId="5147"/>
    <cellStyle name="Cálculo 10 2" xfId="5148"/>
    <cellStyle name="Cálculo 10 3" xfId="5149"/>
    <cellStyle name="Cálculo 10_Dep_Judiciais-Contingências" xfId="5150"/>
    <cellStyle name="Cálculo 11" xfId="5151"/>
    <cellStyle name="Cálculo 11 2" xfId="5152"/>
    <cellStyle name="Cálculo 11_Dep_Judiciais-Contingências" xfId="5153"/>
    <cellStyle name="Cálculo 12" xfId="5154"/>
    <cellStyle name="Cálculo 13" xfId="5155"/>
    <cellStyle name="Cálculo 14" xfId="5156"/>
    <cellStyle name="Cálculo 15" xfId="5157"/>
    <cellStyle name="Cálculo 16" xfId="5158"/>
    <cellStyle name="Cálculo 17" xfId="5159"/>
    <cellStyle name="Cálculo 2" xfId="5160"/>
    <cellStyle name="Cálculo 2 2" xfId="5161"/>
    <cellStyle name="Cálculo 2 2 2" xfId="5162"/>
    <cellStyle name="Cálculo 2 2_COSAN SA CONSOLID_MÊS" xfId="5163"/>
    <cellStyle name="Cálculo 2 3" xfId="5164"/>
    <cellStyle name="Cálculo 2 3 2" xfId="5165"/>
    <cellStyle name="Cálculo 2 3_RUMO" xfId="5166"/>
    <cellStyle name="Cálculo 2 4" xfId="5167"/>
    <cellStyle name="Cálculo 2 4 2" xfId="5168"/>
    <cellStyle name="Cálculo 2 4_COSAN SA CONSOLID_MÊS" xfId="5169"/>
    <cellStyle name="Cálculo 2 5" xfId="5170"/>
    <cellStyle name="Cálculo 2 5 2" xfId="5171"/>
    <cellStyle name="Cálculo 2 5_RUMO" xfId="5172"/>
    <cellStyle name="Cálculo 2 6" xfId="5173"/>
    <cellStyle name="Cálculo 2 6 2" xfId="5174"/>
    <cellStyle name="Cálculo 2 6_RUMO" xfId="5175"/>
    <cellStyle name="Cálculo 2 7" xfId="5176"/>
    <cellStyle name="Cálculo 2 7 2" xfId="5177"/>
    <cellStyle name="Cálculo 2 7_RUMO" xfId="5178"/>
    <cellStyle name="Cálculo 2 8" xfId="5179"/>
    <cellStyle name="Cálculo 2_11_Combinação de neg. Zanin" xfId="5180"/>
    <cellStyle name="Cálculo 3" xfId="5181"/>
    <cellStyle name="Cálculo 3 2" xfId="5182"/>
    <cellStyle name="Cálculo 3 2 2" xfId="5183"/>
    <cellStyle name="Cálculo 3 2_RUMO" xfId="5184"/>
    <cellStyle name="Cálculo 3 3" xfId="5185"/>
    <cellStyle name="Cálculo 3 3 2" xfId="5186"/>
    <cellStyle name="Cálculo 3 3_RUMO" xfId="5187"/>
    <cellStyle name="Cálculo 3 4" xfId="5188"/>
    <cellStyle name="Cálculo 3 4 2" xfId="5189"/>
    <cellStyle name="Cálculo 3 4_RUMO" xfId="5190"/>
    <cellStyle name="Cálculo 3 5" xfId="5191"/>
    <cellStyle name="Cálculo 3_13-Endividamento" xfId="5192"/>
    <cellStyle name="Cálculo 4" xfId="5193"/>
    <cellStyle name="Cálculo 4 2" xfId="5194"/>
    <cellStyle name="Cálculo 4 2 2" xfId="5195"/>
    <cellStyle name="Cálculo 4 2_RUMO" xfId="5196"/>
    <cellStyle name="Cálculo 4 3" xfId="5197"/>
    <cellStyle name="Cálculo 4 3 2" xfId="5198"/>
    <cellStyle name="Cálculo 4 3_RUMO" xfId="5199"/>
    <cellStyle name="Cálculo 4 4" xfId="5200"/>
    <cellStyle name="Cálculo 4 4 2" xfId="5201"/>
    <cellStyle name="Cálculo 4 4_RUMO" xfId="5202"/>
    <cellStyle name="Cálculo 4 5" xfId="5203"/>
    <cellStyle name="Cálculo 4_13-Endividamento" xfId="5204"/>
    <cellStyle name="Cálculo 5" xfId="5205"/>
    <cellStyle name="Cálculo 5 2" xfId="5206"/>
    <cellStyle name="Cálculo 5 2 2" xfId="5207"/>
    <cellStyle name="Cálculo 5 2_RUMO" xfId="5208"/>
    <cellStyle name="Cálculo 5 3" xfId="5209"/>
    <cellStyle name="Cálculo 5 3 2" xfId="5210"/>
    <cellStyle name="Cálculo 5 3_RUMO" xfId="5211"/>
    <cellStyle name="Cálculo 5 4" xfId="5212"/>
    <cellStyle name="Cálculo 5 4 2" xfId="5213"/>
    <cellStyle name="Cálculo 5 4_RUMO" xfId="5214"/>
    <cellStyle name="Cálculo 5 5" xfId="5215"/>
    <cellStyle name="Cálculo 5_13-Endividamento" xfId="5216"/>
    <cellStyle name="Cálculo 6" xfId="5217"/>
    <cellStyle name="Cálculo 6 2" xfId="5218"/>
    <cellStyle name="Cálculo 6 2 2" xfId="5219"/>
    <cellStyle name="Cálculo 6 2_RUMO" xfId="5220"/>
    <cellStyle name="Cálculo 6 3" xfId="5221"/>
    <cellStyle name="Cálculo 6 3 2" xfId="5222"/>
    <cellStyle name="Cálculo 6 3_RUMO" xfId="5223"/>
    <cellStyle name="Cálculo 6 4" xfId="5224"/>
    <cellStyle name="Cálculo 6 4 2" xfId="5225"/>
    <cellStyle name="Cálculo 6 4_RUMO" xfId="5226"/>
    <cellStyle name="Cálculo 6 5" xfId="5227"/>
    <cellStyle name="Cálculo 6_13-Endividamento" xfId="5228"/>
    <cellStyle name="Cálculo 7" xfId="5229"/>
    <cellStyle name="Cálculo 7 2" xfId="5230"/>
    <cellStyle name="Cálculo 7 2 2" xfId="5231"/>
    <cellStyle name="Cálculo 7 2_RUMO" xfId="5232"/>
    <cellStyle name="Cálculo 7 3" xfId="5233"/>
    <cellStyle name="Cálculo 7 3 2" xfId="5234"/>
    <cellStyle name="Cálculo 7 3_RUMO" xfId="5235"/>
    <cellStyle name="Cálculo 7 4" xfId="5236"/>
    <cellStyle name="Cálculo 7 4 2" xfId="5237"/>
    <cellStyle name="Cálculo 7 4_RUMO" xfId="5238"/>
    <cellStyle name="Cálculo 7 5" xfId="5239"/>
    <cellStyle name="Cálculo 7_13-Endividamento" xfId="5240"/>
    <cellStyle name="Cálculo 8" xfId="5241"/>
    <cellStyle name="Cálculo 8 2" xfId="5242"/>
    <cellStyle name="Cálculo 8_COSAN SA CONSOLID_MÊS" xfId="5243"/>
    <cellStyle name="Cálculo 9" xfId="5244"/>
    <cellStyle name="Cambiar to&amp;do" xfId="5245"/>
    <cellStyle name="Cambiar to&amp;do 2" xfId="5246"/>
    <cellStyle name="Cambiar to&amp;do 3" xfId="5247"/>
    <cellStyle name="Cambiar to&amp;do 4" xfId="5248"/>
    <cellStyle name="Cambiar to&amp;do_13-Endividamento" xfId="5249"/>
    <cellStyle name="Cancel" xfId="5250"/>
    <cellStyle name="Cancel 2 2 2" xfId="5251"/>
    <cellStyle name="Cancel 3 2" xfId="5252"/>
    <cellStyle name="Cancel_Dep_Judiciais-Contingências" xfId="5253"/>
    <cellStyle name="čárky [0]_Business Plan MCE" xfId="5254"/>
    <cellStyle name="čárky_Business Plan MCE" xfId="5255"/>
    <cellStyle name="Célula de Verificação 10" xfId="5256"/>
    <cellStyle name="Célula de Verificação 10 2" xfId="5257"/>
    <cellStyle name="Célula de Verificação 10 3" xfId="5258"/>
    <cellStyle name="Célula de Verificação 10_Dep_Judiciais-Contingências" xfId="5259"/>
    <cellStyle name="Célula de Verificação 11" xfId="5260"/>
    <cellStyle name="Célula de Verificação 11 2" xfId="5261"/>
    <cellStyle name="Célula de Verificação 11_Dep_Judiciais-Contingências" xfId="5262"/>
    <cellStyle name="Célula de Verificação 12" xfId="5263"/>
    <cellStyle name="Célula de Verificação 13" xfId="5264"/>
    <cellStyle name="Célula de Verificação 14" xfId="5265"/>
    <cellStyle name="Célula de Verificação 15" xfId="5266"/>
    <cellStyle name="Célula de Verificação 16" xfId="5267"/>
    <cellStyle name="Célula de Verificação 17" xfId="5268"/>
    <cellStyle name="Célula de Verificação 2" xfId="5269"/>
    <cellStyle name="Célula de Verificação 2 2" xfId="5270"/>
    <cellStyle name="Célula de Verificação 2 3" xfId="5271"/>
    <cellStyle name="Célula de Verificação 2 4" xfId="5272"/>
    <cellStyle name="Célula de Verificação 2 5" xfId="5273"/>
    <cellStyle name="Célula de Verificação 2 6" xfId="5274"/>
    <cellStyle name="Célula de Verificação 2 7" xfId="5275"/>
    <cellStyle name="Célula de Verificação 2_11_Combinação de neg. Zanin" xfId="5276"/>
    <cellStyle name="Célula de Verificação 3" xfId="5277"/>
    <cellStyle name="Célula de Verificação 3 2" xfId="5278"/>
    <cellStyle name="Célula de Verificação 3 3" xfId="5279"/>
    <cellStyle name="Célula de Verificação 3 4" xfId="5280"/>
    <cellStyle name="Célula de Verificação 3_13-Endividamento" xfId="5281"/>
    <cellStyle name="Célula de Verificação 4" xfId="5282"/>
    <cellStyle name="Célula de Verificação 4 2" xfId="5283"/>
    <cellStyle name="Célula de Verificação 4 3" xfId="5284"/>
    <cellStyle name="Célula de Verificação 4 4" xfId="5285"/>
    <cellStyle name="Célula de Verificação 4_13-Endividamento" xfId="5286"/>
    <cellStyle name="Célula de Verificação 5" xfId="5287"/>
    <cellStyle name="Célula de Verificação 5 2" xfId="5288"/>
    <cellStyle name="Célula de Verificação 5 3" xfId="5289"/>
    <cellStyle name="Célula de Verificação 5 4" xfId="5290"/>
    <cellStyle name="Célula de Verificação 5_13-Endividamento" xfId="5291"/>
    <cellStyle name="Célula de Verificação 6" xfId="5292"/>
    <cellStyle name="Célula de Verificação 6 2" xfId="5293"/>
    <cellStyle name="Célula de Verificação 6 3" xfId="5294"/>
    <cellStyle name="Célula de Verificação 6 4" xfId="5295"/>
    <cellStyle name="Célula de Verificação 6_13-Endividamento" xfId="5296"/>
    <cellStyle name="Célula de Verificação 7" xfId="5297"/>
    <cellStyle name="Célula de Verificação 7 2" xfId="5298"/>
    <cellStyle name="Célula de Verificação 7 3" xfId="5299"/>
    <cellStyle name="Célula de Verificação 7 4" xfId="5300"/>
    <cellStyle name="Célula de Verificação 7_13-Endividamento" xfId="5301"/>
    <cellStyle name="Célula de Verificação 8" xfId="5302"/>
    <cellStyle name="Célula de Verificação 8 2" xfId="5303"/>
    <cellStyle name="Célula de Verificação 8_Dep_Judiciais-Contingências" xfId="5304"/>
    <cellStyle name="Célula de Verificação 9" xfId="5305"/>
    <cellStyle name="Célula Ligada" xfId="5306"/>
    <cellStyle name="Célula Vinculada 10" xfId="5307"/>
    <cellStyle name="Célula Vinculada 10 2" xfId="5308"/>
    <cellStyle name="Célula Vinculada 10 3" xfId="5309"/>
    <cellStyle name="Célula Vinculada 10_Dep_Judiciais-Contingências" xfId="5310"/>
    <cellStyle name="Célula Vinculada 11" xfId="5311"/>
    <cellStyle name="Célula Vinculada 11 2" xfId="5312"/>
    <cellStyle name="Célula Vinculada 11_Dep_Judiciais-Contingências" xfId="5313"/>
    <cellStyle name="Célula Vinculada 12" xfId="5314"/>
    <cellStyle name="Célula Vinculada 13" xfId="5315"/>
    <cellStyle name="Célula Vinculada 14" xfId="5316"/>
    <cellStyle name="Célula Vinculada 15" xfId="5317"/>
    <cellStyle name="Célula Vinculada 16" xfId="5318"/>
    <cellStyle name="Célula Vinculada 17" xfId="5319"/>
    <cellStyle name="Célula Vinculada 2" xfId="5320"/>
    <cellStyle name="Célula Vinculada 2 2" xfId="5321"/>
    <cellStyle name="Célula Vinculada 2 3" xfId="5322"/>
    <cellStyle name="Célula Vinculada 2 3 2" xfId="5323"/>
    <cellStyle name="Célula Vinculada 2 3_Dep_Judiciais-Contingências" xfId="5324"/>
    <cellStyle name="Célula Vinculada 2 4" xfId="5325"/>
    <cellStyle name="Célula Vinculada 2 5" xfId="5326"/>
    <cellStyle name="Célula Vinculada 2 6" xfId="5327"/>
    <cellStyle name="Célula Vinculada 2_11_Combinação de neg. Zanin" xfId="5328"/>
    <cellStyle name="Célula Vinculada 3" xfId="5329"/>
    <cellStyle name="Célula Vinculada 3 2" xfId="5330"/>
    <cellStyle name="Célula Vinculada 3 2 2" xfId="5331"/>
    <cellStyle name="Célula Vinculada 3 2_Dep_Judiciais-Contingências" xfId="5332"/>
    <cellStyle name="Célula Vinculada 3 3" xfId="5333"/>
    <cellStyle name="Célula Vinculada 3 3 2" xfId="5334"/>
    <cellStyle name="Célula Vinculada 3 3_Dep_Judiciais-Contingências" xfId="5335"/>
    <cellStyle name="Célula Vinculada 3 4" xfId="5336"/>
    <cellStyle name="Célula Vinculada 3_Dep_Judiciais-Contingências" xfId="5337"/>
    <cellStyle name="Célula Vinculada 4" xfId="5338"/>
    <cellStyle name="Célula Vinculada 4 2" xfId="5339"/>
    <cellStyle name="Célula Vinculada 4 2 2" xfId="5340"/>
    <cellStyle name="Célula Vinculada 4 2_Dep_Judiciais-Contingências" xfId="5341"/>
    <cellStyle name="Célula Vinculada 4 3" xfId="5342"/>
    <cellStyle name="Célula Vinculada 4 3 2" xfId="5343"/>
    <cellStyle name="Célula Vinculada 4 3_Dep_Judiciais-Contingências" xfId="5344"/>
    <cellStyle name="Célula Vinculada 4 4" xfId="5345"/>
    <cellStyle name="Célula Vinculada 4_Dep_Judiciais-Contingências" xfId="5346"/>
    <cellStyle name="Célula Vinculada 5" xfId="5347"/>
    <cellStyle name="Célula Vinculada 5 2" xfId="5348"/>
    <cellStyle name="Célula Vinculada 5 2 2" xfId="5349"/>
    <cellStyle name="Célula Vinculada 5 2_Dep_Judiciais-Contingências" xfId="5350"/>
    <cellStyle name="Célula Vinculada 5 3" xfId="5351"/>
    <cellStyle name="Célula Vinculada 5 3 2" xfId="5352"/>
    <cellStyle name="Célula Vinculada 5 3_Dep_Judiciais-Contingências" xfId="5353"/>
    <cellStyle name="Célula Vinculada 5 4" xfId="5354"/>
    <cellStyle name="Célula Vinculada 5_Dep_Judiciais-Contingências" xfId="5355"/>
    <cellStyle name="Célula Vinculada 6" xfId="5356"/>
    <cellStyle name="Célula Vinculada 6 2" xfId="5357"/>
    <cellStyle name="Célula Vinculada 6 2 2" xfId="5358"/>
    <cellStyle name="Célula Vinculada 6 2_Dep_Judiciais-Contingências" xfId="5359"/>
    <cellStyle name="Célula Vinculada 6 3" xfId="5360"/>
    <cellStyle name="Célula Vinculada 6 3 2" xfId="5361"/>
    <cellStyle name="Célula Vinculada 6 3_Dep_Judiciais-Contingências" xfId="5362"/>
    <cellStyle name="Célula Vinculada 6 4" xfId="5363"/>
    <cellStyle name="Célula Vinculada 6_Dep_Judiciais-Contingências" xfId="5364"/>
    <cellStyle name="Célula Vinculada 7" xfId="5365"/>
    <cellStyle name="Célula Vinculada 7 2" xfId="5366"/>
    <cellStyle name="Célula Vinculada 7 3" xfId="5367"/>
    <cellStyle name="Célula Vinculada 7 4" xfId="5368"/>
    <cellStyle name="Célula Vinculada 7_13-Endividamento" xfId="5369"/>
    <cellStyle name="Célula Vinculada 8" xfId="5370"/>
    <cellStyle name="Célula Vinculada 8 2" xfId="5371"/>
    <cellStyle name="Célula Vinculada 8_Dep_Judiciais-Contingências" xfId="5372"/>
    <cellStyle name="Célula Vinculada 9" xfId="5373"/>
    <cellStyle name="CélulaBase" xfId="5374"/>
    <cellStyle name="Centered Heading" xfId="5375"/>
    <cellStyle name="Centered Heading 2" xfId="5376"/>
    <cellStyle name="Centered Heading 3" xfId="5377"/>
    <cellStyle name="Centered Heading_COSAN SA CONSOLID_MÊS" xfId="5378"/>
    <cellStyle name="CenterHead" xfId="5379"/>
    <cellStyle name="CenterHead 2" xfId="5380"/>
    <cellStyle name="CenterHead 3" xfId="5381"/>
    <cellStyle name="CenterHead_COSAN SA CONSOLID_MÊS" xfId="5382"/>
    <cellStyle name="Cents" xfId="5383"/>
    <cellStyle name="Check Cell 10" xfId="5384"/>
    <cellStyle name="Check Cell 11" xfId="5385"/>
    <cellStyle name="Check Cell 2" xfId="5386"/>
    <cellStyle name="Check Cell 2 2" xfId="5387"/>
    <cellStyle name="Check Cell 2 3" xfId="5388"/>
    <cellStyle name="Check Cell 2 4" xfId="5389"/>
    <cellStyle name="Check Cell 2 5" xfId="5390"/>
    <cellStyle name="Check Cell 2 6" xfId="5391"/>
    <cellStyle name="Check Cell 2 7" xfId="5392"/>
    <cellStyle name="Check Cell 2 8" xfId="5393"/>
    <cellStyle name="Check Cell 2_Dep_Judiciais-Contingências" xfId="5394"/>
    <cellStyle name="Check Cell 3" xfId="5395"/>
    <cellStyle name="Check Cell 3 2" xfId="5396"/>
    <cellStyle name="Check Cell 3 3" xfId="5397"/>
    <cellStyle name="Check Cell 3 4" xfId="5398"/>
    <cellStyle name="Check Cell 3 5" xfId="5399"/>
    <cellStyle name="Check Cell 3 6" xfId="5400"/>
    <cellStyle name="Check Cell 3_Dep_Judiciais-Contingências" xfId="5401"/>
    <cellStyle name="Check Cell 4" xfId="5402"/>
    <cellStyle name="Check Cell 4 2" xfId="5403"/>
    <cellStyle name="Check Cell 4_Dep_Judiciais-Contingências" xfId="5404"/>
    <cellStyle name="Check Cell 5" xfId="5405"/>
    <cellStyle name="Check Cell 6" xfId="5406"/>
    <cellStyle name="Check Cell 7" xfId="5407"/>
    <cellStyle name="Check Cell 8" xfId="5408"/>
    <cellStyle name="Check Cell 9" xfId="5409"/>
    <cellStyle name="claudio" xfId="5410"/>
    <cellStyle name="Codigos" xfId="5411"/>
    <cellStyle name="colhead" xfId="5412"/>
    <cellStyle name="Column Heading" xfId="5413"/>
    <cellStyle name="Column_Title" xfId="5414"/>
    <cellStyle name="ColumnHeading" xfId="5415"/>
    <cellStyle name="Comma" xfId="5416"/>
    <cellStyle name="Comma  - Style1" xfId="5417"/>
    <cellStyle name="Comma  - Style1 2" xfId="5418"/>
    <cellStyle name="Comma  - Style1 3" xfId="5419"/>
    <cellStyle name="Comma  - Style1 4" xfId="5420"/>
    <cellStyle name="Comma  - Style1_13-Endividamento" xfId="5421"/>
    <cellStyle name="Comma  - Style2" xfId="5422"/>
    <cellStyle name="Comma  - Style2 2" xfId="5423"/>
    <cellStyle name="Comma  - Style2 3" xfId="5424"/>
    <cellStyle name="Comma  - Style2 4" xfId="5425"/>
    <cellStyle name="Comma  - Style2_13-Endividamento" xfId="5426"/>
    <cellStyle name="Comma  - Style3" xfId="5427"/>
    <cellStyle name="Comma  - Style3 2" xfId="5428"/>
    <cellStyle name="Comma  - Style3 3" xfId="5429"/>
    <cellStyle name="Comma  - Style3 4" xfId="5430"/>
    <cellStyle name="Comma  - Style3_13-Endividamento" xfId="5431"/>
    <cellStyle name="Comma  - Style4" xfId="5432"/>
    <cellStyle name="Comma  - Style4 2" xfId="5433"/>
    <cellStyle name="Comma  - Style4 3" xfId="5434"/>
    <cellStyle name="Comma  - Style4 4" xfId="5435"/>
    <cellStyle name="Comma  - Style4_13-Endividamento" xfId="5436"/>
    <cellStyle name="Comma  - Style5" xfId="5437"/>
    <cellStyle name="Comma  - Style5 2" xfId="5438"/>
    <cellStyle name="Comma  - Style5 3" xfId="5439"/>
    <cellStyle name="Comma  - Style5 4" xfId="5440"/>
    <cellStyle name="Comma  - Style5_13-Endividamento" xfId="5441"/>
    <cellStyle name="Comma  - Style6" xfId="5442"/>
    <cellStyle name="Comma  - Style6 2" xfId="5443"/>
    <cellStyle name="Comma  - Style6 3" xfId="5444"/>
    <cellStyle name="Comma  - Style6 4" xfId="5445"/>
    <cellStyle name="Comma  - Style6_13-Endividamento" xfId="5446"/>
    <cellStyle name="Comma  - Style7" xfId="5447"/>
    <cellStyle name="Comma  - Style7 2" xfId="5448"/>
    <cellStyle name="Comma  - Style7 3" xfId="5449"/>
    <cellStyle name="Comma  - Style7 4" xfId="5450"/>
    <cellStyle name="Comma  - Style7_13-Endividamento" xfId="5451"/>
    <cellStyle name="Comma  - Style8" xfId="5452"/>
    <cellStyle name="Comma  - Style8 2" xfId="5453"/>
    <cellStyle name="Comma  - Style8 3" xfId="5454"/>
    <cellStyle name="Comma  - Style8 4" xfId="5455"/>
    <cellStyle name="Comma  - Style8_13-Endividamento" xfId="5456"/>
    <cellStyle name="Comma [0] 2" xfId="5457"/>
    <cellStyle name="Comma 0" xfId="5458"/>
    <cellStyle name="Comma 0 10" xfId="5459"/>
    <cellStyle name="Comma 0 11" xfId="5460"/>
    <cellStyle name="Comma 0 12" xfId="5461"/>
    <cellStyle name="Comma 0 13" xfId="5462"/>
    <cellStyle name="Comma 0 14" xfId="5463"/>
    <cellStyle name="Comma 0 15" xfId="5464"/>
    <cellStyle name="Comma 0 16" xfId="5465"/>
    <cellStyle name="Comma 0 17" xfId="5466"/>
    <cellStyle name="Comma 0 18" xfId="5467"/>
    <cellStyle name="Comma 0 19" xfId="5468"/>
    <cellStyle name="Comma 0 2" xfId="5469"/>
    <cellStyle name="Comma 0 2 2" xfId="5470"/>
    <cellStyle name="Comma 0 2 2 2" xfId="5471"/>
    <cellStyle name="Comma 0 2 2 3" xfId="5472"/>
    <cellStyle name="Comma 0 2 2 4" xfId="5473"/>
    <cellStyle name="Comma 0 2 2_13-Endividamento" xfId="5474"/>
    <cellStyle name="Comma 0 2 3" xfId="5475"/>
    <cellStyle name="Comma 0 2 3 2" xfId="5476"/>
    <cellStyle name="Comma 0 2 3_13-Endividamento" xfId="5477"/>
    <cellStyle name="Comma 0 2 4" xfId="5478"/>
    <cellStyle name="Comma 0 2 5" xfId="5479"/>
    <cellStyle name="Comma 0 2 6" xfId="5480"/>
    <cellStyle name="Comma 0 2 7" xfId="5481"/>
    <cellStyle name="Comma 0 2 8" xfId="5482"/>
    <cellStyle name="Comma 0 2_13-Endividamento" xfId="5483"/>
    <cellStyle name="Comma 0 20" xfId="5484"/>
    <cellStyle name="Comma 0 21" xfId="5485"/>
    <cellStyle name="Comma 0 22" xfId="5486"/>
    <cellStyle name="Comma 0 23" xfId="5487"/>
    <cellStyle name="Comma 0 24" xfId="5488"/>
    <cellStyle name="Comma 0 25" xfId="5489"/>
    <cellStyle name="Comma 0 26" xfId="5490"/>
    <cellStyle name="Comma 0 27" xfId="5491"/>
    <cellStyle name="Comma 0 28" xfId="5492"/>
    <cellStyle name="Comma 0 29" xfId="5493"/>
    <cellStyle name="Comma 0 3" xfId="5494"/>
    <cellStyle name="Comma 0 3 2" xfId="5495"/>
    <cellStyle name="Comma 0 3 2 2" xfId="5496"/>
    <cellStyle name="Comma 0 3 2 3" xfId="5497"/>
    <cellStyle name="Comma 0 3 2 4" xfId="5498"/>
    <cellStyle name="Comma 0 3 2_13-Endividamento" xfId="5499"/>
    <cellStyle name="Comma 0 3 3" xfId="5500"/>
    <cellStyle name="Comma 0 3 3 2" xfId="5501"/>
    <cellStyle name="Comma 0 3 3_13-Endividamento" xfId="5502"/>
    <cellStyle name="Comma 0 3 4" xfId="5503"/>
    <cellStyle name="Comma 0 3 5" xfId="5504"/>
    <cellStyle name="Comma 0 3 6" xfId="5505"/>
    <cellStyle name="Comma 0 3 7" xfId="5506"/>
    <cellStyle name="Comma 0 3 8" xfId="5507"/>
    <cellStyle name="Comma 0 3_13-Endividamento" xfId="5508"/>
    <cellStyle name="Comma 0 30" xfId="5509"/>
    <cellStyle name="Comma 0 31" xfId="5510"/>
    <cellStyle name="Comma 0 32" xfId="5511"/>
    <cellStyle name="Comma 0 33" xfId="5512"/>
    <cellStyle name="Comma 0 34" xfId="5513"/>
    <cellStyle name="Comma 0 35" xfId="5514"/>
    <cellStyle name="Comma 0 36" xfId="5515"/>
    <cellStyle name="Comma 0 37" xfId="5516"/>
    <cellStyle name="Comma 0 37 2" xfId="5517"/>
    <cellStyle name="Comma 0 37_Dep_Judiciais-Contingências" xfId="5518"/>
    <cellStyle name="Comma 0 38" xfId="5519"/>
    <cellStyle name="Comma 0 39" xfId="5520"/>
    <cellStyle name="Comma 0 4" xfId="5521"/>
    <cellStyle name="Comma 0 4 2" xfId="5522"/>
    <cellStyle name="Comma 0 4 3" xfId="5523"/>
    <cellStyle name="Comma 0 4 4" xfId="5524"/>
    <cellStyle name="Comma 0 4 5" xfId="5525"/>
    <cellStyle name="Comma 0 4 6" xfId="5526"/>
    <cellStyle name="Comma 0 4_13-Endividamento" xfId="5527"/>
    <cellStyle name="Comma 0 40" xfId="5528"/>
    <cellStyle name="Comma 0 41" xfId="5529"/>
    <cellStyle name="Comma 0 42" xfId="5530"/>
    <cellStyle name="Comma 0 5" xfId="5531"/>
    <cellStyle name="Comma 0 5 2" xfId="5532"/>
    <cellStyle name="Comma 0 5 3" xfId="5533"/>
    <cellStyle name="Comma 0 5_Dep_Judiciais-Contingências" xfId="5534"/>
    <cellStyle name="Comma 0 6" xfId="5535"/>
    <cellStyle name="Comma 0 6 2" xfId="5536"/>
    <cellStyle name="Comma 0 6 3" xfId="5537"/>
    <cellStyle name="Comma 0 6_Dep_Judiciais-Contingências" xfId="5538"/>
    <cellStyle name="Comma 0 7" xfId="5539"/>
    <cellStyle name="Comma 0 7 2" xfId="5540"/>
    <cellStyle name="Comma 0 7_Dep_Judiciais-Contingências" xfId="5541"/>
    <cellStyle name="Comma 0 8" xfId="5542"/>
    <cellStyle name="Comma 0 9" xfId="5543"/>
    <cellStyle name="Comma 0*" xfId="5544"/>
    <cellStyle name="Comma 0* 10" xfId="5545"/>
    <cellStyle name="Comma 0* 11" xfId="5546"/>
    <cellStyle name="Comma 0* 12" xfId="5547"/>
    <cellStyle name="Comma 0* 13" xfId="5548"/>
    <cellStyle name="Comma 0* 14" xfId="5549"/>
    <cellStyle name="Comma 0* 15" xfId="5550"/>
    <cellStyle name="Comma 0* 16" xfId="5551"/>
    <cellStyle name="Comma 0* 17" xfId="5552"/>
    <cellStyle name="Comma 0* 18" xfId="5553"/>
    <cellStyle name="Comma 0* 19" xfId="5554"/>
    <cellStyle name="Comma 0* 2" xfId="5555"/>
    <cellStyle name="Comma 0* 2 2" xfId="5556"/>
    <cellStyle name="Comma 0* 2 2 2" xfId="5557"/>
    <cellStyle name="Comma 0* 2 2 3" xfId="5558"/>
    <cellStyle name="Comma 0* 2 2 4" xfId="5559"/>
    <cellStyle name="Comma 0* 2 2_13-Endividamento" xfId="5560"/>
    <cellStyle name="Comma 0* 2 3" xfId="5561"/>
    <cellStyle name="Comma 0* 2 3 2" xfId="5562"/>
    <cellStyle name="Comma 0* 2 3_13-Endividamento" xfId="5563"/>
    <cellStyle name="Comma 0* 2 4" xfId="5564"/>
    <cellStyle name="Comma 0* 2 5" xfId="5565"/>
    <cellStyle name="Comma 0* 2 6" xfId="5566"/>
    <cellStyle name="Comma 0* 2 7" xfId="5567"/>
    <cellStyle name="Comma 0* 2 8" xfId="5568"/>
    <cellStyle name="Comma 0* 2_13-Endividamento" xfId="5569"/>
    <cellStyle name="Comma 0* 20" xfId="5570"/>
    <cellStyle name="Comma 0* 21" xfId="5571"/>
    <cellStyle name="Comma 0* 22" xfId="5572"/>
    <cellStyle name="Comma 0* 23" xfId="5573"/>
    <cellStyle name="Comma 0* 24" xfId="5574"/>
    <cellStyle name="Comma 0* 25" xfId="5575"/>
    <cellStyle name="Comma 0* 26" xfId="5576"/>
    <cellStyle name="Comma 0* 27" xfId="5577"/>
    <cellStyle name="Comma 0* 28" xfId="5578"/>
    <cellStyle name="Comma 0* 29" xfId="5579"/>
    <cellStyle name="Comma 0* 3" xfId="5580"/>
    <cellStyle name="Comma 0* 3 2" xfId="5581"/>
    <cellStyle name="Comma 0* 3 2 2" xfId="5582"/>
    <cellStyle name="Comma 0* 3 2 3" xfId="5583"/>
    <cellStyle name="Comma 0* 3 2 4" xfId="5584"/>
    <cellStyle name="Comma 0* 3 2_13-Endividamento" xfId="5585"/>
    <cellStyle name="Comma 0* 3 3" xfId="5586"/>
    <cellStyle name="Comma 0* 3 3 2" xfId="5587"/>
    <cellStyle name="Comma 0* 3 3_13-Endividamento" xfId="5588"/>
    <cellStyle name="Comma 0* 3 4" xfId="5589"/>
    <cellStyle name="Comma 0* 3 5" xfId="5590"/>
    <cellStyle name="Comma 0* 3 6" xfId="5591"/>
    <cellStyle name="Comma 0* 3 7" xfId="5592"/>
    <cellStyle name="Comma 0* 3 8" xfId="5593"/>
    <cellStyle name="Comma 0* 3_13-Endividamento" xfId="5594"/>
    <cellStyle name="Comma 0* 30" xfId="5595"/>
    <cellStyle name="Comma 0* 31" xfId="5596"/>
    <cellStyle name="Comma 0* 32" xfId="5597"/>
    <cellStyle name="Comma 0* 33" xfId="5598"/>
    <cellStyle name="Comma 0* 34" xfId="5599"/>
    <cellStyle name="Comma 0* 35" xfId="5600"/>
    <cellStyle name="Comma 0* 36" xfId="5601"/>
    <cellStyle name="Comma 0* 37" xfId="5602"/>
    <cellStyle name="Comma 0* 37 2" xfId="5603"/>
    <cellStyle name="Comma 0* 37_Base Partes Relacionadas" xfId="5604"/>
    <cellStyle name="Comma 0* 38" xfId="5605"/>
    <cellStyle name="Comma 0* 39" xfId="5606"/>
    <cellStyle name="Comma 0* 4" xfId="5607"/>
    <cellStyle name="Comma 0* 4 2" xfId="5608"/>
    <cellStyle name="Comma 0* 4 3" xfId="5609"/>
    <cellStyle name="Comma 0* 4 4" xfId="5610"/>
    <cellStyle name="Comma 0* 4 5" xfId="5611"/>
    <cellStyle name="Comma 0* 4 6" xfId="5612"/>
    <cellStyle name="Comma 0* 4_13-Endividamento" xfId="5613"/>
    <cellStyle name="Comma 0* 40" xfId="5614"/>
    <cellStyle name="Comma 0* 41" xfId="5615"/>
    <cellStyle name="Comma 0* 42" xfId="5616"/>
    <cellStyle name="Comma 0* 5" xfId="5617"/>
    <cellStyle name="Comma 0* 5 2" xfId="5618"/>
    <cellStyle name="Comma 0* 5 3" xfId="5619"/>
    <cellStyle name="Comma 0* 5_Base Partes Relacionadas" xfId="5620"/>
    <cellStyle name="Comma 0* 6" xfId="5621"/>
    <cellStyle name="Comma 0* 6 2" xfId="5622"/>
    <cellStyle name="Comma 0* 6 3" xfId="5623"/>
    <cellStyle name="Comma 0* 6_Base Partes Relacionadas" xfId="5624"/>
    <cellStyle name="Comma 0* 7" xfId="5625"/>
    <cellStyle name="Comma 0* 7 2" xfId="5626"/>
    <cellStyle name="Comma 0* 7_Base Partes Relacionadas" xfId="5627"/>
    <cellStyle name="Comma 0* 8" xfId="5628"/>
    <cellStyle name="Comma 0* 9" xfId="5629"/>
    <cellStyle name="Comma 0*_13-Endividamento" xfId="5630"/>
    <cellStyle name="Comma 0.0" xfId="5631"/>
    <cellStyle name="Comma 0.00" xfId="5632"/>
    <cellStyle name="Comma 0.000" xfId="5633"/>
    <cellStyle name="Comma 0_13-Endividamento" xfId="5634"/>
    <cellStyle name="Comma 10" xfId="5635"/>
    <cellStyle name="Comma 10 2" xfId="5636"/>
    <cellStyle name="Comma 10_Dep_Judiciais-Contingências" xfId="5637"/>
    <cellStyle name="Comma 11" xfId="5638"/>
    <cellStyle name="Comma 11 2" xfId="5639"/>
    <cellStyle name="Comma 11 2 2" xfId="5640"/>
    <cellStyle name="Comma 11 2 2 2" xfId="5641"/>
    <cellStyle name="Comma 11 2 2 2 2" xfId="5642"/>
    <cellStyle name="Comma 11 2 2 2 2 2" xfId="5643"/>
    <cellStyle name="Comma 11 2 2 2 2 2 2" xfId="5644"/>
    <cellStyle name="Comma 11 2 2 2 2 2_Dep_Judiciais-Contingências" xfId="5645"/>
    <cellStyle name="Comma 11 2 2 2 2 3" xfId="5646"/>
    <cellStyle name="Comma 11 2 2 2 2 4" xfId="5647"/>
    <cellStyle name="Comma 11 2 2 2 2_Dep_Judiciais-Contingências" xfId="5648"/>
    <cellStyle name="Comma 11 2 2 2 3" xfId="5649"/>
    <cellStyle name="Comma 11 2 2 2 3 2" xfId="5650"/>
    <cellStyle name="Comma 11 2 2 2 3_Dep_Judiciais-Contingências" xfId="5651"/>
    <cellStyle name="Comma 11 2 2 2 4" xfId="5652"/>
    <cellStyle name="Comma 11 2 2 2 5" xfId="5653"/>
    <cellStyle name="Comma 11 2 2 2_Dep_Judiciais-Contingências" xfId="5654"/>
    <cellStyle name="Comma 11 2 2 3" xfId="5655"/>
    <cellStyle name="Comma 11 2 2 3 2" xfId="5656"/>
    <cellStyle name="Comma 11 2 2 3 2 2" xfId="5657"/>
    <cellStyle name="Comma 11 2 2 3 2 2 2" xfId="5658"/>
    <cellStyle name="Comma 11 2 2 3 2 2_Dep_Judiciais-Contingências" xfId="5659"/>
    <cellStyle name="Comma 11 2 2 3 2 3" xfId="5660"/>
    <cellStyle name="Comma 11 2 2 3 2 4" xfId="5661"/>
    <cellStyle name="Comma 11 2 2 3 2_Dep_Judiciais-Contingências" xfId="5662"/>
    <cellStyle name="Comma 11 2 2 3 3" xfId="5663"/>
    <cellStyle name="Comma 11 2 2 3 3 2" xfId="5664"/>
    <cellStyle name="Comma 11 2 2 3 3_Dep_Judiciais-Contingências" xfId="5665"/>
    <cellStyle name="Comma 11 2 2 3 4" xfId="5666"/>
    <cellStyle name="Comma 11 2 2 3 5" xfId="5667"/>
    <cellStyle name="Comma 11 2 2 3_Dep_Judiciais-Contingências" xfId="5668"/>
    <cellStyle name="Comma 11 2 2 4" xfId="5669"/>
    <cellStyle name="Comma 11 2 2 4 2" xfId="5670"/>
    <cellStyle name="Comma 11 2 2 4 2 2" xfId="5671"/>
    <cellStyle name="Comma 11 2 2 4 2_Dep_Judiciais-Contingências" xfId="5672"/>
    <cellStyle name="Comma 11 2 2 4 3" xfId="5673"/>
    <cellStyle name="Comma 11 2 2 4 4" xfId="5674"/>
    <cellStyle name="Comma 11 2 2 4_Dep_Judiciais-Contingências" xfId="5675"/>
    <cellStyle name="Comma 11 2 2 5" xfId="5676"/>
    <cellStyle name="Comma 11 2 2 5 2" xfId="5677"/>
    <cellStyle name="Comma 11 2 2 5_Dep_Judiciais-Contingências" xfId="5678"/>
    <cellStyle name="Comma 11 2 2 6" xfId="5679"/>
    <cellStyle name="Comma 11 2 2 7" xfId="5680"/>
    <cellStyle name="Comma 11 2 2_Dep_Judiciais-Contingências" xfId="5681"/>
    <cellStyle name="Comma 11 2_Dep_Judiciais-Contingências" xfId="5682"/>
    <cellStyle name="Comma 11 3" xfId="5683"/>
    <cellStyle name="Comma 11 3 2" xfId="5684"/>
    <cellStyle name="Comma 11 3 2 2" xfId="5685"/>
    <cellStyle name="Comma 11 3 2 2 2" xfId="5686"/>
    <cellStyle name="Comma 11 3 2 2 2 2" xfId="5687"/>
    <cellStyle name="Comma 11 3 2 2 2_Dep_Judiciais-Contingências" xfId="5688"/>
    <cellStyle name="Comma 11 3 2 2 3" xfId="5689"/>
    <cellStyle name="Comma 11 3 2 2 4" xfId="5690"/>
    <cellStyle name="Comma 11 3 2 2_Dep_Judiciais-Contingências" xfId="5691"/>
    <cellStyle name="Comma 11 3 2 3" xfId="5692"/>
    <cellStyle name="Comma 11 3 2 3 2" xfId="5693"/>
    <cellStyle name="Comma 11 3 2 3_Dep_Judiciais-Contingências" xfId="5694"/>
    <cellStyle name="Comma 11 3 2 4" xfId="5695"/>
    <cellStyle name="Comma 11 3 2 5" xfId="5696"/>
    <cellStyle name="Comma 11 3 2_Dep_Judiciais-Contingências" xfId="5697"/>
    <cellStyle name="Comma 11 3 3" xfId="5698"/>
    <cellStyle name="Comma 11 3 3 2" xfId="5699"/>
    <cellStyle name="Comma 11 3 3 2 2" xfId="5700"/>
    <cellStyle name="Comma 11 3 3 2 2 2" xfId="5701"/>
    <cellStyle name="Comma 11 3 3 2 2_Dep_Judiciais-Contingências" xfId="5702"/>
    <cellStyle name="Comma 11 3 3 2 3" xfId="5703"/>
    <cellStyle name="Comma 11 3 3 2 4" xfId="5704"/>
    <cellStyle name="Comma 11 3 3 2_Dep_Judiciais-Contingências" xfId="5705"/>
    <cellStyle name="Comma 11 3 3 3" xfId="5706"/>
    <cellStyle name="Comma 11 3 3 3 2" xfId="5707"/>
    <cellStyle name="Comma 11 3 3 3_Dep_Judiciais-Contingências" xfId="5708"/>
    <cellStyle name="Comma 11 3 3 4" xfId="5709"/>
    <cellStyle name="Comma 11 3 3 5" xfId="5710"/>
    <cellStyle name="Comma 11 3 3_Dep_Judiciais-Contingências" xfId="5711"/>
    <cellStyle name="Comma 11 3 4" xfId="5712"/>
    <cellStyle name="Comma 11 3 4 2" xfId="5713"/>
    <cellStyle name="Comma 11 3 4 2 2" xfId="5714"/>
    <cellStyle name="Comma 11 3 4 2_Dep_Judiciais-Contingências" xfId="5715"/>
    <cellStyle name="Comma 11 3 4 3" xfId="5716"/>
    <cellStyle name="Comma 11 3 4 4" xfId="5717"/>
    <cellStyle name="Comma 11 3 4_Dep_Judiciais-Contingências" xfId="5718"/>
    <cellStyle name="Comma 11 3 5" xfId="5719"/>
    <cellStyle name="Comma 11 3 5 2" xfId="5720"/>
    <cellStyle name="Comma 11 3 5_Dep_Judiciais-Contingências" xfId="5721"/>
    <cellStyle name="Comma 11 3 6" xfId="5722"/>
    <cellStyle name="Comma 11 3 7" xfId="5723"/>
    <cellStyle name="Comma 11 3_Dep_Judiciais-Contingências" xfId="5724"/>
    <cellStyle name="Comma 11_Dep_Judiciais-Contingências" xfId="5725"/>
    <cellStyle name="Comma 12" xfId="5726"/>
    <cellStyle name="Comma 12 2" xfId="5727"/>
    <cellStyle name="Comma 12 3" xfId="5728"/>
    <cellStyle name="Comma 12_Dep_Judiciais-Contingências" xfId="5729"/>
    <cellStyle name="Comma 13" xfId="5730"/>
    <cellStyle name="Comma 13 2" xfId="5731"/>
    <cellStyle name="Comma 13_Dep_Judiciais-Contingências" xfId="5732"/>
    <cellStyle name="Comma 14" xfId="5733"/>
    <cellStyle name="Comma 15" xfId="5734"/>
    <cellStyle name="Comma 15 2" xfId="5735"/>
    <cellStyle name="Comma 15 2 2" xfId="5736"/>
    <cellStyle name="Comma 15 2_Dep_Judiciais-Contingências" xfId="5737"/>
    <cellStyle name="Comma 15 3" xfId="5738"/>
    <cellStyle name="Comma 15_Base Partes Relacionadas" xfId="5739"/>
    <cellStyle name="Comma 16" xfId="5740"/>
    <cellStyle name="Comma 16 2" xfId="5741"/>
    <cellStyle name="Comma 16 2 2" xfId="5742"/>
    <cellStyle name="Comma 16 2 2 2" xfId="5743"/>
    <cellStyle name="Comma 16 2 2 3" xfId="5744"/>
    <cellStyle name="Comma 16 2 2_Dep_Judiciais-Contingências" xfId="5745"/>
    <cellStyle name="Comma 16 2 3" xfId="5746"/>
    <cellStyle name="Comma 16 2 3 2" xfId="5747"/>
    <cellStyle name="Comma 16 2 3 2 2" xfId="5748"/>
    <cellStyle name="Comma 16 2 3 2_Dep_Judiciais-Contingências" xfId="5749"/>
    <cellStyle name="Comma 16 2 3 3" xfId="5750"/>
    <cellStyle name="Comma 16 2 3 4" xfId="5751"/>
    <cellStyle name="Comma 16 2 3_Dep_Judiciais-Contingências" xfId="5752"/>
    <cellStyle name="Comma 16 2 4" xfId="5753"/>
    <cellStyle name="Comma 16 2 4 2" xfId="5754"/>
    <cellStyle name="Comma 16 2 4 3" xfId="5755"/>
    <cellStyle name="Comma 16 2 4_Dep_Judiciais-Contingências" xfId="5756"/>
    <cellStyle name="Comma 16 2 5" xfId="5757"/>
    <cellStyle name="Comma 16 2_Dep_Judiciais-Contingências" xfId="5758"/>
    <cellStyle name="Comma 16 3" xfId="5759"/>
    <cellStyle name="Comma 16 3 2" xfId="5760"/>
    <cellStyle name="Comma 16 3 2 2" xfId="5761"/>
    <cellStyle name="Comma 16 3 2 2 2" xfId="5762"/>
    <cellStyle name="Comma 16 3 2 2_Dep_Judiciais-Contingências" xfId="5763"/>
    <cellStyle name="Comma 16 3 2 3" xfId="5764"/>
    <cellStyle name="Comma 16 3 2 4" xfId="5765"/>
    <cellStyle name="Comma 16 3 2_Dep_Judiciais-Contingências" xfId="5766"/>
    <cellStyle name="Comma 16 3 3" xfId="5767"/>
    <cellStyle name="Comma 16 3 3 2" xfId="5768"/>
    <cellStyle name="Comma 16 3 3_Dep_Judiciais-Contingências" xfId="5769"/>
    <cellStyle name="Comma 16 3 4" xfId="5770"/>
    <cellStyle name="Comma 16 3 5" xfId="5771"/>
    <cellStyle name="Comma 16 3_Dep_Judiciais-Contingências" xfId="5772"/>
    <cellStyle name="Comma 16 4" xfId="5773"/>
    <cellStyle name="Comma 16 4 2" xfId="5774"/>
    <cellStyle name="Comma 16 4 2 2" xfId="5775"/>
    <cellStyle name="Comma 16 4 2 2 2" xfId="5776"/>
    <cellStyle name="Comma 16 4 2 2_Dep_Judiciais-Contingências" xfId="5777"/>
    <cellStyle name="Comma 16 4 2 3" xfId="5778"/>
    <cellStyle name="Comma 16 4 2 4" xfId="5779"/>
    <cellStyle name="Comma 16 4 2_Dep_Judiciais-Contingências" xfId="5780"/>
    <cellStyle name="Comma 16 4 3" xfId="5781"/>
    <cellStyle name="Comma 16 4 3 2" xfId="5782"/>
    <cellStyle name="Comma 16 4 3_Dep_Judiciais-Contingências" xfId="5783"/>
    <cellStyle name="Comma 16 4 4" xfId="5784"/>
    <cellStyle name="Comma 16 4 5" xfId="5785"/>
    <cellStyle name="Comma 16 4_Dep_Judiciais-Contingências" xfId="5786"/>
    <cellStyle name="Comma 16 5" xfId="5787"/>
    <cellStyle name="Comma 16 5 2" xfId="5788"/>
    <cellStyle name="Comma 16 5 2 2" xfId="5789"/>
    <cellStyle name="Comma 16 5 2_Dep_Judiciais-Contingências" xfId="5790"/>
    <cellStyle name="Comma 16 5 3" xfId="5791"/>
    <cellStyle name="Comma 16 5 4" xfId="5792"/>
    <cellStyle name="Comma 16 5_Dep_Judiciais-Contingências" xfId="5793"/>
    <cellStyle name="Comma 16 6" xfId="5794"/>
    <cellStyle name="Comma 16 6 2" xfId="5795"/>
    <cellStyle name="Comma 16 6 3" xfId="5796"/>
    <cellStyle name="Comma 16 6_Dep_Judiciais-Contingências" xfId="5797"/>
    <cellStyle name="Comma 16 7" xfId="5798"/>
    <cellStyle name="Comma 16 7 2" xfId="5799"/>
    <cellStyle name="Comma 16 7_Dep_Judiciais-Contingências" xfId="5800"/>
    <cellStyle name="Comma 16 8" xfId="5801"/>
    <cellStyle name="Comma 16_Dep_Judiciais-Contingências" xfId="5802"/>
    <cellStyle name="Comma 17" xfId="5803"/>
    <cellStyle name="Comma 17 2" xfId="5804"/>
    <cellStyle name="Comma 17 2 2" xfId="5805"/>
    <cellStyle name="Comma 17 2 2 2" xfId="5806"/>
    <cellStyle name="Comma 17 2 2 2 2" xfId="5807"/>
    <cellStyle name="Comma 17 2 2 2_Dep_Judiciais-Contingências" xfId="5808"/>
    <cellStyle name="Comma 17 2 2 3" xfId="5809"/>
    <cellStyle name="Comma 17 2 2 4" xfId="5810"/>
    <cellStyle name="Comma 17 2 2_Dep_Judiciais-Contingências" xfId="5811"/>
    <cellStyle name="Comma 17 2 3" xfId="5812"/>
    <cellStyle name="Comma 17 2 3 2" xfId="5813"/>
    <cellStyle name="Comma 17 2 3 3" xfId="5814"/>
    <cellStyle name="Comma 17 2 3_Dep_Judiciais-Contingências" xfId="5815"/>
    <cellStyle name="Comma 17 2 4" xfId="5816"/>
    <cellStyle name="Comma 17 2 5" xfId="5817"/>
    <cellStyle name="Comma 17 2 6" xfId="5818"/>
    <cellStyle name="Comma 17 2_Dep_Judiciais-Contingências" xfId="5819"/>
    <cellStyle name="Comma 17 3" xfId="5820"/>
    <cellStyle name="Comma 17 3 2" xfId="5821"/>
    <cellStyle name="Comma 17 3 2 2" xfId="5822"/>
    <cellStyle name="Comma 17 3 2 2 2" xfId="5823"/>
    <cellStyle name="Comma 17 3 2 2_Dep_Judiciais-Contingências" xfId="5824"/>
    <cellStyle name="Comma 17 3 2 3" xfId="5825"/>
    <cellStyle name="Comma 17 3 2 4" xfId="5826"/>
    <cellStyle name="Comma 17 3 2_Dep_Judiciais-Contingências" xfId="5827"/>
    <cellStyle name="Comma 17 3 3" xfId="5828"/>
    <cellStyle name="Comma 17 3 3 2" xfId="5829"/>
    <cellStyle name="Comma 17 3 3_Dep_Judiciais-Contingências" xfId="5830"/>
    <cellStyle name="Comma 17 3 4" xfId="5831"/>
    <cellStyle name="Comma 17 3 5" xfId="5832"/>
    <cellStyle name="Comma 17 3_Dep_Judiciais-Contingências" xfId="5833"/>
    <cellStyle name="Comma 17 4" xfId="5834"/>
    <cellStyle name="Comma 17 4 2" xfId="5835"/>
    <cellStyle name="Comma 17 4 2 2" xfId="5836"/>
    <cellStyle name="Comma 17 4 2_Dep_Judiciais-Contingências" xfId="5837"/>
    <cellStyle name="Comma 17 4 3" xfId="5838"/>
    <cellStyle name="Comma 17 4 4" xfId="5839"/>
    <cellStyle name="Comma 17 4_Dep_Judiciais-Contingências" xfId="5840"/>
    <cellStyle name="Comma 17 5" xfId="5841"/>
    <cellStyle name="Comma 17 5 2" xfId="5842"/>
    <cellStyle name="Comma 17 5 3" xfId="5843"/>
    <cellStyle name="Comma 17 5_Dep_Judiciais-Contingências" xfId="5844"/>
    <cellStyle name="Comma 17 6" xfId="5845"/>
    <cellStyle name="Comma 17 6 2" xfId="5846"/>
    <cellStyle name="Comma 17 6_Dep_Judiciais-Contingências" xfId="5847"/>
    <cellStyle name="Comma 17 7" xfId="5848"/>
    <cellStyle name="Comma 17 8" xfId="5849"/>
    <cellStyle name="Comma 17_Dep_Judiciais-Contingências" xfId="5850"/>
    <cellStyle name="Comma 18" xfId="5851"/>
    <cellStyle name="Comma 19" xfId="5852"/>
    <cellStyle name="Comma 2" xfId="5853"/>
    <cellStyle name="Comma 2 10" xfId="5854"/>
    <cellStyle name="Comma 2 11" xfId="5855"/>
    <cellStyle name="Comma 2 12" xfId="5856"/>
    <cellStyle name="Comma 2 13" xfId="5857"/>
    <cellStyle name="Comma 2 14" xfId="5858"/>
    <cellStyle name="Comma 2 15" xfId="5859"/>
    <cellStyle name="Comma 2 16" xfId="5860"/>
    <cellStyle name="Comma 2 17" xfId="5861"/>
    <cellStyle name="Comma 2 18" xfId="5862"/>
    <cellStyle name="Comma 2 19" xfId="5863"/>
    <cellStyle name="Comma 2 2" xfId="5864"/>
    <cellStyle name="Comma 2 2 2" xfId="5865"/>
    <cellStyle name="Comma 2 2 2 2" xfId="5866"/>
    <cellStyle name="Comma 2 2 2_Dep_Judiciais-Contingências" xfId="5867"/>
    <cellStyle name="Comma 2 2_13-Endividamento" xfId="5868"/>
    <cellStyle name="Comma 2 3" xfId="5869"/>
    <cellStyle name="Comma 2 3 2" xfId="5870"/>
    <cellStyle name="Comma 2 3 3" xfId="5871"/>
    <cellStyle name="Comma 2 3_13-Endividamento" xfId="5872"/>
    <cellStyle name="Comma 2 4" xfId="5873"/>
    <cellStyle name="Comma 2 5" xfId="5874"/>
    <cellStyle name="Comma 2 5 2" xfId="5875"/>
    <cellStyle name="Comma 2 5_Dep_Judiciais-Contingências" xfId="5876"/>
    <cellStyle name="Comma 2 6" xfId="5877"/>
    <cellStyle name="Comma 2 6 2" xfId="5878"/>
    <cellStyle name="Comma 2 6 3" xfId="5879"/>
    <cellStyle name="Comma 2 6_Dep_Judiciais-Contingências" xfId="5880"/>
    <cellStyle name="Comma 2 7" xfId="5881"/>
    <cellStyle name="Comma 2 8" xfId="5882"/>
    <cellStyle name="Comma 2 9" xfId="5883"/>
    <cellStyle name="Comma 2_Apuração IRPJ_CSLL - Oficial-Alterada" xfId="5884"/>
    <cellStyle name="Comma 20" xfId="5885"/>
    <cellStyle name="Comma 21" xfId="5886"/>
    <cellStyle name="Comma 21 2" xfId="5887"/>
    <cellStyle name="Comma 21_Base Partes Relacionadas" xfId="5888"/>
    <cellStyle name="Comma 22" xfId="5889"/>
    <cellStyle name="Comma 22 2" xfId="5890"/>
    <cellStyle name="Comma 22 3" xfId="5891"/>
    <cellStyle name="Comma 22_Base Partes Relacionadas" xfId="5892"/>
    <cellStyle name="Comma 23" xfId="5893"/>
    <cellStyle name="Comma 24" xfId="5894"/>
    <cellStyle name="Comma 24 2" xfId="5895"/>
    <cellStyle name="Comma 24 3" xfId="5896"/>
    <cellStyle name="Comma 24_13-Endividamento" xfId="5897"/>
    <cellStyle name="Comma 25" xfId="5898"/>
    <cellStyle name="Comma 26" xfId="5899"/>
    <cellStyle name="Comma 27" xfId="5900"/>
    <cellStyle name="Comma 28" xfId="5901"/>
    <cellStyle name="Comma 29" xfId="5902"/>
    <cellStyle name="Comma 29 2" xfId="5903"/>
    <cellStyle name="Comma 29_Base Partes Relacionadas" xfId="5904"/>
    <cellStyle name="Comma 3" xfId="5905"/>
    <cellStyle name="Comma 3 10" xfId="5906"/>
    <cellStyle name="Comma 3 11" xfId="5907"/>
    <cellStyle name="Comma 3 12" xfId="5908"/>
    <cellStyle name="Comma 3 13" xfId="5909"/>
    <cellStyle name="Comma 3 14" xfId="5910"/>
    <cellStyle name="Comma 3 15" xfId="5911"/>
    <cellStyle name="Comma 3 16" xfId="5912"/>
    <cellStyle name="Comma 3 17" xfId="5913"/>
    <cellStyle name="Comma 3 18" xfId="5914"/>
    <cellStyle name="Comma 3 19" xfId="5915"/>
    <cellStyle name="Comma 3 2" xfId="5916"/>
    <cellStyle name="Comma 3 2 2" xfId="5917"/>
    <cellStyle name="Comma 3 2 2 2" xfId="5918"/>
    <cellStyle name="Comma 3 2 2_Dep_Judiciais-Contingências" xfId="5919"/>
    <cellStyle name="Comma 3 2 3" xfId="5920"/>
    <cellStyle name="Comma 3 2 4" xfId="5921"/>
    <cellStyle name="Comma 3 2_Dep_Judiciais-Contingências" xfId="5922"/>
    <cellStyle name="Comma 3 20" xfId="5923"/>
    <cellStyle name="Comma 3 21" xfId="5924"/>
    <cellStyle name="Comma 3 22" xfId="5925"/>
    <cellStyle name="Comma 3 3" xfId="5926"/>
    <cellStyle name="Comma 3 3 2" xfId="5927"/>
    <cellStyle name="Comma 3 3_Dep_Judiciais-Contingências" xfId="5928"/>
    <cellStyle name="Comma 3 4" xfId="5929"/>
    <cellStyle name="Comma 3 4 2" xfId="5930"/>
    <cellStyle name="Comma 3 4 3" xfId="5931"/>
    <cellStyle name="Comma 3 4_Dep_Judiciais-Contingências" xfId="5932"/>
    <cellStyle name="Comma 3 5" xfId="5933"/>
    <cellStyle name="Comma 3 6" xfId="5934"/>
    <cellStyle name="Comma 3 7" xfId="5935"/>
    <cellStyle name="Comma 3 8" xfId="5936"/>
    <cellStyle name="Comma 3 9" xfId="5937"/>
    <cellStyle name="Comma 3_Base Partes Relacionadas" xfId="5938"/>
    <cellStyle name="Comma 30" xfId="5939"/>
    <cellStyle name="Comma 31" xfId="5940"/>
    <cellStyle name="Comma 32" xfId="5941"/>
    <cellStyle name="Comma 33" xfId="5942"/>
    <cellStyle name="Comma 34" xfId="5943"/>
    <cellStyle name="Comma 35" xfId="5944"/>
    <cellStyle name="Comma 35 2" xfId="5945"/>
    <cellStyle name="Comma 35_Base Partes Relacionadas" xfId="5946"/>
    <cellStyle name="Comma 36" xfId="5947"/>
    <cellStyle name="Comma 37" xfId="5948"/>
    <cellStyle name="Comma 38" xfId="5949"/>
    <cellStyle name="Comma 39" xfId="5950"/>
    <cellStyle name="Comma 4" xfId="5951"/>
    <cellStyle name="Comma 4 2" xfId="5952"/>
    <cellStyle name="Comma 4 2 2" xfId="5953"/>
    <cellStyle name="Comma 4 2_Dep_Judiciais-Contingências" xfId="5954"/>
    <cellStyle name="Comma 4 3" xfId="5955"/>
    <cellStyle name="Comma 4 3 2" xfId="5956"/>
    <cellStyle name="Comma 4 3_Dep_Judiciais-Contingências" xfId="5957"/>
    <cellStyle name="Comma 4 4" xfId="5958"/>
    <cellStyle name="Comma 4 5" xfId="5959"/>
    <cellStyle name="Comma 4 6" xfId="5960"/>
    <cellStyle name="Comma 4 7" xfId="5961"/>
    <cellStyle name="Comma 4_13-Endividamento" xfId="5962"/>
    <cellStyle name="Comma 40" xfId="5963"/>
    <cellStyle name="Comma 41" xfId="5964"/>
    <cellStyle name="Comma 42" xfId="5965"/>
    <cellStyle name="Comma 43" xfId="5966"/>
    <cellStyle name="Comma 44" xfId="5967"/>
    <cellStyle name="Comma 45" xfId="5968"/>
    <cellStyle name="Comma 46" xfId="5969"/>
    <cellStyle name="Comma 47" xfId="5970"/>
    <cellStyle name="Comma 48" xfId="5971"/>
    <cellStyle name="Comma 49" xfId="5972"/>
    <cellStyle name="Comma 5" xfId="5973"/>
    <cellStyle name="Comma 5 2" xfId="5974"/>
    <cellStyle name="Comma 5 2 2" xfId="5975"/>
    <cellStyle name="Comma 5 2 2 2" xfId="5976"/>
    <cellStyle name="Comma 5 2 2_Dep_Judiciais-Contingências" xfId="5977"/>
    <cellStyle name="Comma 5 2 3" xfId="5978"/>
    <cellStyle name="Comma 5 2 3 2" xfId="5979"/>
    <cellStyle name="Comma 5 2 3_Dep_Judiciais-Contingências" xfId="5980"/>
    <cellStyle name="Comma 5 2 4" xfId="5981"/>
    <cellStyle name="Comma 5 2_13-Endividamento" xfId="5982"/>
    <cellStyle name="Comma 5 3" xfId="5983"/>
    <cellStyle name="Comma 5 3 2" xfId="5984"/>
    <cellStyle name="Comma 5 3 2 2" xfId="5985"/>
    <cellStyle name="Comma 5 3 2 2 2" xfId="5986"/>
    <cellStyle name="Comma 5 3 2 2 2 2" xfId="5987"/>
    <cellStyle name="Comma 5 3 2 2 2 2 2" xfId="5988"/>
    <cellStyle name="Comma 5 3 2 2 2 2_Dep_Judiciais-Contingências" xfId="5989"/>
    <cellStyle name="Comma 5 3 2 2 2 3" xfId="5990"/>
    <cellStyle name="Comma 5 3 2 2 2 4" xfId="5991"/>
    <cellStyle name="Comma 5 3 2 2 2_Dep_Judiciais-Contingências" xfId="5992"/>
    <cellStyle name="Comma 5 3 2 2 3" xfId="5993"/>
    <cellStyle name="Comma 5 3 2 2 3 2" xfId="5994"/>
    <cellStyle name="Comma 5 3 2 2 3_Dep_Judiciais-Contingências" xfId="5995"/>
    <cellStyle name="Comma 5 3 2 2 4" xfId="5996"/>
    <cellStyle name="Comma 5 3 2 2 5" xfId="5997"/>
    <cellStyle name="Comma 5 3 2 2_Dep_Judiciais-Contingências" xfId="5998"/>
    <cellStyle name="Comma 5 3 2 3" xfId="5999"/>
    <cellStyle name="Comma 5 3 2 3 2" xfId="6000"/>
    <cellStyle name="Comma 5 3 2 3 2 2" xfId="6001"/>
    <cellStyle name="Comma 5 3 2 3 2 2 2" xfId="6002"/>
    <cellStyle name="Comma 5 3 2 3 2 2_Dep_Judiciais-Contingências" xfId="6003"/>
    <cellStyle name="Comma 5 3 2 3 2 3" xfId="6004"/>
    <cellStyle name="Comma 5 3 2 3 2 4" xfId="6005"/>
    <cellStyle name="Comma 5 3 2 3 2_Dep_Judiciais-Contingências" xfId="6006"/>
    <cellStyle name="Comma 5 3 2 3 3" xfId="6007"/>
    <cellStyle name="Comma 5 3 2 3 3 2" xfId="6008"/>
    <cellStyle name="Comma 5 3 2 3 3_Dep_Judiciais-Contingências" xfId="6009"/>
    <cellStyle name="Comma 5 3 2 3 4" xfId="6010"/>
    <cellStyle name="Comma 5 3 2 3 5" xfId="6011"/>
    <cellStyle name="Comma 5 3 2 3_Dep_Judiciais-Contingências" xfId="6012"/>
    <cellStyle name="Comma 5 3 2 4" xfId="6013"/>
    <cellStyle name="Comma 5 3 2 4 2" xfId="6014"/>
    <cellStyle name="Comma 5 3 2 4 2 2" xfId="6015"/>
    <cellStyle name="Comma 5 3 2 4 2_Dep_Judiciais-Contingências" xfId="6016"/>
    <cellStyle name="Comma 5 3 2 4 3" xfId="6017"/>
    <cellStyle name="Comma 5 3 2 4 4" xfId="6018"/>
    <cellStyle name="Comma 5 3 2 4_Dep_Judiciais-Contingências" xfId="6019"/>
    <cellStyle name="Comma 5 3 2 5" xfId="6020"/>
    <cellStyle name="Comma 5 3 2 5 2" xfId="6021"/>
    <cellStyle name="Comma 5 3 2 5_Dep_Judiciais-Contingências" xfId="6022"/>
    <cellStyle name="Comma 5 3 2 6" xfId="6023"/>
    <cellStyle name="Comma 5 3 2 7" xfId="6024"/>
    <cellStyle name="Comma 5 3 2_Dep_Judiciais-Contingências" xfId="6025"/>
    <cellStyle name="Comma 5 3 3" xfId="6026"/>
    <cellStyle name="Comma 5 3 3 2" xfId="6027"/>
    <cellStyle name="Comma 5 3 3 2 2" xfId="6028"/>
    <cellStyle name="Comma 5 3 3 2 2 2" xfId="6029"/>
    <cellStyle name="Comma 5 3 3 2 2_Dep_Judiciais-Contingências" xfId="6030"/>
    <cellStyle name="Comma 5 3 3 2 3" xfId="6031"/>
    <cellStyle name="Comma 5 3 3 2 4" xfId="6032"/>
    <cellStyle name="Comma 5 3 3 2_Dep_Judiciais-Contingências" xfId="6033"/>
    <cellStyle name="Comma 5 3 3 3" xfId="6034"/>
    <cellStyle name="Comma 5 3 3 3 2" xfId="6035"/>
    <cellStyle name="Comma 5 3 3 3_Dep_Judiciais-Contingências" xfId="6036"/>
    <cellStyle name="Comma 5 3 3 4" xfId="6037"/>
    <cellStyle name="Comma 5 3 3 5" xfId="6038"/>
    <cellStyle name="Comma 5 3 3_Dep_Judiciais-Contingências" xfId="6039"/>
    <cellStyle name="Comma 5 3 4" xfId="6040"/>
    <cellStyle name="Comma 5 3 4 2" xfId="6041"/>
    <cellStyle name="Comma 5 3 4 2 2" xfId="6042"/>
    <cellStyle name="Comma 5 3 4 2 2 2" xfId="6043"/>
    <cellStyle name="Comma 5 3 4 2 2_Dep_Judiciais-Contingências" xfId="6044"/>
    <cellStyle name="Comma 5 3 4 2 3" xfId="6045"/>
    <cellStyle name="Comma 5 3 4 2 4" xfId="6046"/>
    <cellStyle name="Comma 5 3 4 2_Dep_Judiciais-Contingências" xfId="6047"/>
    <cellStyle name="Comma 5 3 4 3" xfId="6048"/>
    <cellStyle name="Comma 5 3 4 3 2" xfId="6049"/>
    <cellStyle name="Comma 5 3 4 3_Dep_Judiciais-Contingências" xfId="6050"/>
    <cellStyle name="Comma 5 3 4 4" xfId="6051"/>
    <cellStyle name="Comma 5 3 4 5" xfId="6052"/>
    <cellStyle name="Comma 5 3 4_Dep_Judiciais-Contingências" xfId="6053"/>
    <cellStyle name="Comma 5 3 5" xfId="6054"/>
    <cellStyle name="Comma 5 3 5 2" xfId="6055"/>
    <cellStyle name="Comma 5 3 5 2 2" xfId="6056"/>
    <cellStyle name="Comma 5 3 5 2_Dep_Judiciais-Contingências" xfId="6057"/>
    <cellStyle name="Comma 5 3 5 3" xfId="6058"/>
    <cellStyle name="Comma 5 3 5 4" xfId="6059"/>
    <cellStyle name="Comma 5 3 5_Dep_Judiciais-Contingências" xfId="6060"/>
    <cellStyle name="Comma 5 3 6" xfId="6061"/>
    <cellStyle name="Comma 5 3 6 2" xfId="6062"/>
    <cellStyle name="Comma 5 3 6_Dep_Judiciais-Contingências" xfId="6063"/>
    <cellStyle name="Comma 5 3 7" xfId="6064"/>
    <cellStyle name="Comma 5 3 8" xfId="6065"/>
    <cellStyle name="Comma 5 3 9" xfId="6066"/>
    <cellStyle name="Comma 5 3_Dep_Judiciais-Contingências" xfId="6067"/>
    <cellStyle name="Comma 5 4" xfId="6068"/>
    <cellStyle name="Comma 5 4 2" xfId="6069"/>
    <cellStyle name="Comma 5 4 2 2" xfId="6070"/>
    <cellStyle name="Comma 5 4 2 2 2" xfId="6071"/>
    <cellStyle name="Comma 5 4 2 2 2 2" xfId="6072"/>
    <cellStyle name="Comma 5 4 2 2 2 2 2" xfId="6073"/>
    <cellStyle name="Comma 5 4 2 2 2 2_Dep_Judiciais-Contingências" xfId="6074"/>
    <cellStyle name="Comma 5 4 2 2 2 3" xfId="6075"/>
    <cellStyle name="Comma 5 4 2 2 2 4" xfId="6076"/>
    <cellStyle name="Comma 5 4 2 2 2_Dep_Judiciais-Contingências" xfId="6077"/>
    <cellStyle name="Comma 5 4 2 2 3" xfId="6078"/>
    <cellStyle name="Comma 5 4 2 2 3 2" xfId="6079"/>
    <cellStyle name="Comma 5 4 2 2 3_Dep_Judiciais-Contingências" xfId="6080"/>
    <cellStyle name="Comma 5 4 2 2 4" xfId="6081"/>
    <cellStyle name="Comma 5 4 2 2 5" xfId="6082"/>
    <cellStyle name="Comma 5 4 2 2_Dep_Judiciais-Contingências" xfId="6083"/>
    <cellStyle name="Comma 5 4 2 3" xfId="6084"/>
    <cellStyle name="Comma 5 4 2 3 2" xfId="6085"/>
    <cellStyle name="Comma 5 4 2 3 2 2" xfId="6086"/>
    <cellStyle name="Comma 5 4 2 3 2 2 2" xfId="6087"/>
    <cellStyle name="Comma 5 4 2 3 2 2_Dep_Judiciais-Contingências" xfId="6088"/>
    <cellStyle name="Comma 5 4 2 3 2 3" xfId="6089"/>
    <cellStyle name="Comma 5 4 2 3 2 4" xfId="6090"/>
    <cellStyle name="Comma 5 4 2 3 2_Dep_Judiciais-Contingências" xfId="6091"/>
    <cellStyle name="Comma 5 4 2 3 3" xfId="6092"/>
    <cellStyle name="Comma 5 4 2 3 3 2" xfId="6093"/>
    <cellStyle name="Comma 5 4 2 3 3_Dep_Judiciais-Contingências" xfId="6094"/>
    <cellStyle name="Comma 5 4 2 3 4" xfId="6095"/>
    <cellStyle name="Comma 5 4 2 3 5" xfId="6096"/>
    <cellStyle name="Comma 5 4 2 3_Dep_Judiciais-Contingências" xfId="6097"/>
    <cellStyle name="Comma 5 4 2 4" xfId="6098"/>
    <cellStyle name="Comma 5 4 2 4 2" xfId="6099"/>
    <cellStyle name="Comma 5 4 2 4 2 2" xfId="6100"/>
    <cellStyle name="Comma 5 4 2 4 2_Dep_Judiciais-Contingências" xfId="6101"/>
    <cellStyle name="Comma 5 4 2 4 3" xfId="6102"/>
    <cellStyle name="Comma 5 4 2 4 4" xfId="6103"/>
    <cellStyle name="Comma 5 4 2 4_Dep_Judiciais-Contingências" xfId="6104"/>
    <cellStyle name="Comma 5 4 2 5" xfId="6105"/>
    <cellStyle name="Comma 5 4 2 5 2" xfId="6106"/>
    <cellStyle name="Comma 5 4 2 5_Dep_Judiciais-Contingências" xfId="6107"/>
    <cellStyle name="Comma 5 4 2 6" xfId="6108"/>
    <cellStyle name="Comma 5 4 2 7" xfId="6109"/>
    <cellStyle name="Comma 5 4 2_Dep_Judiciais-Contingências" xfId="6110"/>
    <cellStyle name="Comma 5 4 3" xfId="6111"/>
    <cellStyle name="Comma 5 4 3 2" xfId="6112"/>
    <cellStyle name="Comma 5 4 3 2 2" xfId="6113"/>
    <cellStyle name="Comma 5 4 3 2 2 2" xfId="6114"/>
    <cellStyle name="Comma 5 4 3 2 2_Dep_Judiciais-Contingências" xfId="6115"/>
    <cellStyle name="Comma 5 4 3 2 3" xfId="6116"/>
    <cellStyle name="Comma 5 4 3 2 4" xfId="6117"/>
    <cellStyle name="Comma 5 4 3 2_Dep_Judiciais-Contingências" xfId="6118"/>
    <cellStyle name="Comma 5 4 3 3" xfId="6119"/>
    <cellStyle name="Comma 5 4 3 3 2" xfId="6120"/>
    <cellStyle name="Comma 5 4 3 3_Dep_Judiciais-Contingências" xfId="6121"/>
    <cellStyle name="Comma 5 4 3 4" xfId="6122"/>
    <cellStyle name="Comma 5 4 3 5" xfId="6123"/>
    <cellStyle name="Comma 5 4 3_Dep_Judiciais-Contingências" xfId="6124"/>
    <cellStyle name="Comma 5 4 4" xfId="6125"/>
    <cellStyle name="Comma 5 4 4 2" xfId="6126"/>
    <cellStyle name="Comma 5 4 4 2 2" xfId="6127"/>
    <cellStyle name="Comma 5 4 4 2 2 2" xfId="6128"/>
    <cellStyle name="Comma 5 4 4 2 2_Dep_Judiciais-Contingências" xfId="6129"/>
    <cellStyle name="Comma 5 4 4 2 3" xfId="6130"/>
    <cellStyle name="Comma 5 4 4 2 4" xfId="6131"/>
    <cellStyle name="Comma 5 4 4 2_Dep_Judiciais-Contingências" xfId="6132"/>
    <cellStyle name="Comma 5 4 4 3" xfId="6133"/>
    <cellStyle name="Comma 5 4 4 3 2" xfId="6134"/>
    <cellStyle name="Comma 5 4 4 3_Dep_Judiciais-Contingências" xfId="6135"/>
    <cellStyle name="Comma 5 4 4 4" xfId="6136"/>
    <cellStyle name="Comma 5 4 4 5" xfId="6137"/>
    <cellStyle name="Comma 5 4 4_Dep_Judiciais-Contingências" xfId="6138"/>
    <cellStyle name="Comma 5 4 5" xfId="6139"/>
    <cellStyle name="Comma 5 4 5 2" xfId="6140"/>
    <cellStyle name="Comma 5 4 5 2 2" xfId="6141"/>
    <cellStyle name="Comma 5 4 5 2_Dep_Judiciais-Contingências" xfId="6142"/>
    <cellStyle name="Comma 5 4 5 3" xfId="6143"/>
    <cellStyle name="Comma 5 4 5 4" xfId="6144"/>
    <cellStyle name="Comma 5 4 5_Dep_Judiciais-Contingências" xfId="6145"/>
    <cellStyle name="Comma 5 4 6" xfId="6146"/>
    <cellStyle name="Comma 5 4 6 2" xfId="6147"/>
    <cellStyle name="Comma 5 4 6_Dep_Judiciais-Contingências" xfId="6148"/>
    <cellStyle name="Comma 5 4 7" xfId="6149"/>
    <cellStyle name="Comma 5 4 8" xfId="6150"/>
    <cellStyle name="Comma 5 4 9" xfId="6151"/>
    <cellStyle name="Comma 5 4_Dep_Judiciais-Contingências" xfId="6152"/>
    <cellStyle name="Comma 5 5" xfId="6153"/>
    <cellStyle name="Comma 5 5 2" xfId="6154"/>
    <cellStyle name="Comma 5 5 2 2" xfId="6155"/>
    <cellStyle name="Comma 5 5 2 2 2" xfId="6156"/>
    <cellStyle name="Comma 5 5 2 2 2 2" xfId="6157"/>
    <cellStyle name="Comma 5 5 2 2 2 2 2" xfId="6158"/>
    <cellStyle name="Comma 5 5 2 2 2 2_Dep_Judiciais-Contingências" xfId="6159"/>
    <cellStyle name="Comma 5 5 2 2 2 3" xfId="6160"/>
    <cellStyle name="Comma 5 5 2 2 2 4" xfId="6161"/>
    <cellStyle name="Comma 5 5 2 2 2_Dep_Judiciais-Contingências" xfId="6162"/>
    <cellStyle name="Comma 5 5 2 2 3" xfId="6163"/>
    <cellStyle name="Comma 5 5 2 2 3 2" xfId="6164"/>
    <cellStyle name="Comma 5 5 2 2 3_Dep_Judiciais-Contingências" xfId="6165"/>
    <cellStyle name="Comma 5 5 2 2 4" xfId="6166"/>
    <cellStyle name="Comma 5 5 2 2 5" xfId="6167"/>
    <cellStyle name="Comma 5 5 2 2_Dep_Judiciais-Contingências" xfId="6168"/>
    <cellStyle name="Comma 5 5 2 3" xfId="6169"/>
    <cellStyle name="Comma 5 5 2 3 2" xfId="6170"/>
    <cellStyle name="Comma 5 5 2 3 2 2" xfId="6171"/>
    <cellStyle name="Comma 5 5 2 3 2 2 2" xfId="6172"/>
    <cellStyle name="Comma 5 5 2 3 2 2_Dep_Judiciais-Contingências" xfId="6173"/>
    <cellStyle name="Comma 5 5 2 3 2 3" xfId="6174"/>
    <cellStyle name="Comma 5 5 2 3 2 4" xfId="6175"/>
    <cellStyle name="Comma 5 5 2 3 2_Dep_Judiciais-Contingências" xfId="6176"/>
    <cellStyle name="Comma 5 5 2 3 3" xfId="6177"/>
    <cellStyle name="Comma 5 5 2 3 3 2" xfId="6178"/>
    <cellStyle name="Comma 5 5 2 3 3_Dep_Judiciais-Contingências" xfId="6179"/>
    <cellStyle name="Comma 5 5 2 3 4" xfId="6180"/>
    <cellStyle name="Comma 5 5 2 3 5" xfId="6181"/>
    <cellStyle name="Comma 5 5 2 3_Dep_Judiciais-Contingências" xfId="6182"/>
    <cellStyle name="Comma 5 5 2 4" xfId="6183"/>
    <cellStyle name="Comma 5 5 2 4 2" xfId="6184"/>
    <cellStyle name="Comma 5 5 2 4 2 2" xfId="6185"/>
    <cellStyle name="Comma 5 5 2 4 2_Dep_Judiciais-Contingências" xfId="6186"/>
    <cellStyle name="Comma 5 5 2 4 3" xfId="6187"/>
    <cellStyle name="Comma 5 5 2 4 4" xfId="6188"/>
    <cellStyle name="Comma 5 5 2 4_Dep_Judiciais-Contingências" xfId="6189"/>
    <cellStyle name="Comma 5 5 2 5" xfId="6190"/>
    <cellStyle name="Comma 5 5 2 5 2" xfId="6191"/>
    <cellStyle name="Comma 5 5 2 5_Dep_Judiciais-Contingências" xfId="6192"/>
    <cellStyle name="Comma 5 5 2 6" xfId="6193"/>
    <cellStyle name="Comma 5 5 2 7" xfId="6194"/>
    <cellStyle name="Comma 5 5 2_Dep_Judiciais-Contingências" xfId="6195"/>
    <cellStyle name="Comma 5 5 3" xfId="6196"/>
    <cellStyle name="Comma 5 5 3 2" xfId="6197"/>
    <cellStyle name="Comma 5 5 3 2 2" xfId="6198"/>
    <cellStyle name="Comma 5 5 3 2 2 2" xfId="6199"/>
    <cellStyle name="Comma 5 5 3 2 2_Dep_Judiciais-Contingências" xfId="6200"/>
    <cellStyle name="Comma 5 5 3 2 3" xfId="6201"/>
    <cellStyle name="Comma 5 5 3 2 4" xfId="6202"/>
    <cellStyle name="Comma 5 5 3 2_Dep_Judiciais-Contingências" xfId="6203"/>
    <cellStyle name="Comma 5 5 3 3" xfId="6204"/>
    <cellStyle name="Comma 5 5 3 3 2" xfId="6205"/>
    <cellStyle name="Comma 5 5 3 3_Dep_Judiciais-Contingências" xfId="6206"/>
    <cellStyle name="Comma 5 5 3 4" xfId="6207"/>
    <cellStyle name="Comma 5 5 3 5" xfId="6208"/>
    <cellStyle name="Comma 5 5 3_Dep_Judiciais-Contingências" xfId="6209"/>
    <cellStyle name="Comma 5 5 4" xfId="6210"/>
    <cellStyle name="Comma 5 5 4 2" xfId="6211"/>
    <cellStyle name="Comma 5 5 4 2 2" xfId="6212"/>
    <cellStyle name="Comma 5 5 4 2 2 2" xfId="6213"/>
    <cellStyle name="Comma 5 5 4 2 2_Dep_Judiciais-Contingências" xfId="6214"/>
    <cellStyle name="Comma 5 5 4 2 3" xfId="6215"/>
    <cellStyle name="Comma 5 5 4 2 4" xfId="6216"/>
    <cellStyle name="Comma 5 5 4 2_Dep_Judiciais-Contingências" xfId="6217"/>
    <cellStyle name="Comma 5 5 4 3" xfId="6218"/>
    <cellStyle name="Comma 5 5 4 3 2" xfId="6219"/>
    <cellStyle name="Comma 5 5 4 3_Dep_Judiciais-Contingências" xfId="6220"/>
    <cellStyle name="Comma 5 5 4 4" xfId="6221"/>
    <cellStyle name="Comma 5 5 4 5" xfId="6222"/>
    <cellStyle name="Comma 5 5 4_Dep_Judiciais-Contingências" xfId="6223"/>
    <cellStyle name="Comma 5 5 5" xfId="6224"/>
    <cellStyle name="Comma 5 5 5 2" xfId="6225"/>
    <cellStyle name="Comma 5 5 5 2 2" xfId="6226"/>
    <cellStyle name="Comma 5 5 5 2_Dep_Judiciais-Contingências" xfId="6227"/>
    <cellStyle name="Comma 5 5 5 3" xfId="6228"/>
    <cellStyle name="Comma 5 5 5 4" xfId="6229"/>
    <cellStyle name="Comma 5 5 5_Dep_Judiciais-Contingências" xfId="6230"/>
    <cellStyle name="Comma 5 5 6" xfId="6231"/>
    <cellStyle name="Comma 5 5 6 2" xfId="6232"/>
    <cellStyle name="Comma 5 5 6_Dep_Judiciais-Contingências" xfId="6233"/>
    <cellStyle name="Comma 5 5 7" xfId="6234"/>
    <cellStyle name="Comma 5 5 8" xfId="6235"/>
    <cellStyle name="Comma 5 5_Dep_Judiciais-Contingências" xfId="6236"/>
    <cellStyle name="Comma 5 6" xfId="6237"/>
    <cellStyle name="Comma 5 7" xfId="6238"/>
    <cellStyle name="Comma 5 8" xfId="6239"/>
    <cellStyle name="Comma 5_13-Endividamento" xfId="6240"/>
    <cellStyle name="Comma 50" xfId="6241"/>
    <cellStyle name="Comma 51" xfId="6242"/>
    <cellStyle name="Comma 52" xfId="6243"/>
    <cellStyle name="Comma 53" xfId="6244"/>
    <cellStyle name="Comma 54" xfId="6245"/>
    <cellStyle name="Comma 55" xfId="6246"/>
    <cellStyle name="Comma 56" xfId="6247"/>
    <cellStyle name="Comma 57" xfId="6248"/>
    <cellStyle name="Comma 58" xfId="6249"/>
    <cellStyle name="Comma 59" xfId="6250"/>
    <cellStyle name="Comma 6" xfId="6251"/>
    <cellStyle name="Comma 6 2" xfId="6252"/>
    <cellStyle name="Comma 6 2 2" xfId="6253"/>
    <cellStyle name="Comma 6 2 2 2" xfId="6254"/>
    <cellStyle name="Comma 6 2 2 2 2" xfId="6255"/>
    <cellStyle name="Comma 6 2 2 2 2 2" xfId="6256"/>
    <cellStyle name="Comma 6 2 2 2 2 2 2" xfId="6257"/>
    <cellStyle name="Comma 6 2 2 2 2 2_Dep_Judiciais-Contingências" xfId="6258"/>
    <cellStyle name="Comma 6 2 2 2 2 3" xfId="6259"/>
    <cellStyle name="Comma 6 2 2 2 2 4" xfId="6260"/>
    <cellStyle name="Comma 6 2 2 2 2_Dep_Judiciais-Contingências" xfId="6261"/>
    <cellStyle name="Comma 6 2 2 2 3" xfId="6262"/>
    <cellStyle name="Comma 6 2 2 2 3 2" xfId="6263"/>
    <cellStyle name="Comma 6 2 2 2 3_Dep_Judiciais-Contingências" xfId="6264"/>
    <cellStyle name="Comma 6 2 2 2 4" xfId="6265"/>
    <cellStyle name="Comma 6 2 2 2 5" xfId="6266"/>
    <cellStyle name="Comma 6 2 2 2_Dep_Judiciais-Contingências" xfId="6267"/>
    <cellStyle name="Comma 6 2 2 3" xfId="6268"/>
    <cellStyle name="Comma 6 2 2 3 2" xfId="6269"/>
    <cellStyle name="Comma 6 2 2 3 2 2" xfId="6270"/>
    <cellStyle name="Comma 6 2 2 3 2 2 2" xfId="6271"/>
    <cellStyle name="Comma 6 2 2 3 2 2_Dep_Judiciais-Contingências" xfId="6272"/>
    <cellStyle name="Comma 6 2 2 3 2 3" xfId="6273"/>
    <cellStyle name="Comma 6 2 2 3 2 4" xfId="6274"/>
    <cellStyle name="Comma 6 2 2 3 2_Dep_Judiciais-Contingências" xfId="6275"/>
    <cellStyle name="Comma 6 2 2 3 3" xfId="6276"/>
    <cellStyle name="Comma 6 2 2 3 3 2" xfId="6277"/>
    <cellStyle name="Comma 6 2 2 3 3_Dep_Judiciais-Contingências" xfId="6278"/>
    <cellStyle name="Comma 6 2 2 3 4" xfId="6279"/>
    <cellStyle name="Comma 6 2 2 3 5" xfId="6280"/>
    <cellStyle name="Comma 6 2 2 3_Dep_Judiciais-Contingências" xfId="6281"/>
    <cellStyle name="Comma 6 2 2 4" xfId="6282"/>
    <cellStyle name="Comma 6 2 2 4 2" xfId="6283"/>
    <cellStyle name="Comma 6 2 2 4 2 2" xfId="6284"/>
    <cellStyle name="Comma 6 2 2 4 2_Dep_Judiciais-Contingências" xfId="6285"/>
    <cellStyle name="Comma 6 2 2 4 3" xfId="6286"/>
    <cellStyle name="Comma 6 2 2 4 4" xfId="6287"/>
    <cellStyle name="Comma 6 2 2 4_Dep_Judiciais-Contingências" xfId="6288"/>
    <cellStyle name="Comma 6 2 2 5" xfId="6289"/>
    <cellStyle name="Comma 6 2 2 5 2" xfId="6290"/>
    <cellStyle name="Comma 6 2 2 5_Dep_Judiciais-Contingências" xfId="6291"/>
    <cellStyle name="Comma 6 2 2 6" xfId="6292"/>
    <cellStyle name="Comma 6 2 2 7" xfId="6293"/>
    <cellStyle name="Comma 6 2 2_Dep_Judiciais-Contingências" xfId="6294"/>
    <cellStyle name="Comma 6 2 3" xfId="6295"/>
    <cellStyle name="Comma 6 2 3 2" xfId="6296"/>
    <cellStyle name="Comma 6 2 3_Dep_Judiciais-Contingências" xfId="6297"/>
    <cellStyle name="Comma 6 2 4" xfId="6298"/>
    <cellStyle name="Comma 6 2_Dep_Judiciais-Contingências" xfId="6299"/>
    <cellStyle name="Comma 6 3" xfId="6300"/>
    <cellStyle name="Comma 6 4" xfId="6301"/>
    <cellStyle name="Comma 6_13-Endividamento" xfId="6302"/>
    <cellStyle name="Comma 60" xfId="6303"/>
    <cellStyle name="Comma 61" xfId="6304"/>
    <cellStyle name="Comma 62" xfId="6305"/>
    <cellStyle name="Comma 63" xfId="6306"/>
    <cellStyle name="Comma 64" xfId="6307"/>
    <cellStyle name="Comma 65" xfId="6308"/>
    <cellStyle name="Comma 66" xfId="6309"/>
    <cellStyle name="Comma 67" xfId="6310"/>
    <cellStyle name="Comma 68" xfId="6311"/>
    <cellStyle name="Comma 69" xfId="6312"/>
    <cellStyle name="Comma 7" xfId="6313"/>
    <cellStyle name="Comma 7 2" xfId="6314"/>
    <cellStyle name="Comma 7 2 2" xfId="6315"/>
    <cellStyle name="Comma 7 2 2 2" xfId="6316"/>
    <cellStyle name="Comma 7 2 2 2 2" xfId="6317"/>
    <cellStyle name="Comma 7 2 2 2 2 2" xfId="6318"/>
    <cellStyle name="Comma 7 2 2 2 2_Dep_Judiciais-Contingências" xfId="6319"/>
    <cellStyle name="Comma 7 2 2 2 3" xfId="6320"/>
    <cellStyle name="Comma 7 2 2 2 4" xfId="6321"/>
    <cellStyle name="Comma 7 2 2 2_Dep_Judiciais-Contingências" xfId="6322"/>
    <cellStyle name="Comma 7 2 2 3" xfId="6323"/>
    <cellStyle name="Comma 7 2 2 3 2" xfId="6324"/>
    <cellStyle name="Comma 7 2 2 3_Dep_Judiciais-Contingências" xfId="6325"/>
    <cellStyle name="Comma 7 2 2 4" xfId="6326"/>
    <cellStyle name="Comma 7 2 2 5" xfId="6327"/>
    <cellStyle name="Comma 7 2 2_Dep_Judiciais-Contingências" xfId="6328"/>
    <cellStyle name="Comma 7 2 3" xfId="6329"/>
    <cellStyle name="Comma 7 2 3 2" xfId="6330"/>
    <cellStyle name="Comma 7 2 3 2 2" xfId="6331"/>
    <cellStyle name="Comma 7 2 3 2 2 2" xfId="6332"/>
    <cellStyle name="Comma 7 2 3 2 2_Dep_Judiciais-Contingências" xfId="6333"/>
    <cellStyle name="Comma 7 2 3 2 3" xfId="6334"/>
    <cellStyle name="Comma 7 2 3 2 4" xfId="6335"/>
    <cellStyle name="Comma 7 2 3 2_Dep_Judiciais-Contingências" xfId="6336"/>
    <cellStyle name="Comma 7 2 3 3" xfId="6337"/>
    <cellStyle name="Comma 7 2 3 3 2" xfId="6338"/>
    <cellStyle name="Comma 7 2 3 3_Dep_Judiciais-Contingências" xfId="6339"/>
    <cellStyle name="Comma 7 2 3 4" xfId="6340"/>
    <cellStyle name="Comma 7 2 3 5" xfId="6341"/>
    <cellStyle name="Comma 7 2 3_Dep_Judiciais-Contingências" xfId="6342"/>
    <cellStyle name="Comma 7 2 4" xfId="6343"/>
    <cellStyle name="Comma 7 2 4 2" xfId="6344"/>
    <cellStyle name="Comma 7 2 4 2 2" xfId="6345"/>
    <cellStyle name="Comma 7 2 4 2_Dep_Judiciais-Contingências" xfId="6346"/>
    <cellStyle name="Comma 7 2 4 3" xfId="6347"/>
    <cellStyle name="Comma 7 2 4 4" xfId="6348"/>
    <cellStyle name="Comma 7 2 4_Dep_Judiciais-Contingências" xfId="6349"/>
    <cellStyle name="Comma 7 2 5" xfId="6350"/>
    <cellStyle name="Comma 7 2 5 2" xfId="6351"/>
    <cellStyle name="Comma 7 2 5_Dep_Judiciais-Contingências" xfId="6352"/>
    <cellStyle name="Comma 7 2 6" xfId="6353"/>
    <cellStyle name="Comma 7 2 7" xfId="6354"/>
    <cellStyle name="Comma 7 2 8" xfId="6355"/>
    <cellStyle name="Comma 7 2_Dep_Judiciais-Contingências" xfId="6356"/>
    <cellStyle name="Comma 7_13-Endividamento" xfId="6357"/>
    <cellStyle name="Comma 70" xfId="6358"/>
    <cellStyle name="Comma 71" xfId="6359"/>
    <cellStyle name="Comma 72" xfId="6360"/>
    <cellStyle name="Comma 73" xfId="6361"/>
    <cellStyle name="Comma 74" xfId="6362"/>
    <cellStyle name="Comma 75" xfId="6363"/>
    <cellStyle name="Comma 76" xfId="6364"/>
    <cellStyle name="Comma 77" xfId="6365"/>
    <cellStyle name="Comma 78" xfId="6366"/>
    <cellStyle name="Comma 79" xfId="6367"/>
    <cellStyle name="Comma 8" xfId="6368"/>
    <cellStyle name="Comma 8 2" xfId="6369"/>
    <cellStyle name="Comma 8 2 2" xfId="6370"/>
    <cellStyle name="Comma 8 2 2 2" xfId="6371"/>
    <cellStyle name="Comma 8 2 2 2 2" xfId="6372"/>
    <cellStyle name="Comma 8 2 2 2 2 2" xfId="6373"/>
    <cellStyle name="Comma 8 2 2 2 2 2 2" xfId="6374"/>
    <cellStyle name="Comma 8 2 2 2 2 2 2 2" xfId="6375"/>
    <cellStyle name="Comma 8 2 2 2 2 2 2 2 2" xfId="6376"/>
    <cellStyle name="Comma 8 2 2 2 2 2 2 2_Dep_Judiciais-Contingências" xfId="6377"/>
    <cellStyle name="Comma 8 2 2 2 2 2 2 3" xfId="6378"/>
    <cellStyle name="Comma 8 2 2 2 2 2 2 4" xfId="6379"/>
    <cellStyle name="Comma 8 2 2 2 2 2 2_Dep_Judiciais-Contingências" xfId="6380"/>
    <cellStyle name="Comma 8 2 2 2 2 2 3" xfId="6381"/>
    <cellStyle name="Comma 8 2 2 2 2 2 3 2" xfId="6382"/>
    <cellStyle name="Comma 8 2 2 2 2 2 3_Dep_Judiciais-Contingências" xfId="6383"/>
    <cellStyle name="Comma 8 2 2 2 2 2 4" xfId="6384"/>
    <cellStyle name="Comma 8 2 2 2 2 2 5" xfId="6385"/>
    <cellStyle name="Comma 8 2 2 2 2 2_Dep_Judiciais-Contingências" xfId="6386"/>
    <cellStyle name="Comma 8 2 2 2 2 3" xfId="6387"/>
    <cellStyle name="Comma 8 2 2 2 2 3 2" xfId="6388"/>
    <cellStyle name="Comma 8 2 2 2 2 3 2 2" xfId="6389"/>
    <cellStyle name="Comma 8 2 2 2 2 3 2 2 2" xfId="6390"/>
    <cellStyle name="Comma 8 2 2 2 2 3 2 2_Dep_Judiciais-Contingências" xfId="6391"/>
    <cellStyle name="Comma 8 2 2 2 2 3 2 3" xfId="6392"/>
    <cellStyle name="Comma 8 2 2 2 2 3 2 4" xfId="6393"/>
    <cellStyle name="Comma 8 2 2 2 2 3 2_Dep_Judiciais-Contingências" xfId="6394"/>
    <cellStyle name="Comma 8 2 2 2 2 3 3" xfId="6395"/>
    <cellStyle name="Comma 8 2 2 2 2 3 3 2" xfId="6396"/>
    <cellStyle name="Comma 8 2 2 2 2 3 3_Dep_Judiciais-Contingências" xfId="6397"/>
    <cellStyle name="Comma 8 2 2 2 2 3 4" xfId="6398"/>
    <cellStyle name="Comma 8 2 2 2 2 3 5" xfId="6399"/>
    <cellStyle name="Comma 8 2 2 2 2 3_Dep_Judiciais-Contingências" xfId="6400"/>
    <cellStyle name="Comma 8 2 2 2 2 4" xfId="6401"/>
    <cellStyle name="Comma 8 2 2 2 2 4 2" xfId="6402"/>
    <cellStyle name="Comma 8 2 2 2 2 4 2 2" xfId="6403"/>
    <cellStyle name="Comma 8 2 2 2 2 4 2_Dep_Judiciais-Contingências" xfId="6404"/>
    <cellStyle name="Comma 8 2 2 2 2 4 3" xfId="6405"/>
    <cellStyle name="Comma 8 2 2 2 2 4 4" xfId="6406"/>
    <cellStyle name="Comma 8 2 2 2 2 4_Dep_Judiciais-Contingências" xfId="6407"/>
    <cellStyle name="Comma 8 2 2 2 2 5" xfId="6408"/>
    <cellStyle name="Comma 8 2 2 2 2 5 2" xfId="6409"/>
    <cellStyle name="Comma 8 2 2 2 2 5_Dep_Judiciais-Contingências" xfId="6410"/>
    <cellStyle name="Comma 8 2 2 2 2 6" xfId="6411"/>
    <cellStyle name="Comma 8 2 2 2 2 7" xfId="6412"/>
    <cellStyle name="Comma 8 2 2 2 2_Dep_Judiciais-Contingências" xfId="6413"/>
    <cellStyle name="Comma 8 2 2 2 3" xfId="6414"/>
    <cellStyle name="Comma 8 2 2 2 3 2" xfId="6415"/>
    <cellStyle name="Comma 8 2 2 2 3 2 2" xfId="6416"/>
    <cellStyle name="Comma 8 2 2 2 3 2 2 2" xfId="6417"/>
    <cellStyle name="Comma 8 2 2 2 3 2 2_Dep_Judiciais-Contingências" xfId="6418"/>
    <cellStyle name="Comma 8 2 2 2 3 2 3" xfId="6419"/>
    <cellStyle name="Comma 8 2 2 2 3 2 4" xfId="6420"/>
    <cellStyle name="Comma 8 2 2 2 3 2_Dep_Judiciais-Contingências" xfId="6421"/>
    <cellStyle name="Comma 8 2 2 2 3 3" xfId="6422"/>
    <cellStyle name="Comma 8 2 2 2 3 3 2" xfId="6423"/>
    <cellStyle name="Comma 8 2 2 2 3 3_Dep_Judiciais-Contingências" xfId="6424"/>
    <cellStyle name="Comma 8 2 2 2 3 4" xfId="6425"/>
    <cellStyle name="Comma 8 2 2 2 3 5" xfId="6426"/>
    <cellStyle name="Comma 8 2 2 2 3_Dep_Judiciais-Contingências" xfId="6427"/>
    <cellStyle name="Comma 8 2 2 2 4" xfId="6428"/>
    <cellStyle name="Comma 8 2 2 2 4 2" xfId="6429"/>
    <cellStyle name="Comma 8 2 2 2 4 2 2" xfId="6430"/>
    <cellStyle name="Comma 8 2 2 2 4 2 2 2" xfId="6431"/>
    <cellStyle name="Comma 8 2 2 2 4 2 2_Dep_Judiciais-Contingências" xfId="6432"/>
    <cellStyle name="Comma 8 2 2 2 4 2 3" xfId="6433"/>
    <cellStyle name="Comma 8 2 2 2 4 2 4" xfId="6434"/>
    <cellStyle name="Comma 8 2 2 2 4 2_Dep_Judiciais-Contingências" xfId="6435"/>
    <cellStyle name="Comma 8 2 2 2 4 3" xfId="6436"/>
    <cellStyle name="Comma 8 2 2 2 4 3 2" xfId="6437"/>
    <cellStyle name="Comma 8 2 2 2 4 3_Dep_Judiciais-Contingências" xfId="6438"/>
    <cellStyle name="Comma 8 2 2 2 4 4" xfId="6439"/>
    <cellStyle name="Comma 8 2 2 2 4 5" xfId="6440"/>
    <cellStyle name="Comma 8 2 2 2 4_Dep_Judiciais-Contingências" xfId="6441"/>
    <cellStyle name="Comma 8 2 2 2 5" xfId="6442"/>
    <cellStyle name="Comma 8 2 2 2 5 2" xfId="6443"/>
    <cellStyle name="Comma 8 2 2 2 5 2 2" xfId="6444"/>
    <cellStyle name="Comma 8 2 2 2 5 2_Dep_Judiciais-Contingências" xfId="6445"/>
    <cellStyle name="Comma 8 2 2 2 5 3" xfId="6446"/>
    <cellStyle name="Comma 8 2 2 2 5 4" xfId="6447"/>
    <cellStyle name="Comma 8 2 2 2 5_Dep_Judiciais-Contingências" xfId="6448"/>
    <cellStyle name="Comma 8 2 2 2 6" xfId="6449"/>
    <cellStyle name="Comma 8 2 2 2 6 2" xfId="6450"/>
    <cellStyle name="Comma 8 2 2 2 6_Dep_Judiciais-Contingências" xfId="6451"/>
    <cellStyle name="Comma 8 2 2 2 7" xfId="6452"/>
    <cellStyle name="Comma 8 2 2 2 8" xfId="6453"/>
    <cellStyle name="Comma 8 2 2 2_Dep_Judiciais-Contingências" xfId="6454"/>
    <cellStyle name="Comma 8 2 2 3" xfId="6455"/>
    <cellStyle name="Comma 8 2 2 3 2" xfId="6456"/>
    <cellStyle name="Comma 8 2 2 3 2 2" xfId="6457"/>
    <cellStyle name="Comma 8 2 2 3 2 2 2" xfId="6458"/>
    <cellStyle name="Comma 8 2 2 3 2 2 2 2" xfId="6459"/>
    <cellStyle name="Comma 8 2 2 3 2 2 2_Dep_Judiciais-Contingências" xfId="6460"/>
    <cellStyle name="Comma 8 2 2 3 2 2 3" xfId="6461"/>
    <cellStyle name="Comma 8 2 2 3 2 2 4" xfId="6462"/>
    <cellStyle name="Comma 8 2 2 3 2 2_Dep_Judiciais-Contingências" xfId="6463"/>
    <cellStyle name="Comma 8 2 2 3 2 3" xfId="6464"/>
    <cellStyle name="Comma 8 2 2 3 2 3 2" xfId="6465"/>
    <cellStyle name="Comma 8 2 2 3 2 3_Dep_Judiciais-Contingências" xfId="6466"/>
    <cellStyle name="Comma 8 2 2 3 2 4" xfId="6467"/>
    <cellStyle name="Comma 8 2 2 3 2 5" xfId="6468"/>
    <cellStyle name="Comma 8 2 2 3 2_Dep_Judiciais-Contingências" xfId="6469"/>
    <cellStyle name="Comma 8 2 2 3 3" xfId="6470"/>
    <cellStyle name="Comma 8 2 2 3 3 2" xfId="6471"/>
    <cellStyle name="Comma 8 2 2 3 3 2 2" xfId="6472"/>
    <cellStyle name="Comma 8 2 2 3 3 2 2 2" xfId="6473"/>
    <cellStyle name="Comma 8 2 2 3 3 2 2_Dep_Judiciais-Contingências" xfId="6474"/>
    <cellStyle name="Comma 8 2 2 3 3 2 3" xfId="6475"/>
    <cellStyle name="Comma 8 2 2 3 3 2 4" xfId="6476"/>
    <cellStyle name="Comma 8 2 2 3 3 2_Dep_Judiciais-Contingências" xfId="6477"/>
    <cellStyle name="Comma 8 2 2 3 3 3" xfId="6478"/>
    <cellStyle name="Comma 8 2 2 3 3 3 2" xfId="6479"/>
    <cellStyle name="Comma 8 2 2 3 3 3_Dep_Judiciais-Contingências" xfId="6480"/>
    <cellStyle name="Comma 8 2 2 3 3 4" xfId="6481"/>
    <cellStyle name="Comma 8 2 2 3 3 5" xfId="6482"/>
    <cellStyle name="Comma 8 2 2 3 3_Dep_Judiciais-Contingências" xfId="6483"/>
    <cellStyle name="Comma 8 2 2 3 4" xfId="6484"/>
    <cellStyle name="Comma 8 2 2 3 4 2" xfId="6485"/>
    <cellStyle name="Comma 8 2 2 3 4 2 2" xfId="6486"/>
    <cellStyle name="Comma 8 2 2 3 4 2_Dep_Judiciais-Contingências" xfId="6487"/>
    <cellStyle name="Comma 8 2 2 3 4 3" xfId="6488"/>
    <cellStyle name="Comma 8 2 2 3 4 4" xfId="6489"/>
    <cellStyle name="Comma 8 2 2 3 4_Dep_Judiciais-Contingências" xfId="6490"/>
    <cellStyle name="Comma 8 2 2 3 5" xfId="6491"/>
    <cellStyle name="Comma 8 2 2 3 5 2" xfId="6492"/>
    <cellStyle name="Comma 8 2 2 3 5_Dep_Judiciais-Contingências" xfId="6493"/>
    <cellStyle name="Comma 8 2 2 3 6" xfId="6494"/>
    <cellStyle name="Comma 8 2 2 3 7" xfId="6495"/>
    <cellStyle name="Comma 8 2 2 3_Dep_Judiciais-Contingências" xfId="6496"/>
    <cellStyle name="Comma 8 2 2 4" xfId="6497"/>
    <cellStyle name="Comma 8 2 2 4 2" xfId="6498"/>
    <cellStyle name="Comma 8 2 2 4 2 2" xfId="6499"/>
    <cellStyle name="Comma 8 2 2 4 2 2 2" xfId="6500"/>
    <cellStyle name="Comma 8 2 2 4 2 2_Dep_Judiciais-Contingências" xfId="6501"/>
    <cellStyle name="Comma 8 2 2 4 2 3" xfId="6502"/>
    <cellStyle name="Comma 8 2 2 4 2 4" xfId="6503"/>
    <cellStyle name="Comma 8 2 2 4 2_Dep_Judiciais-Contingências" xfId="6504"/>
    <cellStyle name="Comma 8 2 2 4 3" xfId="6505"/>
    <cellStyle name="Comma 8 2 2 4 3 2" xfId="6506"/>
    <cellStyle name="Comma 8 2 2 4 3_Dep_Judiciais-Contingências" xfId="6507"/>
    <cellStyle name="Comma 8 2 2 4 4" xfId="6508"/>
    <cellStyle name="Comma 8 2 2 4 5" xfId="6509"/>
    <cellStyle name="Comma 8 2 2 4_Dep_Judiciais-Contingências" xfId="6510"/>
    <cellStyle name="Comma 8 2 2 5" xfId="6511"/>
    <cellStyle name="Comma 8 2 2 5 2" xfId="6512"/>
    <cellStyle name="Comma 8 2 2 5 2 2" xfId="6513"/>
    <cellStyle name="Comma 8 2 2 5 2 2 2" xfId="6514"/>
    <cellStyle name="Comma 8 2 2 5 2 2_Dep_Judiciais-Contingências" xfId="6515"/>
    <cellStyle name="Comma 8 2 2 5 2 3" xfId="6516"/>
    <cellStyle name="Comma 8 2 2 5 2 4" xfId="6517"/>
    <cellStyle name="Comma 8 2 2 5 2_Dep_Judiciais-Contingências" xfId="6518"/>
    <cellStyle name="Comma 8 2 2 5 3" xfId="6519"/>
    <cellStyle name="Comma 8 2 2 5 3 2" xfId="6520"/>
    <cellStyle name="Comma 8 2 2 5 3_Dep_Judiciais-Contingências" xfId="6521"/>
    <cellStyle name="Comma 8 2 2 5 4" xfId="6522"/>
    <cellStyle name="Comma 8 2 2 5 5" xfId="6523"/>
    <cellStyle name="Comma 8 2 2 5_Dep_Judiciais-Contingências" xfId="6524"/>
    <cellStyle name="Comma 8 2 2 6" xfId="6525"/>
    <cellStyle name="Comma 8 2 2 6 2" xfId="6526"/>
    <cellStyle name="Comma 8 2 2 6 2 2" xfId="6527"/>
    <cellStyle name="Comma 8 2 2 6 2_Dep_Judiciais-Contingências" xfId="6528"/>
    <cellStyle name="Comma 8 2 2 6 3" xfId="6529"/>
    <cellStyle name="Comma 8 2 2 6 4" xfId="6530"/>
    <cellStyle name="Comma 8 2 2 6_Dep_Judiciais-Contingências" xfId="6531"/>
    <cellStyle name="Comma 8 2 2 7" xfId="6532"/>
    <cellStyle name="Comma 8 2 2 7 2" xfId="6533"/>
    <cellStyle name="Comma 8 2 2 7_Dep_Judiciais-Contingências" xfId="6534"/>
    <cellStyle name="Comma 8 2 2 8" xfId="6535"/>
    <cellStyle name="Comma 8 2 2 9" xfId="6536"/>
    <cellStyle name="Comma 8 2 2_Dep_Judiciais-Contingências" xfId="6537"/>
    <cellStyle name="Comma 8 2 3" xfId="6538"/>
    <cellStyle name="Comma 8 2 3 2" xfId="6539"/>
    <cellStyle name="Comma 8 2 3 2 2" xfId="6540"/>
    <cellStyle name="Comma 8 2 3 2 2 2" xfId="6541"/>
    <cellStyle name="Comma 8 2 3 2 2 2 2" xfId="6542"/>
    <cellStyle name="Comma 8 2 3 2 2 2_Dep_Judiciais-Contingências" xfId="6543"/>
    <cellStyle name="Comma 8 2 3 2 2 3" xfId="6544"/>
    <cellStyle name="Comma 8 2 3 2 2 4" xfId="6545"/>
    <cellStyle name="Comma 8 2 3 2 2_Dep_Judiciais-Contingências" xfId="6546"/>
    <cellStyle name="Comma 8 2 3 2 3" xfId="6547"/>
    <cellStyle name="Comma 8 2 3 2 3 2" xfId="6548"/>
    <cellStyle name="Comma 8 2 3 2 3_Dep_Judiciais-Contingências" xfId="6549"/>
    <cellStyle name="Comma 8 2 3 2 4" xfId="6550"/>
    <cellStyle name="Comma 8 2 3 2 5" xfId="6551"/>
    <cellStyle name="Comma 8 2 3 2_Dep_Judiciais-Contingências" xfId="6552"/>
    <cellStyle name="Comma 8 2 3 3" xfId="6553"/>
    <cellStyle name="Comma 8 2 3 3 2" xfId="6554"/>
    <cellStyle name="Comma 8 2 3 3 2 2" xfId="6555"/>
    <cellStyle name="Comma 8 2 3 3 2 2 2" xfId="6556"/>
    <cellStyle name="Comma 8 2 3 3 2 2_Dep_Judiciais-Contingências" xfId="6557"/>
    <cellStyle name="Comma 8 2 3 3 2 3" xfId="6558"/>
    <cellStyle name="Comma 8 2 3 3 2 4" xfId="6559"/>
    <cellStyle name="Comma 8 2 3 3 2_Dep_Judiciais-Contingências" xfId="6560"/>
    <cellStyle name="Comma 8 2 3 3 3" xfId="6561"/>
    <cellStyle name="Comma 8 2 3 3 3 2" xfId="6562"/>
    <cellStyle name="Comma 8 2 3 3 3_Dep_Judiciais-Contingências" xfId="6563"/>
    <cellStyle name="Comma 8 2 3 3 4" xfId="6564"/>
    <cellStyle name="Comma 8 2 3 3 5" xfId="6565"/>
    <cellStyle name="Comma 8 2 3 3_Dep_Judiciais-Contingências" xfId="6566"/>
    <cellStyle name="Comma 8 2 3 4" xfId="6567"/>
    <cellStyle name="Comma 8 2 3 4 2" xfId="6568"/>
    <cellStyle name="Comma 8 2 3 4 2 2" xfId="6569"/>
    <cellStyle name="Comma 8 2 3 4 2_Dep_Judiciais-Contingências" xfId="6570"/>
    <cellStyle name="Comma 8 2 3 4 3" xfId="6571"/>
    <cellStyle name="Comma 8 2 3 4 4" xfId="6572"/>
    <cellStyle name="Comma 8 2 3 4_Dep_Judiciais-Contingências" xfId="6573"/>
    <cellStyle name="Comma 8 2 3 5" xfId="6574"/>
    <cellStyle name="Comma 8 2 3 5 2" xfId="6575"/>
    <cellStyle name="Comma 8 2 3 5_Dep_Judiciais-Contingências" xfId="6576"/>
    <cellStyle name="Comma 8 2 3 6" xfId="6577"/>
    <cellStyle name="Comma 8 2 3 7" xfId="6578"/>
    <cellStyle name="Comma 8 2 3_Dep_Judiciais-Contingências" xfId="6579"/>
    <cellStyle name="Comma 8 2 4" xfId="6580"/>
    <cellStyle name="Comma 8 2_Dep_Judiciais-Contingências" xfId="6581"/>
    <cellStyle name="Comma 8_13-Endividamento" xfId="6582"/>
    <cellStyle name="Comma 80" xfId="6583"/>
    <cellStyle name="Comma 9" xfId="6584"/>
    <cellStyle name="Comma 9 2" xfId="6585"/>
    <cellStyle name="Comma 9 2 2" xfId="6586"/>
    <cellStyle name="Comma 9 2 2 2" xfId="6587"/>
    <cellStyle name="Comma 9 2 2 2 2" xfId="6588"/>
    <cellStyle name="Comma 9 2 2 2 2 2" xfId="6589"/>
    <cellStyle name="Comma 9 2 2 2 2 2 2" xfId="6590"/>
    <cellStyle name="Comma 9 2 2 2 2 2_Dep_Judiciais-Contingências" xfId="6591"/>
    <cellStyle name="Comma 9 2 2 2 2 3" xfId="6592"/>
    <cellStyle name="Comma 9 2 2 2 2 4" xfId="6593"/>
    <cellStyle name="Comma 9 2 2 2 2_Dep_Judiciais-Contingências" xfId="6594"/>
    <cellStyle name="Comma 9 2 2 2 3" xfId="6595"/>
    <cellStyle name="Comma 9 2 2 2 3 2" xfId="6596"/>
    <cellStyle name="Comma 9 2 2 2 3_Dep_Judiciais-Contingências" xfId="6597"/>
    <cellStyle name="Comma 9 2 2 2 4" xfId="6598"/>
    <cellStyle name="Comma 9 2 2 2 5" xfId="6599"/>
    <cellStyle name="Comma 9 2 2 2_Dep_Judiciais-Contingências" xfId="6600"/>
    <cellStyle name="Comma 9 2 2 3" xfId="6601"/>
    <cellStyle name="Comma 9 2 2 3 2" xfId="6602"/>
    <cellStyle name="Comma 9 2 2 3 2 2" xfId="6603"/>
    <cellStyle name="Comma 9 2 2 3 2 2 2" xfId="6604"/>
    <cellStyle name="Comma 9 2 2 3 2 2_Dep_Judiciais-Contingências" xfId="6605"/>
    <cellStyle name="Comma 9 2 2 3 2 3" xfId="6606"/>
    <cellStyle name="Comma 9 2 2 3 2 4" xfId="6607"/>
    <cellStyle name="Comma 9 2 2 3 2_Dep_Judiciais-Contingências" xfId="6608"/>
    <cellStyle name="Comma 9 2 2 3 3" xfId="6609"/>
    <cellStyle name="Comma 9 2 2 3 3 2" xfId="6610"/>
    <cellStyle name="Comma 9 2 2 3 3_Dep_Judiciais-Contingências" xfId="6611"/>
    <cellStyle name="Comma 9 2 2 3 4" xfId="6612"/>
    <cellStyle name="Comma 9 2 2 3 5" xfId="6613"/>
    <cellStyle name="Comma 9 2 2 3_Dep_Judiciais-Contingências" xfId="6614"/>
    <cellStyle name="Comma 9 2 2 4" xfId="6615"/>
    <cellStyle name="Comma 9 2 2 4 2" xfId="6616"/>
    <cellStyle name="Comma 9 2 2 4 2 2" xfId="6617"/>
    <cellStyle name="Comma 9 2 2 4 2_Dep_Judiciais-Contingências" xfId="6618"/>
    <cellStyle name="Comma 9 2 2 4 3" xfId="6619"/>
    <cellStyle name="Comma 9 2 2 4 4" xfId="6620"/>
    <cellStyle name="Comma 9 2 2 4_Dep_Judiciais-Contingências" xfId="6621"/>
    <cellStyle name="Comma 9 2 2 5" xfId="6622"/>
    <cellStyle name="Comma 9 2 2 5 2" xfId="6623"/>
    <cellStyle name="Comma 9 2 2 5_Dep_Judiciais-Contingências" xfId="6624"/>
    <cellStyle name="Comma 9 2 2 6" xfId="6625"/>
    <cellStyle name="Comma 9 2 2 7" xfId="6626"/>
    <cellStyle name="Comma 9 2 2_Dep_Judiciais-Contingências" xfId="6627"/>
    <cellStyle name="Comma 9 2_Dep_Judiciais-Contingências" xfId="6628"/>
    <cellStyle name="Comma 9 3" xfId="6629"/>
    <cellStyle name="Comma 9 3 2" xfId="6630"/>
    <cellStyle name="Comma 9 3 2 2" xfId="6631"/>
    <cellStyle name="Comma 9 3 2 2 2" xfId="6632"/>
    <cellStyle name="Comma 9 3 2 2 2 2" xfId="6633"/>
    <cellStyle name="Comma 9 3 2 2 2_Dep_Judiciais-Contingências" xfId="6634"/>
    <cellStyle name="Comma 9 3 2 2 3" xfId="6635"/>
    <cellStyle name="Comma 9 3 2 2 4" xfId="6636"/>
    <cellStyle name="Comma 9 3 2 2_Dep_Judiciais-Contingências" xfId="6637"/>
    <cellStyle name="Comma 9 3 2 3" xfId="6638"/>
    <cellStyle name="Comma 9 3 2 3 2" xfId="6639"/>
    <cellStyle name="Comma 9 3 2 3_Dep_Judiciais-Contingências" xfId="6640"/>
    <cellStyle name="Comma 9 3 2 4" xfId="6641"/>
    <cellStyle name="Comma 9 3 2 5" xfId="6642"/>
    <cellStyle name="Comma 9 3 2_Dep_Judiciais-Contingências" xfId="6643"/>
    <cellStyle name="Comma 9 3 3" xfId="6644"/>
    <cellStyle name="Comma 9 3 3 2" xfId="6645"/>
    <cellStyle name="Comma 9 3 3 2 2" xfId="6646"/>
    <cellStyle name="Comma 9 3 3 2 2 2" xfId="6647"/>
    <cellStyle name="Comma 9 3 3 2 2_Dep_Judiciais-Contingências" xfId="6648"/>
    <cellStyle name="Comma 9 3 3 2 3" xfId="6649"/>
    <cellStyle name="Comma 9 3 3 2 4" xfId="6650"/>
    <cellStyle name="Comma 9 3 3 2_Dep_Judiciais-Contingências" xfId="6651"/>
    <cellStyle name="Comma 9 3 3 3" xfId="6652"/>
    <cellStyle name="Comma 9 3 3 3 2" xfId="6653"/>
    <cellStyle name="Comma 9 3 3 3_Dep_Judiciais-Contingências" xfId="6654"/>
    <cellStyle name="Comma 9 3 3 4" xfId="6655"/>
    <cellStyle name="Comma 9 3 3 5" xfId="6656"/>
    <cellStyle name="Comma 9 3 3_Dep_Judiciais-Contingências" xfId="6657"/>
    <cellStyle name="Comma 9 3 4" xfId="6658"/>
    <cellStyle name="Comma 9 3 4 2" xfId="6659"/>
    <cellStyle name="Comma 9 3 4 2 2" xfId="6660"/>
    <cellStyle name="Comma 9 3 4 2_Dep_Judiciais-Contingências" xfId="6661"/>
    <cellStyle name="Comma 9 3 4 3" xfId="6662"/>
    <cellStyle name="Comma 9 3 4 4" xfId="6663"/>
    <cellStyle name="Comma 9 3 4_Dep_Judiciais-Contingências" xfId="6664"/>
    <cellStyle name="Comma 9 3 5" xfId="6665"/>
    <cellStyle name="Comma 9 3 5 2" xfId="6666"/>
    <cellStyle name="Comma 9 3 5_Dep_Judiciais-Contingências" xfId="6667"/>
    <cellStyle name="Comma 9 3 6" xfId="6668"/>
    <cellStyle name="Comma 9 3 7" xfId="6669"/>
    <cellStyle name="Comma 9 3 8" xfId="6670"/>
    <cellStyle name="Comma 9 3_Dep_Judiciais-Contingências" xfId="6671"/>
    <cellStyle name="Comma 9_Base Partes Relacionadas" xfId="6672"/>
    <cellStyle name="Comma Cents" xfId="6673"/>
    <cellStyle name="Comma0" xfId="6674"/>
    <cellStyle name="Comma0 - Estilo1" xfId="6675"/>
    <cellStyle name="Comma0 - Estilo2" xfId="6676"/>
    <cellStyle name="Comma0 - Estilo2 2" xfId="6677"/>
    <cellStyle name="Comma0 - Estilo2 3" xfId="6678"/>
    <cellStyle name="Comma0 - Estilo2_13-Endividamento" xfId="6679"/>
    <cellStyle name="Comma0 - Estilo3" xfId="6680"/>
    <cellStyle name="Comma0 - Modelo1" xfId="6681"/>
    <cellStyle name="Comma0 - Modelo1 2" xfId="6682"/>
    <cellStyle name="Comma0 - Modelo1 3" xfId="6683"/>
    <cellStyle name="Comma0 - Modelo1_Base Partes Relacionadas" xfId="6684"/>
    <cellStyle name="Comma0 - Style1" xfId="6685"/>
    <cellStyle name="Comma0 - Style1 2" xfId="6686"/>
    <cellStyle name="Comma0 - Style1 3" xfId="6687"/>
    <cellStyle name="Comma0 - Style1_Base Partes Relacionadas" xfId="6688"/>
    <cellStyle name="Comma0 - Style2" xfId="6689"/>
    <cellStyle name="Comma0 2" xfId="6690"/>
    <cellStyle name="Comma0 3" xfId="6691"/>
    <cellStyle name="Comma0_Antecipações B2BR 2007" xfId="6692"/>
    <cellStyle name="Comma1 - Estilo1" xfId="6693"/>
    <cellStyle name="Comma1 - Modelo2" xfId="6694"/>
    <cellStyle name="Comma1 - Modelo2 2" xfId="6695"/>
    <cellStyle name="Comma1 - Modelo2 3" xfId="6696"/>
    <cellStyle name="Comma1 - Modelo2_Base Partes Relacionadas" xfId="6697"/>
    <cellStyle name="Comma1 - Style1" xfId="6698"/>
    <cellStyle name="Comma1 - Style2" xfId="6699"/>
    <cellStyle name="Comma1 - Style2 2" xfId="6700"/>
    <cellStyle name="Comma1 - Style2 3" xfId="6701"/>
    <cellStyle name="Comma1 - Style2_Base Partes Relacionadas" xfId="6702"/>
    <cellStyle name="Company Name" xfId="6703"/>
    <cellStyle name="Company Name 2" xfId="6704"/>
    <cellStyle name="Company Name 3" xfId="6705"/>
    <cellStyle name="Company Name_Base Partes Relacionadas" xfId="6706"/>
    <cellStyle name="CompanyName" xfId="6707"/>
    <cellStyle name="CompanyName 2" xfId="6708"/>
    <cellStyle name="CompanyName 3" xfId="6709"/>
    <cellStyle name="CompanyName 4" xfId="6710"/>
    <cellStyle name="CompanyName 5" xfId="6711"/>
    <cellStyle name="CompanyName_13-Endividamento" xfId="6712"/>
    <cellStyle name="Conferência" xfId="6713"/>
    <cellStyle name="Conta" xfId="6714"/>
    <cellStyle name="Copied" xfId="6715"/>
    <cellStyle name="Cor1" xfId="6716"/>
    <cellStyle name="Cor2" xfId="6717"/>
    <cellStyle name="Cor3" xfId="6718"/>
    <cellStyle name="Cor4" xfId="6719"/>
    <cellStyle name="Cor5" xfId="6720"/>
    <cellStyle name="Cor6" xfId="6721"/>
    <cellStyle name="Corpo" xfId="6722"/>
    <cellStyle name="Corpo 2" xfId="6723"/>
    <cellStyle name="Corpo_Apuração IR_CS Panarello" xfId="6724"/>
    <cellStyle name="Correcto" xfId="6725"/>
    <cellStyle name="COST1" xfId="6726"/>
    <cellStyle name="Cruzeiros" xfId="6727"/>
    <cellStyle name="Curren - Estilo2" xfId="6728"/>
    <cellStyle name="Curren - Style2" xfId="6729"/>
    <cellStyle name="Curren - Style2 2" xfId="6730"/>
    <cellStyle name="Curren - Style2 3" xfId="6731"/>
    <cellStyle name="Curren - Style2_Base Partes Relacionadas" xfId="6732"/>
    <cellStyle name="Currency 0" xfId="6733"/>
    <cellStyle name="Currency 0.0" xfId="6734"/>
    <cellStyle name="Currency 0.00" xfId="6735"/>
    <cellStyle name="Currency 0.000" xfId="6736"/>
    <cellStyle name="Currency 0_Dep_Judiciais-Contingências" xfId="6737"/>
    <cellStyle name="Currency 13" xfId="6738"/>
    <cellStyle name="Currency 2" xfId="6739"/>
    <cellStyle name="Currency 2 2" xfId="6740"/>
    <cellStyle name="Currency 2_Base Partes Relacionadas" xfId="6741"/>
    <cellStyle name="Currency 23" xfId="6742"/>
    <cellStyle name="Currency 24" xfId="6743"/>
    <cellStyle name="Currency 3" xfId="6744"/>
    <cellStyle name="Currency 3 2" xfId="6745"/>
    <cellStyle name="Currency 3 2 2" xfId="6746"/>
    <cellStyle name="Currency 3 2 2 2" xfId="6747"/>
    <cellStyle name="Currency 3 2 2 2 2" xfId="6748"/>
    <cellStyle name="Currency 3 2 2 2 2 2" xfId="6749"/>
    <cellStyle name="Currency 3 2 2 2 2 2 2" xfId="6750"/>
    <cellStyle name="Currency 3 2 2 2 2 2_Dep_Judiciais-Contingências" xfId="6751"/>
    <cellStyle name="Currency 3 2 2 2 2 3" xfId="6752"/>
    <cellStyle name="Currency 3 2 2 2 2 4" xfId="6753"/>
    <cellStyle name="Currency 3 2 2 2 2_Dep_Judiciais-Contingências" xfId="6754"/>
    <cellStyle name="Currency 3 2 2 2 3" xfId="6755"/>
    <cellStyle name="Currency 3 2 2 2 3 2" xfId="6756"/>
    <cellStyle name="Currency 3 2 2 2 3_Dep_Judiciais-Contingências" xfId="6757"/>
    <cellStyle name="Currency 3 2 2 2 4" xfId="6758"/>
    <cellStyle name="Currency 3 2 2 2 5" xfId="6759"/>
    <cellStyle name="Currency 3 2 2 2_Dep_Judiciais-Contingências" xfId="6760"/>
    <cellStyle name="Currency 3 2 2 3" xfId="6761"/>
    <cellStyle name="Currency 3 2 2 3 2" xfId="6762"/>
    <cellStyle name="Currency 3 2 2 3 2 2" xfId="6763"/>
    <cellStyle name="Currency 3 2 2 3 2 2 2" xfId="6764"/>
    <cellStyle name="Currency 3 2 2 3 2 2_Dep_Judiciais-Contingências" xfId="6765"/>
    <cellStyle name="Currency 3 2 2 3 2 3" xfId="6766"/>
    <cellStyle name="Currency 3 2 2 3 2 4" xfId="6767"/>
    <cellStyle name="Currency 3 2 2 3 2_Dep_Judiciais-Contingências" xfId="6768"/>
    <cellStyle name="Currency 3 2 2 3 3" xfId="6769"/>
    <cellStyle name="Currency 3 2 2 3 3 2" xfId="6770"/>
    <cellStyle name="Currency 3 2 2 3 3_Dep_Judiciais-Contingências" xfId="6771"/>
    <cellStyle name="Currency 3 2 2 3 4" xfId="6772"/>
    <cellStyle name="Currency 3 2 2 3 5" xfId="6773"/>
    <cellStyle name="Currency 3 2 2 3_Dep_Judiciais-Contingências" xfId="6774"/>
    <cellStyle name="Currency 3 2 2 4" xfId="6775"/>
    <cellStyle name="Currency 3 2 2 4 2" xfId="6776"/>
    <cellStyle name="Currency 3 2 2 4 2 2" xfId="6777"/>
    <cellStyle name="Currency 3 2 2 4 2_Dep_Judiciais-Contingências" xfId="6778"/>
    <cellStyle name="Currency 3 2 2 4 3" xfId="6779"/>
    <cellStyle name="Currency 3 2 2 4 4" xfId="6780"/>
    <cellStyle name="Currency 3 2 2 4_Dep_Judiciais-Contingências" xfId="6781"/>
    <cellStyle name="Currency 3 2 2 5" xfId="6782"/>
    <cellStyle name="Currency 3 2 2 5 2" xfId="6783"/>
    <cellStyle name="Currency 3 2 2 5_Dep_Judiciais-Contingências" xfId="6784"/>
    <cellStyle name="Currency 3 2 2 6" xfId="6785"/>
    <cellStyle name="Currency 3 2 2 7" xfId="6786"/>
    <cellStyle name="Currency 3 2 2_Dep_Judiciais-Contingências" xfId="6787"/>
    <cellStyle name="Currency 3 2_Dep_Judiciais-Contingências" xfId="6788"/>
    <cellStyle name="Currency 3 3" xfId="6789"/>
    <cellStyle name="Currency 3 3 2" xfId="6790"/>
    <cellStyle name="Currency 3 3 2 2" xfId="6791"/>
    <cellStyle name="Currency 3 3 2 2 2" xfId="6792"/>
    <cellStyle name="Currency 3 3 2 2 2 2" xfId="6793"/>
    <cellStyle name="Currency 3 3 2 2 2 2 2" xfId="6794"/>
    <cellStyle name="Currency 3 3 2 2 2 2_Dep_Judiciais-Contingências" xfId="6795"/>
    <cellStyle name="Currency 3 3 2 2 2 3" xfId="6796"/>
    <cellStyle name="Currency 3 3 2 2 2 4" xfId="6797"/>
    <cellStyle name="Currency 3 3 2 2 2_Dep_Judiciais-Contingências" xfId="6798"/>
    <cellStyle name="Currency 3 3 2 2 3" xfId="6799"/>
    <cellStyle name="Currency 3 3 2 2 3 2" xfId="6800"/>
    <cellStyle name="Currency 3 3 2 2 3_Dep_Judiciais-Contingências" xfId="6801"/>
    <cellStyle name="Currency 3 3 2 2 4" xfId="6802"/>
    <cellStyle name="Currency 3 3 2 2 5" xfId="6803"/>
    <cellStyle name="Currency 3 3 2 2_Dep_Judiciais-Contingências" xfId="6804"/>
    <cellStyle name="Currency 3 3 2 3" xfId="6805"/>
    <cellStyle name="Currency 3 3 2 3 2" xfId="6806"/>
    <cellStyle name="Currency 3 3 2 3 2 2" xfId="6807"/>
    <cellStyle name="Currency 3 3 2 3 2 2 2" xfId="6808"/>
    <cellStyle name="Currency 3 3 2 3 2 2_Dep_Judiciais-Contingências" xfId="6809"/>
    <cellStyle name="Currency 3 3 2 3 2 3" xfId="6810"/>
    <cellStyle name="Currency 3 3 2 3 2 4" xfId="6811"/>
    <cellStyle name="Currency 3 3 2 3 2_Dep_Judiciais-Contingências" xfId="6812"/>
    <cellStyle name="Currency 3 3 2 3 3" xfId="6813"/>
    <cellStyle name="Currency 3 3 2 3 3 2" xfId="6814"/>
    <cellStyle name="Currency 3 3 2 3 3_Dep_Judiciais-Contingências" xfId="6815"/>
    <cellStyle name="Currency 3 3 2 3 4" xfId="6816"/>
    <cellStyle name="Currency 3 3 2 3 5" xfId="6817"/>
    <cellStyle name="Currency 3 3 2 3_Dep_Judiciais-Contingências" xfId="6818"/>
    <cellStyle name="Currency 3 3 2 4" xfId="6819"/>
    <cellStyle name="Currency 3 3 2 4 2" xfId="6820"/>
    <cellStyle name="Currency 3 3 2 4 2 2" xfId="6821"/>
    <cellStyle name="Currency 3 3 2 4 2_Dep_Judiciais-Contingências" xfId="6822"/>
    <cellStyle name="Currency 3 3 2 4 3" xfId="6823"/>
    <cellStyle name="Currency 3 3 2 4 4" xfId="6824"/>
    <cellStyle name="Currency 3 3 2 4_Dep_Judiciais-Contingências" xfId="6825"/>
    <cellStyle name="Currency 3 3 2 5" xfId="6826"/>
    <cellStyle name="Currency 3 3 2 5 2" xfId="6827"/>
    <cellStyle name="Currency 3 3 2 5_Dep_Judiciais-Contingências" xfId="6828"/>
    <cellStyle name="Currency 3 3 2 6" xfId="6829"/>
    <cellStyle name="Currency 3 3 2 7" xfId="6830"/>
    <cellStyle name="Currency 3 3 2_Dep_Judiciais-Contingências" xfId="6831"/>
    <cellStyle name="Currency 3 3 3" xfId="6832"/>
    <cellStyle name="Currency 3 3 3 2" xfId="6833"/>
    <cellStyle name="Currency 3 3 3 2 2" xfId="6834"/>
    <cellStyle name="Currency 3 3 3 2 2 2" xfId="6835"/>
    <cellStyle name="Currency 3 3 3 2 2_Dep_Judiciais-Contingências" xfId="6836"/>
    <cellStyle name="Currency 3 3 3 2 3" xfId="6837"/>
    <cellStyle name="Currency 3 3 3 2 4" xfId="6838"/>
    <cellStyle name="Currency 3 3 3 2_Dep_Judiciais-Contingências" xfId="6839"/>
    <cellStyle name="Currency 3 3 3 3" xfId="6840"/>
    <cellStyle name="Currency 3 3 3 3 2" xfId="6841"/>
    <cellStyle name="Currency 3 3 3 3_Dep_Judiciais-Contingências" xfId="6842"/>
    <cellStyle name="Currency 3 3 3 4" xfId="6843"/>
    <cellStyle name="Currency 3 3 3 5" xfId="6844"/>
    <cellStyle name="Currency 3 3 3_Dep_Judiciais-Contingências" xfId="6845"/>
    <cellStyle name="Currency 3 3 4" xfId="6846"/>
    <cellStyle name="Currency 3 3 4 2" xfId="6847"/>
    <cellStyle name="Currency 3 3 4 2 2" xfId="6848"/>
    <cellStyle name="Currency 3 3 4 2 2 2" xfId="6849"/>
    <cellStyle name="Currency 3 3 4 2 2_Dep_Judiciais-Contingências" xfId="6850"/>
    <cellStyle name="Currency 3 3 4 2 3" xfId="6851"/>
    <cellStyle name="Currency 3 3 4 2 4" xfId="6852"/>
    <cellStyle name="Currency 3 3 4 2_Dep_Judiciais-Contingências" xfId="6853"/>
    <cellStyle name="Currency 3 3 4 3" xfId="6854"/>
    <cellStyle name="Currency 3 3 4 3 2" xfId="6855"/>
    <cellStyle name="Currency 3 3 4 3_Dep_Judiciais-Contingências" xfId="6856"/>
    <cellStyle name="Currency 3 3 4 4" xfId="6857"/>
    <cellStyle name="Currency 3 3 4 5" xfId="6858"/>
    <cellStyle name="Currency 3 3 4_Dep_Judiciais-Contingências" xfId="6859"/>
    <cellStyle name="Currency 3 3 5" xfId="6860"/>
    <cellStyle name="Currency 3 3 5 2" xfId="6861"/>
    <cellStyle name="Currency 3 3 5 2 2" xfId="6862"/>
    <cellStyle name="Currency 3 3 5 2_Dep_Judiciais-Contingências" xfId="6863"/>
    <cellStyle name="Currency 3 3 5 3" xfId="6864"/>
    <cellStyle name="Currency 3 3 5 4" xfId="6865"/>
    <cellStyle name="Currency 3 3 5_Dep_Judiciais-Contingências" xfId="6866"/>
    <cellStyle name="Currency 3 3 6" xfId="6867"/>
    <cellStyle name="Currency 3 3 6 2" xfId="6868"/>
    <cellStyle name="Currency 3 3 6_Dep_Judiciais-Contingências" xfId="6869"/>
    <cellStyle name="Currency 3 3 7" xfId="6870"/>
    <cellStyle name="Currency 3 3 8" xfId="6871"/>
    <cellStyle name="Currency 3 3 9" xfId="6872"/>
    <cellStyle name="Currency 3 3_Dep_Judiciais-Contingências" xfId="6873"/>
    <cellStyle name="Currency 3 4" xfId="6874"/>
    <cellStyle name="Currency 3 4 2" xfId="6875"/>
    <cellStyle name="Currency 3 4 2 2" xfId="6876"/>
    <cellStyle name="Currency 3 4 2 2 2" xfId="6877"/>
    <cellStyle name="Currency 3 4 2 2 2 2" xfId="6878"/>
    <cellStyle name="Currency 3 4 2 2 2 2 2" xfId="6879"/>
    <cellStyle name="Currency 3 4 2 2 2 2_Dep_Judiciais-Contingências" xfId="6880"/>
    <cellStyle name="Currency 3 4 2 2 2 3" xfId="6881"/>
    <cellStyle name="Currency 3 4 2 2 2 4" xfId="6882"/>
    <cellStyle name="Currency 3 4 2 2 2_Dep_Judiciais-Contingências" xfId="6883"/>
    <cellStyle name="Currency 3 4 2 2 3" xfId="6884"/>
    <cellStyle name="Currency 3 4 2 2 3 2" xfId="6885"/>
    <cellStyle name="Currency 3 4 2 2 3_Dep_Judiciais-Contingências" xfId="6886"/>
    <cellStyle name="Currency 3 4 2 2 4" xfId="6887"/>
    <cellStyle name="Currency 3 4 2 2 5" xfId="6888"/>
    <cellStyle name="Currency 3 4 2 2_Dep_Judiciais-Contingências" xfId="6889"/>
    <cellStyle name="Currency 3 4 2 3" xfId="6890"/>
    <cellStyle name="Currency 3 4 2 3 2" xfId="6891"/>
    <cellStyle name="Currency 3 4 2 3 2 2" xfId="6892"/>
    <cellStyle name="Currency 3 4 2 3 2 2 2" xfId="6893"/>
    <cellStyle name="Currency 3 4 2 3 2 2_Dep_Judiciais-Contingências" xfId="6894"/>
    <cellStyle name="Currency 3 4 2 3 2 3" xfId="6895"/>
    <cellStyle name="Currency 3 4 2 3 2 4" xfId="6896"/>
    <cellStyle name="Currency 3 4 2 3 2_Dep_Judiciais-Contingências" xfId="6897"/>
    <cellStyle name="Currency 3 4 2 3 3" xfId="6898"/>
    <cellStyle name="Currency 3 4 2 3 3 2" xfId="6899"/>
    <cellStyle name="Currency 3 4 2 3 3_Dep_Judiciais-Contingências" xfId="6900"/>
    <cellStyle name="Currency 3 4 2 3 4" xfId="6901"/>
    <cellStyle name="Currency 3 4 2 3 5" xfId="6902"/>
    <cellStyle name="Currency 3 4 2 3_Dep_Judiciais-Contingências" xfId="6903"/>
    <cellStyle name="Currency 3 4 2 4" xfId="6904"/>
    <cellStyle name="Currency 3 4 2 4 2" xfId="6905"/>
    <cellStyle name="Currency 3 4 2 4 2 2" xfId="6906"/>
    <cellStyle name="Currency 3 4 2 4 2_Dep_Judiciais-Contingências" xfId="6907"/>
    <cellStyle name="Currency 3 4 2 4 3" xfId="6908"/>
    <cellStyle name="Currency 3 4 2 4 4" xfId="6909"/>
    <cellStyle name="Currency 3 4 2 4_Dep_Judiciais-Contingências" xfId="6910"/>
    <cellStyle name="Currency 3 4 2 5" xfId="6911"/>
    <cellStyle name="Currency 3 4 2 5 2" xfId="6912"/>
    <cellStyle name="Currency 3 4 2 5_Dep_Judiciais-Contingências" xfId="6913"/>
    <cellStyle name="Currency 3 4 2 6" xfId="6914"/>
    <cellStyle name="Currency 3 4 2 7" xfId="6915"/>
    <cellStyle name="Currency 3 4 2_Dep_Judiciais-Contingências" xfId="6916"/>
    <cellStyle name="Currency 3 4 3" xfId="6917"/>
    <cellStyle name="Currency 3 4 3 2" xfId="6918"/>
    <cellStyle name="Currency 3 4 3 2 2" xfId="6919"/>
    <cellStyle name="Currency 3 4 3 2 2 2" xfId="6920"/>
    <cellStyle name="Currency 3 4 3 2 2_Dep_Judiciais-Contingências" xfId="6921"/>
    <cellStyle name="Currency 3 4 3 2 3" xfId="6922"/>
    <cellStyle name="Currency 3 4 3 2 4" xfId="6923"/>
    <cellStyle name="Currency 3 4 3 2_Dep_Judiciais-Contingências" xfId="6924"/>
    <cellStyle name="Currency 3 4 3 3" xfId="6925"/>
    <cellStyle name="Currency 3 4 3 3 2" xfId="6926"/>
    <cellStyle name="Currency 3 4 3 3_Dep_Judiciais-Contingências" xfId="6927"/>
    <cellStyle name="Currency 3 4 3 4" xfId="6928"/>
    <cellStyle name="Currency 3 4 3 5" xfId="6929"/>
    <cellStyle name="Currency 3 4 3_Dep_Judiciais-Contingências" xfId="6930"/>
    <cellStyle name="Currency 3 4 4" xfId="6931"/>
    <cellStyle name="Currency 3 4 4 2" xfId="6932"/>
    <cellStyle name="Currency 3 4 4 2 2" xfId="6933"/>
    <cellStyle name="Currency 3 4 4 2 2 2" xfId="6934"/>
    <cellStyle name="Currency 3 4 4 2 2_Dep_Judiciais-Contingências" xfId="6935"/>
    <cellStyle name="Currency 3 4 4 2 3" xfId="6936"/>
    <cellStyle name="Currency 3 4 4 2 4" xfId="6937"/>
    <cellStyle name="Currency 3 4 4 2_Dep_Judiciais-Contingências" xfId="6938"/>
    <cellStyle name="Currency 3 4 4 3" xfId="6939"/>
    <cellStyle name="Currency 3 4 4 3 2" xfId="6940"/>
    <cellStyle name="Currency 3 4 4 3_Dep_Judiciais-Contingências" xfId="6941"/>
    <cellStyle name="Currency 3 4 4 4" xfId="6942"/>
    <cellStyle name="Currency 3 4 4 5" xfId="6943"/>
    <cellStyle name="Currency 3 4 4_Dep_Judiciais-Contingências" xfId="6944"/>
    <cellStyle name="Currency 3 4 5" xfId="6945"/>
    <cellStyle name="Currency 3 4 5 2" xfId="6946"/>
    <cellStyle name="Currency 3 4 5 2 2" xfId="6947"/>
    <cellStyle name="Currency 3 4 5 2_Dep_Judiciais-Contingências" xfId="6948"/>
    <cellStyle name="Currency 3 4 5 3" xfId="6949"/>
    <cellStyle name="Currency 3 4 5 4" xfId="6950"/>
    <cellStyle name="Currency 3 4 5_Dep_Judiciais-Contingências" xfId="6951"/>
    <cellStyle name="Currency 3 4 6" xfId="6952"/>
    <cellStyle name="Currency 3 4 6 2" xfId="6953"/>
    <cellStyle name="Currency 3 4 6_Dep_Judiciais-Contingências" xfId="6954"/>
    <cellStyle name="Currency 3 4 7" xfId="6955"/>
    <cellStyle name="Currency 3 4 8" xfId="6956"/>
    <cellStyle name="Currency 3 4_Dep_Judiciais-Contingências" xfId="6957"/>
    <cellStyle name="Currency 3 5" xfId="6958"/>
    <cellStyle name="Currency 3 5 2" xfId="6959"/>
    <cellStyle name="Currency 3 5 2 2" xfId="6960"/>
    <cellStyle name="Currency 3 5 2 2 2" xfId="6961"/>
    <cellStyle name="Currency 3 5 2 2 2 2" xfId="6962"/>
    <cellStyle name="Currency 3 5 2 2 2 2 2" xfId="6963"/>
    <cellStyle name="Currency 3 5 2 2 2 2_Dep_Judiciais-Contingências" xfId="6964"/>
    <cellStyle name="Currency 3 5 2 2 2 3" xfId="6965"/>
    <cellStyle name="Currency 3 5 2 2 2 4" xfId="6966"/>
    <cellStyle name="Currency 3 5 2 2 2_Dep_Judiciais-Contingências" xfId="6967"/>
    <cellStyle name="Currency 3 5 2 2 3" xfId="6968"/>
    <cellStyle name="Currency 3 5 2 2 3 2" xfId="6969"/>
    <cellStyle name="Currency 3 5 2 2 3_Dep_Judiciais-Contingências" xfId="6970"/>
    <cellStyle name="Currency 3 5 2 2 4" xfId="6971"/>
    <cellStyle name="Currency 3 5 2 2 5" xfId="6972"/>
    <cellStyle name="Currency 3 5 2 2_Dep_Judiciais-Contingências" xfId="6973"/>
    <cellStyle name="Currency 3 5 2 3" xfId="6974"/>
    <cellStyle name="Currency 3 5 2 3 2" xfId="6975"/>
    <cellStyle name="Currency 3 5 2 3 2 2" xfId="6976"/>
    <cellStyle name="Currency 3 5 2 3 2 2 2" xfId="6977"/>
    <cellStyle name="Currency 3 5 2 3 2 2_Dep_Judiciais-Contingências" xfId="6978"/>
    <cellStyle name="Currency 3 5 2 3 2 3" xfId="6979"/>
    <cellStyle name="Currency 3 5 2 3 2 4" xfId="6980"/>
    <cellStyle name="Currency 3 5 2 3 2_Dep_Judiciais-Contingências" xfId="6981"/>
    <cellStyle name="Currency 3 5 2 3 3" xfId="6982"/>
    <cellStyle name="Currency 3 5 2 3 3 2" xfId="6983"/>
    <cellStyle name="Currency 3 5 2 3 3_Dep_Judiciais-Contingências" xfId="6984"/>
    <cellStyle name="Currency 3 5 2 3 4" xfId="6985"/>
    <cellStyle name="Currency 3 5 2 3 5" xfId="6986"/>
    <cellStyle name="Currency 3 5 2 3_Dep_Judiciais-Contingências" xfId="6987"/>
    <cellStyle name="Currency 3 5 2 4" xfId="6988"/>
    <cellStyle name="Currency 3 5 2 4 2" xfId="6989"/>
    <cellStyle name="Currency 3 5 2 4 2 2" xfId="6990"/>
    <cellStyle name="Currency 3 5 2 4 2_Dep_Judiciais-Contingências" xfId="6991"/>
    <cellStyle name="Currency 3 5 2 4 3" xfId="6992"/>
    <cellStyle name="Currency 3 5 2 4 4" xfId="6993"/>
    <cellStyle name="Currency 3 5 2 4_Dep_Judiciais-Contingências" xfId="6994"/>
    <cellStyle name="Currency 3 5 2 5" xfId="6995"/>
    <cellStyle name="Currency 3 5 2 5 2" xfId="6996"/>
    <cellStyle name="Currency 3 5 2 5_Dep_Judiciais-Contingências" xfId="6997"/>
    <cellStyle name="Currency 3 5 2 6" xfId="6998"/>
    <cellStyle name="Currency 3 5 2 7" xfId="6999"/>
    <cellStyle name="Currency 3 5 2_Dep_Judiciais-Contingências" xfId="7000"/>
    <cellStyle name="Currency 3 5 3" xfId="7001"/>
    <cellStyle name="Currency 3 5 3 2" xfId="7002"/>
    <cellStyle name="Currency 3 5 3 2 2" xfId="7003"/>
    <cellStyle name="Currency 3 5 3 2 2 2" xfId="7004"/>
    <cellStyle name="Currency 3 5 3 2 2_Dep_Judiciais-Contingências" xfId="7005"/>
    <cellStyle name="Currency 3 5 3 2 3" xfId="7006"/>
    <cellStyle name="Currency 3 5 3 2 4" xfId="7007"/>
    <cellStyle name="Currency 3 5 3 2_Dep_Judiciais-Contingências" xfId="7008"/>
    <cellStyle name="Currency 3 5 3 3" xfId="7009"/>
    <cellStyle name="Currency 3 5 3 3 2" xfId="7010"/>
    <cellStyle name="Currency 3 5 3 3_Dep_Judiciais-Contingências" xfId="7011"/>
    <cellStyle name="Currency 3 5 3 4" xfId="7012"/>
    <cellStyle name="Currency 3 5 3 5" xfId="7013"/>
    <cellStyle name="Currency 3 5 3_Dep_Judiciais-Contingências" xfId="7014"/>
    <cellStyle name="Currency 3 5 4" xfId="7015"/>
    <cellStyle name="Currency 3 5 4 2" xfId="7016"/>
    <cellStyle name="Currency 3 5 4 2 2" xfId="7017"/>
    <cellStyle name="Currency 3 5 4 2 2 2" xfId="7018"/>
    <cellStyle name="Currency 3 5 4 2 2_Dep_Judiciais-Contingências" xfId="7019"/>
    <cellStyle name="Currency 3 5 4 2 3" xfId="7020"/>
    <cellStyle name="Currency 3 5 4 2 4" xfId="7021"/>
    <cellStyle name="Currency 3 5 4 2_Dep_Judiciais-Contingências" xfId="7022"/>
    <cellStyle name="Currency 3 5 4 3" xfId="7023"/>
    <cellStyle name="Currency 3 5 4 3 2" xfId="7024"/>
    <cellStyle name="Currency 3 5 4 3_Dep_Judiciais-Contingências" xfId="7025"/>
    <cellStyle name="Currency 3 5 4 4" xfId="7026"/>
    <cellStyle name="Currency 3 5 4 5" xfId="7027"/>
    <cellStyle name="Currency 3 5 4_Dep_Judiciais-Contingências" xfId="7028"/>
    <cellStyle name="Currency 3 5 5" xfId="7029"/>
    <cellStyle name="Currency 3 5 5 2" xfId="7030"/>
    <cellStyle name="Currency 3 5 5 2 2" xfId="7031"/>
    <cellStyle name="Currency 3 5 5 2_Dep_Judiciais-Contingências" xfId="7032"/>
    <cellStyle name="Currency 3 5 5 3" xfId="7033"/>
    <cellStyle name="Currency 3 5 5 4" xfId="7034"/>
    <cellStyle name="Currency 3 5 5_Dep_Judiciais-Contingências" xfId="7035"/>
    <cellStyle name="Currency 3 5 6" xfId="7036"/>
    <cellStyle name="Currency 3 5 6 2" xfId="7037"/>
    <cellStyle name="Currency 3 5 6_Dep_Judiciais-Contingências" xfId="7038"/>
    <cellStyle name="Currency 3 5 7" xfId="7039"/>
    <cellStyle name="Currency 3 5 8" xfId="7040"/>
    <cellStyle name="Currency 3 5_Dep_Judiciais-Contingências" xfId="7041"/>
    <cellStyle name="Currency 3 6" xfId="7042"/>
    <cellStyle name="Currency 3_Dep_Judiciais-Contingências" xfId="7043"/>
    <cellStyle name="Currency 33" xfId="7044"/>
    <cellStyle name="Currency 38" xfId="7045"/>
    <cellStyle name="Currency 39" xfId="7046"/>
    <cellStyle name="Currency 4" xfId="7047"/>
    <cellStyle name="Currency 5" xfId="7048"/>
    <cellStyle name="Currency 5 2" xfId="7049"/>
    <cellStyle name="Currency 5_Base Partes Relacionadas" xfId="7050"/>
    <cellStyle name="Currency 6" xfId="7051"/>
    <cellStyle name="Currency0" xfId="7052"/>
    <cellStyle name="Currency0 2" xfId="7053"/>
    <cellStyle name="Currency0 3" xfId="7054"/>
    <cellStyle name="Currency0_Base Partes Relacionadas" xfId="7055"/>
    <cellStyle name="DadosExternos" xfId="7056"/>
    <cellStyle name="Dash" xfId="7057"/>
    <cellStyle name="Dash 2" xfId="7058"/>
    <cellStyle name="Dash 3" xfId="7059"/>
    <cellStyle name="Dash 4" xfId="7060"/>
    <cellStyle name="Dash 5" xfId="7061"/>
    <cellStyle name="Dash_13-Endividamento" xfId="7062"/>
    <cellStyle name="Data" xfId="7063"/>
    <cellStyle name="Data 2" xfId="7064"/>
    <cellStyle name="Data_Dep_Judiciais-Contingências" xfId="7065"/>
    <cellStyle name="Date" xfId="7066"/>
    <cellStyle name="Date - Estilo3" xfId="7067"/>
    <cellStyle name="Date 2" xfId="7068"/>
    <cellStyle name="Date Aligned" xfId="7069"/>
    <cellStyle name="Date_Balancete 122007" xfId="7070"/>
    <cellStyle name="Dezimal [0]_Buch_Bel" xfId="7071"/>
    <cellStyle name="Dezimal_Buch_Bel" xfId="7072"/>
    <cellStyle name="Dia" xfId="7073"/>
    <cellStyle name="Dia 2" xfId="7074"/>
    <cellStyle name="Dia 3" xfId="7075"/>
    <cellStyle name="Dia_Base Partes Relacionadas" xfId="7076"/>
    <cellStyle name="divisao" xfId="7077"/>
    <cellStyle name="Dollar" xfId="7078"/>
    <cellStyle name="Dollar 2" xfId="7079"/>
    <cellStyle name="Dollar 3" xfId="7080"/>
    <cellStyle name="Dollar 4" xfId="7081"/>
    <cellStyle name="Dollar 5" xfId="7082"/>
    <cellStyle name="Dollar_13-Endividamento" xfId="7083"/>
    <cellStyle name="Dotted Line" xfId="7084"/>
    <cellStyle name="Dziesi?tny [0]_6455 Deferred taxation-PAS &amp; USGAAP" xfId="7085"/>
    <cellStyle name="Dziesi?tny_6455 Deferred taxation-PAS &amp; USGAAP" xfId="7086"/>
    <cellStyle name="Dziesiętny [0]_6455 Deferred taxation-PAS &amp; USGAAP" xfId="7087"/>
    <cellStyle name="Dziesiętny_6455 Deferred taxation-PAS &amp; USGAAP" xfId="7088"/>
    <cellStyle name="èKøÿÿ|$0‹õ¥¥¥¥‹E" xfId="7089"/>
    <cellStyle name="Eliana" xfId="7090"/>
    <cellStyle name="Encabez1" xfId="7091"/>
    <cellStyle name="Encabez1 2" xfId="7092"/>
    <cellStyle name="Encabez1 3" xfId="7093"/>
    <cellStyle name="Encabez1_Base Partes Relacionadas" xfId="7094"/>
    <cellStyle name="Encabez2" xfId="7095"/>
    <cellStyle name="Encabez2 2" xfId="7096"/>
    <cellStyle name="Encabez2 3" xfId="7097"/>
    <cellStyle name="Encabez2_Base Partes Relacionadas" xfId="7098"/>
    <cellStyle name="Ênfase1 10" xfId="7099"/>
    <cellStyle name="Ênfase1 10 2" xfId="7100"/>
    <cellStyle name="Ênfase1 10 3" xfId="7101"/>
    <cellStyle name="Ênfase1 10_Dep_Judiciais-Contingências" xfId="7102"/>
    <cellStyle name="Ênfase1 11" xfId="7103"/>
    <cellStyle name="Ênfase1 11 2" xfId="7104"/>
    <cellStyle name="Ênfase1 11_Dep_Judiciais-Contingências" xfId="7105"/>
    <cellStyle name="Ênfase1 12" xfId="7106"/>
    <cellStyle name="Ênfase1 13" xfId="7107"/>
    <cellStyle name="Ênfase1 14" xfId="7108"/>
    <cellStyle name="Ênfase1 15" xfId="7109"/>
    <cellStyle name="Ênfase1 16" xfId="7110"/>
    <cellStyle name="Ênfase1 17" xfId="7111"/>
    <cellStyle name="Ênfase1 2" xfId="7112"/>
    <cellStyle name="Ênfase1 2 2" xfId="7113"/>
    <cellStyle name="Ênfase1 2 3" xfId="7114"/>
    <cellStyle name="Ênfase1 2 4" xfId="7115"/>
    <cellStyle name="Ênfase1 2 5" xfId="7116"/>
    <cellStyle name="Ênfase1 2 6" xfId="7117"/>
    <cellStyle name="Ênfase1 2 7" xfId="7118"/>
    <cellStyle name="Ênfase1 2_11_Combinação de neg. Zanin" xfId="7119"/>
    <cellStyle name="Ênfase1 3" xfId="7120"/>
    <cellStyle name="Ênfase1 3 2" xfId="7121"/>
    <cellStyle name="Ênfase1 3 3" xfId="7122"/>
    <cellStyle name="Ênfase1 3 4" xfId="7123"/>
    <cellStyle name="Ênfase1 3_13-Endividamento" xfId="7124"/>
    <cellStyle name="Ênfase1 4" xfId="7125"/>
    <cellStyle name="Ênfase1 4 2" xfId="7126"/>
    <cellStyle name="Ênfase1 4 3" xfId="7127"/>
    <cellStyle name="Ênfase1 4 4" xfId="7128"/>
    <cellStyle name="Ênfase1 4_13-Endividamento" xfId="7129"/>
    <cellStyle name="Ênfase1 5" xfId="7130"/>
    <cellStyle name="Ênfase1 5 2" xfId="7131"/>
    <cellStyle name="Ênfase1 5 3" xfId="7132"/>
    <cellStyle name="Ênfase1 5 4" xfId="7133"/>
    <cellStyle name="Ênfase1 5_13-Endividamento" xfId="7134"/>
    <cellStyle name="Ênfase1 6" xfId="7135"/>
    <cellStyle name="Ênfase1 6 2" xfId="7136"/>
    <cellStyle name="Ênfase1 6 3" xfId="7137"/>
    <cellStyle name="Ênfase1 6 4" xfId="7138"/>
    <cellStyle name="Ênfase1 6_13-Endividamento" xfId="7139"/>
    <cellStyle name="Ênfase1 7" xfId="7140"/>
    <cellStyle name="Ênfase1 7 2" xfId="7141"/>
    <cellStyle name="Ênfase1 7 3" xfId="7142"/>
    <cellStyle name="Ênfase1 7 4" xfId="7143"/>
    <cellStyle name="Ênfase1 7_13-Endividamento" xfId="7144"/>
    <cellStyle name="Ênfase1 8" xfId="7145"/>
    <cellStyle name="Ênfase1 8 2" xfId="7146"/>
    <cellStyle name="Ênfase1 8_Dep_Judiciais-Contingências" xfId="7147"/>
    <cellStyle name="Ênfase1 9" xfId="7148"/>
    <cellStyle name="Ênfase2 10" xfId="7149"/>
    <cellStyle name="Ênfase2 10 2" xfId="7150"/>
    <cellStyle name="Ênfase2 10 3" xfId="7151"/>
    <cellStyle name="Ênfase2 10_Dep_Judiciais-Contingências" xfId="7152"/>
    <cellStyle name="Ênfase2 11" xfId="7153"/>
    <cellStyle name="Ênfase2 11 2" xfId="7154"/>
    <cellStyle name="Ênfase2 11_Dep_Judiciais-Contingências" xfId="7155"/>
    <cellStyle name="Ênfase2 12" xfId="7156"/>
    <cellStyle name="Ênfase2 13" xfId="7157"/>
    <cellStyle name="Ênfase2 14" xfId="7158"/>
    <cellStyle name="Ênfase2 15" xfId="7159"/>
    <cellStyle name="Ênfase2 16" xfId="7160"/>
    <cellStyle name="Ênfase2 17" xfId="7161"/>
    <cellStyle name="Ênfase2 2" xfId="7162"/>
    <cellStyle name="Ênfase2 2 2" xfId="7163"/>
    <cellStyle name="Ênfase2 2 3" xfId="7164"/>
    <cellStyle name="Ênfase2 2 4" xfId="7165"/>
    <cellStyle name="Ênfase2 2 5" xfId="7166"/>
    <cellStyle name="Ênfase2 2 6" xfId="7167"/>
    <cellStyle name="Ênfase2 2 7" xfId="7168"/>
    <cellStyle name="Ênfase2 2_11_Combinação de neg. Zanin" xfId="7169"/>
    <cellStyle name="Ênfase2 3" xfId="7170"/>
    <cellStyle name="Ênfase2 3 2" xfId="7171"/>
    <cellStyle name="Ênfase2 3 3" xfId="7172"/>
    <cellStyle name="Ênfase2 3 4" xfId="7173"/>
    <cellStyle name="Ênfase2 3_13-Endividamento" xfId="7174"/>
    <cellStyle name="Ênfase2 4" xfId="7175"/>
    <cellStyle name="Ênfase2 4 2" xfId="7176"/>
    <cellStyle name="Ênfase2 4 3" xfId="7177"/>
    <cellStyle name="Ênfase2 4 4" xfId="7178"/>
    <cellStyle name="Ênfase2 4_13-Endividamento" xfId="7179"/>
    <cellStyle name="Ênfase2 5" xfId="7180"/>
    <cellStyle name="Ênfase2 5 2" xfId="7181"/>
    <cellStyle name="Ênfase2 5 3" xfId="7182"/>
    <cellStyle name="Ênfase2 5 4" xfId="7183"/>
    <cellStyle name="Ênfase2 5_13-Endividamento" xfId="7184"/>
    <cellStyle name="Ênfase2 6" xfId="7185"/>
    <cellStyle name="Ênfase2 6 2" xfId="7186"/>
    <cellStyle name="Ênfase2 6 3" xfId="7187"/>
    <cellStyle name="Ênfase2 6 4" xfId="7188"/>
    <cellStyle name="Ênfase2 6_13-Endividamento" xfId="7189"/>
    <cellStyle name="Ênfase2 7" xfId="7190"/>
    <cellStyle name="Ênfase2 7 2" xfId="7191"/>
    <cellStyle name="Ênfase2 7 3" xfId="7192"/>
    <cellStyle name="Ênfase2 7 4" xfId="7193"/>
    <cellStyle name="Ênfase2 7_13-Endividamento" xfId="7194"/>
    <cellStyle name="Ênfase2 8" xfId="7195"/>
    <cellStyle name="Ênfase2 8 2" xfId="7196"/>
    <cellStyle name="Ênfase2 8_Dep_Judiciais-Contingências" xfId="7197"/>
    <cellStyle name="Ênfase2 9" xfId="7198"/>
    <cellStyle name="Ênfase3 10" xfId="7199"/>
    <cellStyle name="Ênfase3 10 2" xfId="7200"/>
    <cellStyle name="Ênfase3 10 3" xfId="7201"/>
    <cellStyle name="Ênfase3 10_Dep_Judiciais-Contingências" xfId="7202"/>
    <cellStyle name="Ênfase3 11" xfId="7203"/>
    <cellStyle name="Ênfase3 11 2" xfId="7204"/>
    <cellStyle name="Ênfase3 11_Dep_Judiciais-Contingências" xfId="7205"/>
    <cellStyle name="Ênfase3 12" xfId="7206"/>
    <cellStyle name="Ênfase3 13" xfId="7207"/>
    <cellStyle name="Ênfase3 14" xfId="7208"/>
    <cellStyle name="Ênfase3 15" xfId="7209"/>
    <cellStyle name="Ênfase3 16" xfId="7210"/>
    <cellStyle name="Ênfase3 17" xfId="7211"/>
    <cellStyle name="Ênfase3 2" xfId="7212"/>
    <cellStyle name="Ênfase3 2 2" xfId="7213"/>
    <cellStyle name="Ênfase3 2 3" xfId="7214"/>
    <cellStyle name="Ênfase3 2 4" xfId="7215"/>
    <cellStyle name="Ênfase3 2 5" xfId="7216"/>
    <cellStyle name="Ênfase3 2 6" xfId="7217"/>
    <cellStyle name="Ênfase3 2 7" xfId="7218"/>
    <cellStyle name="Ênfase3 2_11_Combinação de neg. Zanin" xfId="7219"/>
    <cellStyle name="Ênfase3 3" xfId="7220"/>
    <cellStyle name="Ênfase3 3 2" xfId="7221"/>
    <cellStyle name="Ênfase3 3 3" xfId="7222"/>
    <cellStyle name="Ênfase3 3 4" xfId="7223"/>
    <cellStyle name="Ênfase3 3_13-Endividamento" xfId="7224"/>
    <cellStyle name="Ênfase3 4" xfId="7225"/>
    <cellStyle name="Ênfase3 4 2" xfId="7226"/>
    <cellStyle name="Ênfase3 4 3" xfId="7227"/>
    <cellStyle name="Ênfase3 4 4" xfId="7228"/>
    <cellStyle name="Ênfase3 4_13-Endividamento" xfId="7229"/>
    <cellStyle name="Ênfase3 5" xfId="7230"/>
    <cellStyle name="Ênfase3 5 2" xfId="7231"/>
    <cellStyle name="Ênfase3 5 3" xfId="7232"/>
    <cellStyle name="Ênfase3 5 4" xfId="7233"/>
    <cellStyle name="Ênfase3 5_13-Endividamento" xfId="7234"/>
    <cellStyle name="Ênfase3 6" xfId="7235"/>
    <cellStyle name="Ênfase3 6 2" xfId="7236"/>
    <cellStyle name="Ênfase3 6 3" xfId="7237"/>
    <cellStyle name="Ênfase3 6 4" xfId="7238"/>
    <cellStyle name="Ênfase3 6_13-Endividamento" xfId="7239"/>
    <cellStyle name="Ênfase3 7" xfId="7240"/>
    <cellStyle name="Ênfase3 7 2" xfId="7241"/>
    <cellStyle name="Ênfase3 7 3" xfId="7242"/>
    <cellStyle name="Ênfase3 7 4" xfId="7243"/>
    <cellStyle name="Ênfase3 7_13-Endividamento" xfId="7244"/>
    <cellStyle name="Ênfase3 8" xfId="7245"/>
    <cellStyle name="Ênfase3 8 2" xfId="7246"/>
    <cellStyle name="Ênfase3 8_Dep_Judiciais-Contingências" xfId="7247"/>
    <cellStyle name="Ênfase3 9" xfId="7248"/>
    <cellStyle name="Ênfase4 10" xfId="7249"/>
    <cellStyle name="Ênfase4 10 2" xfId="7250"/>
    <cellStyle name="Ênfase4 10 3" xfId="7251"/>
    <cellStyle name="Ênfase4 10_Dep_Judiciais-Contingências" xfId="7252"/>
    <cellStyle name="Ênfase4 11" xfId="7253"/>
    <cellStyle name="Ênfase4 11 2" xfId="7254"/>
    <cellStyle name="Ênfase4 11_Dep_Judiciais-Contingências" xfId="7255"/>
    <cellStyle name="Ênfase4 12" xfId="7256"/>
    <cellStyle name="Ênfase4 13" xfId="7257"/>
    <cellStyle name="Ênfase4 14" xfId="7258"/>
    <cellStyle name="Ênfase4 15" xfId="7259"/>
    <cellStyle name="Ênfase4 16" xfId="7260"/>
    <cellStyle name="Ênfase4 17" xfId="7261"/>
    <cellStyle name="Ênfase4 2" xfId="7262"/>
    <cellStyle name="Ênfase4 2 2" xfId="7263"/>
    <cellStyle name="Ênfase4 2 3" xfId="7264"/>
    <cellStyle name="Ênfase4 2 4" xfId="7265"/>
    <cellStyle name="Ênfase4 2 5" xfId="7266"/>
    <cellStyle name="Ênfase4 2 6" xfId="7267"/>
    <cellStyle name="Ênfase4 2 7" xfId="7268"/>
    <cellStyle name="Ênfase4 2_11_Combinação de neg. Zanin" xfId="7269"/>
    <cellStyle name="Ênfase4 3" xfId="7270"/>
    <cellStyle name="Ênfase4 3 2" xfId="7271"/>
    <cellStyle name="Ênfase4 3 3" xfId="7272"/>
    <cellStyle name="Ênfase4 3 4" xfId="7273"/>
    <cellStyle name="Ênfase4 3_13-Endividamento" xfId="7274"/>
    <cellStyle name="Ênfase4 4" xfId="7275"/>
    <cellStyle name="Ênfase4 4 2" xfId="7276"/>
    <cellStyle name="Ênfase4 4 3" xfId="7277"/>
    <cellStyle name="Ênfase4 4 4" xfId="7278"/>
    <cellStyle name="Ênfase4 4_13-Endividamento" xfId="7279"/>
    <cellStyle name="Ênfase4 5" xfId="7280"/>
    <cellStyle name="Ênfase4 5 2" xfId="7281"/>
    <cellStyle name="Ênfase4 5 3" xfId="7282"/>
    <cellStyle name="Ênfase4 5 4" xfId="7283"/>
    <cellStyle name="Ênfase4 5_13-Endividamento" xfId="7284"/>
    <cellStyle name="Ênfase4 6" xfId="7285"/>
    <cellStyle name="Ênfase4 6 2" xfId="7286"/>
    <cellStyle name="Ênfase4 6 3" xfId="7287"/>
    <cellStyle name="Ênfase4 6 4" xfId="7288"/>
    <cellStyle name="Ênfase4 6_13-Endividamento" xfId="7289"/>
    <cellStyle name="Ênfase4 7" xfId="7290"/>
    <cellStyle name="Ênfase4 7 2" xfId="7291"/>
    <cellStyle name="Ênfase4 7 3" xfId="7292"/>
    <cellStyle name="Ênfase4 7 4" xfId="7293"/>
    <cellStyle name="Ênfase4 7_13-Endividamento" xfId="7294"/>
    <cellStyle name="Ênfase4 8" xfId="7295"/>
    <cellStyle name="Ênfase4 8 2" xfId="7296"/>
    <cellStyle name="Ênfase4 8_Dep_Judiciais-Contingências" xfId="7297"/>
    <cellStyle name="Ênfase4 9" xfId="7298"/>
    <cellStyle name="Ênfase5 10" xfId="7299"/>
    <cellStyle name="Ênfase5 10 2" xfId="7300"/>
    <cellStyle name="Ênfase5 10 3" xfId="7301"/>
    <cellStyle name="Ênfase5 10_Dep_Judiciais-Contingências" xfId="7302"/>
    <cellStyle name="Ênfase5 11" xfId="7303"/>
    <cellStyle name="Ênfase5 11 2" xfId="7304"/>
    <cellStyle name="Ênfase5 11_Dep_Judiciais-Contingências" xfId="7305"/>
    <cellStyle name="Ênfase5 12" xfId="7306"/>
    <cellStyle name="Ênfase5 13" xfId="7307"/>
    <cellStyle name="Ênfase5 14" xfId="7308"/>
    <cellStyle name="Ênfase5 15" xfId="7309"/>
    <cellStyle name="Ênfase5 16" xfId="7310"/>
    <cellStyle name="Ênfase5 17" xfId="7311"/>
    <cellStyle name="Ênfase5 2" xfId="7312"/>
    <cellStyle name="Ênfase5 2 2" xfId="7313"/>
    <cellStyle name="Ênfase5 2 3" xfId="7314"/>
    <cellStyle name="Ênfase5 2 4" xfId="7315"/>
    <cellStyle name="Ênfase5 2 5" xfId="7316"/>
    <cellStyle name="Ênfase5 2 6" xfId="7317"/>
    <cellStyle name="Ênfase5 2 7" xfId="7318"/>
    <cellStyle name="Ênfase5 2_11_Combinação de neg. Zanin" xfId="7319"/>
    <cellStyle name="Ênfase5 3" xfId="7320"/>
    <cellStyle name="Ênfase5 3 2" xfId="7321"/>
    <cellStyle name="Ênfase5 3 3" xfId="7322"/>
    <cellStyle name="Ênfase5 3 4" xfId="7323"/>
    <cellStyle name="Ênfase5 3_13-Endividamento" xfId="7324"/>
    <cellStyle name="Ênfase5 4" xfId="7325"/>
    <cellStyle name="Ênfase5 4 2" xfId="7326"/>
    <cellStyle name="Ênfase5 4 3" xfId="7327"/>
    <cellStyle name="Ênfase5 4 4" xfId="7328"/>
    <cellStyle name="Ênfase5 4_13-Endividamento" xfId="7329"/>
    <cellStyle name="Ênfase5 5" xfId="7330"/>
    <cellStyle name="Ênfase5 5 2" xfId="7331"/>
    <cellStyle name="Ênfase5 5 3" xfId="7332"/>
    <cellStyle name="Ênfase5 5 4" xfId="7333"/>
    <cellStyle name="Ênfase5 5_13-Endividamento" xfId="7334"/>
    <cellStyle name="Ênfase5 6" xfId="7335"/>
    <cellStyle name="Ênfase5 6 2" xfId="7336"/>
    <cellStyle name="Ênfase5 6 3" xfId="7337"/>
    <cellStyle name="Ênfase5 6 4" xfId="7338"/>
    <cellStyle name="Ênfase5 6_13-Endividamento" xfId="7339"/>
    <cellStyle name="Ênfase5 7" xfId="7340"/>
    <cellStyle name="Ênfase5 7 2" xfId="7341"/>
    <cellStyle name="Ênfase5 7 3" xfId="7342"/>
    <cellStyle name="Ênfase5 7 4" xfId="7343"/>
    <cellStyle name="Ênfase5 7_13-Endividamento" xfId="7344"/>
    <cellStyle name="Ênfase5 8" xfId="7345"/>
    <cellStyle name="Ênfase5 8 2" xfId="7346"/>
    <cellStyle name="Ênfase5 8_Dep_Judiciais-Contingências" xfId="7347"/>
    <cellStyle name="Ênfase5 9" xfId="7348"/>
    <cellStyle name="Ênfase6 10" xfId="7349"/>
    <cellStyle name="Ênfase6 10 2" xfId="7350"/>
    <cellStyle name="Ênfase6 10 3" xfId="7351"/>
    <cellStyle name="Ênfase6 10_Dep_Judiciais-Contingências" xfId="7352"/>
    <cellStyle name="Ênfase6 11" xfId="7353"/>
    <cellStyle name="Ênfase6 11 2" xfId="7354"/>
    <cellStyle name="Ênfase6 11_Dep_Judiciais-Contingências" xfId="7355"/>
    <cellStyle name="Ênfase6 12" xfId="7356"/>
    <cellStyle name="Ênfase6 13" xfId="7357"/>
    <cellStyle name="Ênfase6 14" xfId="7358"/>
    <cellStyle name="Ênfase6 15" xfId="7359"/>
    <cellStyle name="Ênfase6 16" xfId="7360"/>
    <cellStyle name="Ênfase6 17" xfId="7361"/>
    <cellStyle name="Ênfase6 2" xfId="7362"/>
    <cellStyle name="Ênfase6 2 2" xfId="7363"/>
    <cellStyle name="Ênfase6 2 3" xfId="7364"/>
    <cellStyle name="Ênfase6 2 4" xfId="7365"/>
    <cellStyle name="Ênfase6 2 5" xfId="7366"/>
    <cellStyle name="Ênfase6 2 6" xfId="7367"/>
    <cellStyle name="Ênfase6 2 7" xfId="7368"/>
    <cellStyle name="Ênfase6 2_11_Combinação de neg. Zanin" xfId="7369"/>
    <cellStyle name="Ênfase6 3" xfId="7370"/>
    <cellStyle name="Ênfase6 3 2" xfId="7371"/>
    <cellStyle name="Ênfase6 3 3" xfId="7372"/>
    <cellStyle name="Ênfase6 3 4" xfId="7373"/>
    <cellStyle name="Ênfase6 3_13-Endividamento" xfId="7374"/>
    <cellStyle name="Ênfase6 4" xfId="7375"/>
    <cellStyle name="Ênfase6 4 2" xfId="7376"/>
    <cellStyle name="Ênfase6 4 3" xfId="7377"/>
    <cellStyle name="Ênfase6 4 4" xfId="7378"/>
    <cellStyle name="Ênfase6 4_13-Endividamento" xfId="7379"/>
    <cellStyle name="Ênfase6 5" xfId="7380"/>
    <cellStyle name="Ênfase6 5 2" xfId="7381"/>
    <cellStyle name="Ênfase6 5 3" xfId="7382"/>
    <cellStyle name="Ênfase6 5 4" xfId="7383"/>
    <cellStyle name="Ênfase6 5_13-Endividamento" xfId="7384"/>
    <cellStyle name="Ênfase6 6" xfId="7385"/>
    <cellStyle name="Ênfase6 6 2" xfId="7386"/>
    <cellStyle name="Ênfase6 6 3" xfId="7387"/>
    <cellStyle name="Ênfase6 6 4" xfId="7388"/>
    <cellStyle name="Ênfase6 6_13-Endividamento" xfId="7389"/>
    <cellStyle name="Ênfase6 7" xfId="7390"/>
    <cellStyle name="Ênfase6 7 2" xfId="7391"/>
    <cellStyle name="Ênfase6 7 3" xfId="7392"/>
    <cellStyle name="Ênfase6 7 4" xfId="7393"/>
    <cellStyle name="Ênfase6 7_13-Endividamento" xfId="7394"/>
    <cellStyle name="Ênfase6 8" xfId="7395"/>
    <cellStyle name="Ênfase6 8 2" xfId="7396"/>
    <cellStyle name="Ênfase6 8_Dep_Judiciais-Contingências" xfId="7397"/>
    <cellStyle name="Ênfase6 9" xfId="7398"/>
    <cellStyle name="Enter Currency (0)" xfId="7399"/>
    <cellStyle name="Entered" xfId="7400"/>
    <cellStyle name="Entrada 10" xfId="7401"/>
    <cellStyle name="Entrada 10 2" xfId="7402"/>
    <cellStyle name="Entrada 10 3" xfId="7403"/>
    <cellStyle name="Entrada 10_Dep_Judiciais-Contingências" xfId="7404"/>
    <cellStyle name="Entrada 11" xfId="7405"/>
    <cellStyle name="Entrada 11 2" xfId="7406"/>
    <cellStyle name="Entrada 11_Dep_Judiciais-Contingências" xfId="7407"/>
    <cellStyle name="Entrada 12" xfId="7408"/>
    <cellStyle name="Entrada 13" xfId="7409"/>
    <cellStyle name="Entrada 14" xfId="7410"/>
    <cellStyle name="Entrada 15" xfId="7411"/>
    <cellStyle name="Entrada 16" xfId="7412"/>
    <cellStyle name="Entrada 17" xfId="7413"/>
    <cellStyle name="Entrada 2" xfId="7414"/>
    <cellStyle name="Entrada 2 2" xfId="7415"/>
    <cellStyle name="Entrada 2 2 2" xfId="7416"/>
    <cellStyle name="Entrada 2 2_Base Partes Relacionadas" xfId="7417"/>
    <cellStyle name="Entrada 2 3" xfId="7418"/>
    <cellStyle name="Entrada 2 3 2" xfId="7419"/>
    <cellStyle name="Entrada 2 3_Base Partes Relacionadas" xfId="7420"/>
    <cellStyle name="Entrada 2 4" xfId="7421"/>
    <cellStyle name="Entrada 2 4 2" xfId="7422"/>
    <cellStyle name="Entrada 2 4_Base Partes Relacionadas" xfId="7423"/>
    <cellStyle name="Entrada 2 5" xfId="7424"/>
    <cellStyle name="Entrada 2 5 2" xfId="7425"/>
    <cellStyle name="Entrada 2 5_Base Partes Relacionadas" xfId="7426"/>
    <cellStyle name="Entrada 2 6" xfId="7427"/>
    <cellStyle name="Entrada 2 6 2" xfId="7428"/>
    <cellStyle name="Entrada 2 6_Base Partes Relacionadas" xfId="7429"/>
    <cellStyle name="Entrada 2 7" xfId="7430"/>
    <cellStyle name="Entrada 2 7 2" xfId="7431"/>
    <cellStyle name="Entrada 2 7_Base Partes Relacionadas" xfId="7432"/>
    <cellStyle name="Entrada 2 8" xfId="7433"/>
    <cellStyle name="Entrada 2_11_Combinação de neg. Zanin" xfId="7434"/>
    <cellStyle name="Entrada 3" xfId="7435"/>
    <cellStyle name="Entrada 3 2" xfId="7436"/>
    <cellStyle name="Entrada 3 2 2" xfId="7437"/>
    <cellStyle name="Entrada 3 2_Base Partes Relacionadas" xfId="7438"/>
    <cellStyle name="Entrada 3 3" xfId="7439"/>
    <cellStyle name="Entrada 3 3 2" xfId="7440"/>
    <cellStyle name="Entrada 3 3_Base Partes Relacionadas" xfId="7441"/>
    <cellStyle name="Entrada 3 4" xfId="7442"/>
    <cellStyle name="Entrada 3 4 2" xfId="7443"/>
    <cellStyle name="Entrada 3 4_Base Partes Relacionadas" xfId="7444"/>
    <cellStyle name="Entrada 3 5" xfId="7445"/>
    <cellStyle name="Entrada 3_13-Endividamento" xfId="7446"/>
    <cellStyle name="Entrada 4" xfId="7447"/>
    <cellStyle name="Entrada 4 2" xfId="7448"/>
    <cellStyle name="Entrada 4 2 2" xfId="7449"/>
    <cellStyle name="Entrada 4 2_Base Partes Relacionadas" xfId="7450"/>
    <cellStyle name="Entrada 4 3" xfId="7451"/>
    <cellStyle name="Entrada 4 3 2" xfId="7452"/>
    <cellStyle name="Entrada 4 3_Base Partes Relacionadas" xfId="7453"/>
    <cellStyle name="Entrada 4 4" xfId="7454"/>
    <cellStyle name="Entrada 4 4 2" xfId="7455"/>
    <cellStyle name="Entrada 4 4_Base Partes Relacionadas" xfId="7456"/>
    <cellStyle name="Entrada 4 5" xfId="7457"/>
    <cellStyle name="Entrada 4_13-Endividamento" xfId="7458"/>
    <cellStyle name="Entrada 5" xfId="7459"/>
    <cellStyle name="Entrada 5 2" xfId="7460"/>
    <cellStyle name="Entrada 5 2 2" xfId="7461"/>
    <cellStyle name="Entrada 5 2_Base Partes Relacionadas" xfId="7462"/>
    <cellStyle name="Entrada 5 3" xfId="7463"/>
    <cellStyle name="Entrada 5 3 2" xfId="7464"/>
    <cellStyle name="Entrada 5 3_Base Partes Relacionadas" xfId="7465"/>
    <cellStyle name="Entrada 5 4" xfId="7466"/>
    <cellStyle name="Entrada 5 4 2" xfId="7467"/>
    <cellStyle name="Entrada 5 4_Base Partes Relacionadas" xfId="7468"/>
    <cellStyle name="Entrada 5 5" xfId="7469"/>
    <cellStyle name="Entrada 5_13-Endividamento" xfId="7470"/>
    <cellStyle name="Entrada 6" xfId="7471"/>
    <cellStyle name="Entrada 6 2" xfId="7472"/>
    <cellStyle name="Entrada 6 2 2" xfId="7473"/>
    <cellStyle name="Entrada 6 2_Base Partes Relacionadas" xfId="7474"/>
    <cellStyle name="Entrada 6 3" xfId="7475"/>
    <cellStyle name="Entrada 6 3 2" xfId="7476"/>
    <cellStyle name="Entrada 6 3_Base Partes Relacionadas" xfId="7477"/>
    <cellStyle name="Entrada 6 4" xfId="7478"/>
    <cellStyle name="Entrada 6 4 2" xfId="7479"/>
    <cellStyle name="Entrada 6 4_Base Partes Relacionadas" xfId="7480"/>
    <cellStyle name="Entrada 6 5" xfId="7481"/>
    <cellStyle name="Entrada 6_13-Endividamento" xfId="7482"/>
    <cellStyle name="Entrada 7" xfId="7483"/>
    <cellStyle name="Entrada 7 2" xfId="7484"/>
    <cellStyle name="Entrada 7 2 2" xfId="7485"/>
    <cellStyle name="Entrada 7 2_Base Partes Relacionadas" xfId="7486"/>
    <cellStyle name="Entrada 7 3" xfId="7487"/>
    <cellStyle name="Entrada 7 3 2" xfId="7488"/>
    <cellStyle name="Entrada 7 3_Base Partes Relacionadas" xfId="7489"/>
    <cellStyle name="Entrada 7 4" xfId="7490"/>
    <cellStyle name="Entrada 7 4 2" xfId="7491"/>
    <cellStyle name="Entrada 7 5" xfId="7492"/>
    <cellStyle name="Entrada 7_13-Endividamento" xfId="7493"/>
    <cellStyle name="Entrada 8" xfId="7494"/>
    <cellStyle name="Entrada 8 2" xfId="7495"/>
    <cellStyle name="Entrada 8_Base Partes Relacionadas" xfId="7496"/>
    <cellStyle name="Entrada 9" xfId="7497"/>
    <cellStyle name="Escondido" xfId="7498"/>
    <cellStyle name="Estilo 1" xfId="7499"/>
    <cellStyle name="Estilo 1 2" xfId="7500"/>
    <cellStyle name="Estilo 1 2 2" xfId="7501"/>
    <cellStyle name="Estilo 1 2 3" xfId="7502"/>
    <cellStyle name="Estilo 1 2 4" xfId="7503"/>
    <cellStyle name="Estilo 1 2_13-Endividamento" xfId="7504"/>
    <cellStyle name="Estilo 1 3" xfId="7505"/>
    <cellStyle name="Estilo 1 4" xfId="7506"/>
    <cellStyle name="Estilo 1 5" xfId="7507"/>
    <cellStyle name="Estilo 1_13-Endividamento" xfId="7508"/>
    <cellStyle name="Euro" xfId="7509"/>
    <cellStyle name="Euro 10" xfId="7510"/>
    <cellStyle name="Euro 11" xfId="7511"/>
    <cellStyle name="Euro 12" xfId="7512"/>
    <cellStyle name="Euro 13" xfId="7513"/>
    <cellStyle name="Euro 14" xfId="7514"/>
    <cellStyle name="Euro 15" xfId="7515"/>
    <cellStyle name="Euro 16" xfId="7516"/>
    <cellStyle name="Euro 17" xfId="7517"/>
    <cellStyle name="Euro 18" xfId="7518"/>
    <cellStyle name="Euro 19" xfId="7519"/>
    <cellStyle name="Euro 2" xfId="7520"/>
    <cellStyle name="Euro 2 2" xfId="7521"/>
    <cellStyle name="Euro 2 2 2" xfId="7522"/>
    <cellStyle name="Euro 2 2 3" xfId="7523"/>
    <cellStyle name="Euro 2 2_13-Endividamento" xfId="7524"/>
    <cellStyle name="Euro 2 3" xfId="7525"/>
    <cellStyle name="Euro 2 4" xfId="7526"/>
    <cellStyle name="Euro 2 5" xfId="7527"/>
    <cellStyle name="Euro 2_13-Endividamento" xfId="7528"/>
    <cellStyle name="Euro 20" xfId="7529"/>
    <cellStyle name="Euro 3" xfId="7530"/>
    <cellStyle name="Euro 3 2" xfId="7531"/>
    <cellStyle name="Euro 3 2 2" xfId="7532"/>
    <cellStyle name="Euro 3 2 3" xfId="7533"/>
    <cellStyle name="Euro 3 2_13-Endividamento" xfId="7534"/>
    <cellStyle name="Euro 3 3" xfId="7535"/>
    <cellStyle name="Euro 3 4" xfId="7536"/>
    <cellStyle name="Euro 3_13-Endividamento" xfId="7537"/>
    <cellStyle name="Euro 4" xfId="7538"/>
    <cellStyle name="Euro 4 2" xfId="7539"/>
    <cellStyle name="Euro 4_13-Endividamento" xfId="7540"/>
    <cellStyle name="Euro 5" xfId="7541"/>
    <cellStyle name="Euro 5 2" xfId="7542"/>
    <cellStyle name="Euro 5_Dep_Judiciais-Contingências" xfId="7543"/>
    <cellStyle name="Euro 6" xfId="7544"/>
    <cellStyle name="Euro 7" xfId="7545"/>
    <cellStyle name="Euro 8" xfId="7546"/>
    <cellStyle name="Euro 9" xfId="7547"/>
    <cellStyle name="Euro_13-Endividamento" xfId="7548"/>
    <cellStyle name="Excel.Chart" xfId="7549"/>
    <cellStyle name="Explanatory Text 10" xfId="7550"/>
    <cellStyle name="Explanatory Text 11" xfId="7551"/>
    <cellStyle name="Explanatory Text 12" xfId="7552"/>
    <cellStyle name="Explanatory Text 13" xfId="7553"/>
    <cellStyle name="Explanatory Text 14" xfId="7554"/>
    <cellStyle name="Explanatory Text 15" xfId="7555"/>
    <cellStyle name="Explanatory Text 2" xfId="7556"/>
    <cellStyle name="Explanatory Text 2 2" xfId="7557"/>
    <cellStyle name="Explanatory Text 2 3" xfId="7558"/>
    <cellStyle name="Explanatory Text 2 4" xfId="7559"/>
    <cellStyle name="Explanatory Text 2 5" xfId="7560"/>
    <cellStyle name="Explanatory Text 2 6" xfId="7561"/>
    <cellStyle name="Explanatory Text 2_Base Partes Relacionadas" xfId="7562"/>
    <cellStyle name="Explanatory Text 3" xfId="7563"/>
    <cellStyle name="Explanatory Text 3 2" xfId="7564"/>
    <cellStyle name="Explanatory Text 3 3" xfId="7565"/>
    <cellStyle name="Explanatory Text 3 4" xfId="7566"/>
    <cellStyle name="Explanatory Text 3 5" xfId="7567"/>
    <cellStyle name="Explanatory Text 3_Base Partes Relacionadas" xfId="7568"/>
    <cellStyle name="Explanatory Text 4" xfId="7569"/>
    <cellStyle name="Explanatory Text 4 2" xfId="7570"/>
    <cellStyle name="Explanatory Text 4_Dep_Judiciais-Contingências" xfId="7571"/>
    <cellStyle name="Explanatory Text 5" xfId="7572"/>
    <cellStyle name="Explanatory Text 6" xfId="7573"/>
    <cellStyle name="Explanatory Text 7" xfId="7574"/>
    <cellStyle name="EY House" xfId="7575"/>
    <cellStyle name="Ezres [0]_RESULTS" xfId="7576"/>
    <cellStyle name="Ezres_RESULTS" xfId="7577"/>
    <cellStyle name="F2" xfId="7578"/>
    <cellStyle name="F2 2" xfId="7579"/>
    <cellStyle name="F2 3" xfId="7580"/>
    <cellStyle name="F2_Base Partes Relacionadas" xfId="7581"/>
    <cellStyle name="F3" xfId="7582"/>
    <cellStyle name="F3 2" xfId="7583"/>
    <cellStyle name="F3 3" xfId="7584"/>
    <cellStyle name="F3_Base Partes Relacionadas" xfId="7585"/>
    <cellStyle name="F4" xfId="7586"/>
    <cellStyle name="F4 2" xfId="7587"/>
    <cellStyle name="F4 3" xfId="7588"/>
    <cellStyle name="F4_Base Partes Relacionadas" xfId="7589"/>
    <cellStyle name="F5" xfId="7590"/>
    <cellStyle name="F5 2" xfId="7591"/>
    <cellStyle name="F5 3" xfId="7592"/>
    <cellStyle name="F5_Base Partes Relacionadas" xfId="7593"/>
    <cellStyle name="F6" xfId="7594"/>
    <cellStyle name="F6 2" xfId="7595"/>
    <cellStyle name="F6 3" xfId="7596"/>
    <cellStyle name="F6_Base Partes Relacionadas" xfId="7597"/>
    <cellStyle name="F7" xfId="7598"/>
    <cellStyle name="F7 2" xfId="7599"/>
    <cellStyle name="F7 3" xfId="7600"/>
    <cellStyle name="F7_Base Partes Relacionadas" xfId="7601"/>
    <cellStyle name="F8" xfId="7602"/>
    <cellStyle name="F8 2" xfId="7603"/>
    <cellStyle name="F8 3" xfId="7604"/>
    <cellStyle name="F8_Base Partes Relacionadas" xfId="7605"/>
    <cellStyle name="Ficha" xfId="7606"/>
    <cellStyle name="Fijo" xfId="7607"/>
    <cellStyle name="Fijo 2" xfId="7608"/>
    <cellStyle name="Fijo 3" xfId="7609"/>
    <cellStyle name="Fijo_Base Partes Relacionadas" xfId="7610"/>
    <cellStyle name="Financiero" xfId="7611"/>
    <cellStyle name="Financiero 2" xfId="7612"/>
    <cellStyle name="Financiero 3" xfId="7613"/>
    <cellStyle name="Financiero_Base Partes Relacionadas" xfId="7614"/>
    <cellStyle name="Fixed" xfId="7615"/>
    <cellStyle name="Fixed 10" xfId="7616"/>
    <cellStyle name="Fixed 11" xfId="7617"/>
    <cellStyle name="Fixed 12" xfId="7618"/>
    <cellStyle name="Fixed 13" xfId="7619"/>
    <cellStyle name="Fixed 14" xfId="7620"/>
    <cellStyle name="Fixed 15" xfId="7621"/>
    <cellStyle name="Fixed 16" xfId="7622"/>
    <cellStyle name="Fixed 17" xfId="7623"/>
    <cellStyle name="Fixed 18" xfId="7624"/>
    <cellStyle name="Fixed 19" xfId="7625"/>
    <cellStyle name="Fixed 2" xfId="7626"/>
    <cellStyle name="Fixed 2 2" xfId="7627"/>
    <cellStyle name="Fixed 2 2 2" xfId="7628"/>
    <cellStyle name="Fixed 2 2 3" xfId="7629"/>
    <cellStyle name="Fixed 2 2 4" xfId="7630"/>
    <cellStyle name="Fixed 2 2_13-Endividamento" xfId="7631"/>
    <cellStyle name="Fixed 2 3" xfId="7632"/>
    <cellStyle name="Fixed 2 3 2" xfId="7633"/>
    <cellStyle name="Fixed 2 3_13-Endividamento" xfId="7634"/>
    <cellStyle name="Fixed 2 4" xfId="7635"/>
    <cellStyle name="Fixed 2 5" xfId="7636"/>
    <cellStyle name="Fixed 2 6" xfId="7637"/>
    <cellStyle name="Fixed 2 7" xfId="7638"/>
    <cellStyle name="Fixed 2_13-Endividamento" xfId="7639"/>
    <cellStyle name="Fixed 20" xfId="7640"/>
    <cellStyle name="Fixed 21" xfId="7641"/>
    <cellStyle name="Fixed 22" xfId="7642"/>
    <cellStyle name="Fixed 23" xfId="7643"/>
    <cellStyle name="Fixed 24" xfId="7644"/>
    <cellStyle name="Fixed 25" xfId="7645"/>
    <cellStyle name="Fixed 26" xfId="7646"/>
    <cellStyle name="Fixed 27" xfId="7647"/>
    <cellStyle name="Fixed 28" xfId="7648"/>
    <cellStyle name="Fixed 29" xfId="7649"/>
    <cellStyle name="Fixed 3" xfId="7650"/>
    <cellStyle name="Fixed 3 2" xfId="7651"/>
    <cellStyle name="Fixed 3 2 2" xfId="7652"/>
    <cellStyle name="Fixed 3 2 3" xfId="7653"/>
    <cellStyle name="Fixed 3 2 4" xfId="7654"/>
    <cellStyle name="Fixed 3 2_13-Endividamento" xfId="7655"/>
    <cellStyle name="Fixed 3 3" xfId="7656"/>
    <cellStyle name="Fixed 3 3 2" xfId="7657"/>
    <cellStyle name="Fixed 3 3_13-Endividamento" xfId="7658"/>
    <cellStyle name="Fixed 3 4" xfId="7659"/>
    <cellStyle name="Fixed 3 5" xfId="7660"/>
    <cellStyle name="Fixed 3 6" xfId="7661"/>
    <cellStyle name="Fixed 3 7" xfId="7662"/>
    <cellStyle name="Fixed 3_13-Endividamento" xfId="7663"/>
    <cellStyle name="Fixed 30" xfId="7664"/>
    <cellStyle name="Fixed 31" xfId="7665"/>
    <cellStyle name="Fixed 32" xfId="7666"/>
    <cellStyle name="Fixed 33" xfId="7667"/>
    <cellStyle name="Fixed 34" xfId="7668"/>
    <cellStyle name="Fixed 35" xfId="7669"/>
    <cellStyle name="Fixed 36" xfId="7670"/>
    <cellStyle name="Fixed 37" xfId="7671"/>
    <cellStyle name="Fixed 38" xfId="7672"/>
    <cellStyle name="Fixed 4" xfId="7673"/>
    <cellStyle name="Fixed 4 2" xfId="7674"/>
    <cellStyle name="Fixed 4 3" xfId="7675"/>
    <cellStyle name="Fixed 4 4" xfId="7676"/>
    <cellStyle name="Fixed 4 5" xfId="7677"/>
    <cellStyle name="Fixed 4_13-Endividamento" xfId="7678"/>
    <cellStyle name="Fixed 5" xfId="7679"/>
    <cellStyle name="Fixed 5 2" xfId="7680"/>
    <cellStyle name="Fixed 5_Base Partes Relacionadas" xfId="7681"/>
    <cellStyle name="Fixed 6" xfId="7682"/>
    <cellStyle name="Fixed 6 2" xfId="7683"/>
    <cellStyle name="Fixed 6_Base Partes Relacionadas" xfId="7684"/>
    <cellStyle name="Fixed 7" xfId="7685"/>
    <cellStyle name="Fixed 8" xfId="7686"/>
    <cellStyle name="Fixed 9" xfId="7687"/>
    <cellStyle name="Fixed_13-Endividamento" xfId="7688"/>
    <cellStyle name="Fixo" xfId="7689"/>
    <cellStyle name="Footnote" xfId="7690"/>
    <cellStyle name="fundoamarelo" xfId="7691"/>
    <cellStyle name="fundoazul" xfId="7692"/>
    <cellStyle name="fundocinza" xfId="7693"/>
    <cellStyle name="fundodeentrada" xfId="7694"/>
    <cellStyle name="fundodeentrada 2" xfId="7695"/>
    <cellStyle name="fundodeentrada_Dep_Judiciais-Contingências" xfId="7696"/>
    <cellStyle name="fundoentrada" xfId="7697"/>
    <cellStyle name="Geral" xfId="7698"/>
    <cellStyle name="Good 10" xfId="7699"/>
    <cellStyle name="Good 11" xfId="7700"/>
    <cellStyle name="Good 2" xfId="7701"/>
    <cellStyle name="Good 2 2" xfId="7702"/>
    <cellStyle name="Good 2 2 2" xfId="7703"/>
    <cellStyle name="Good 2 2 3" xfId="7704"/>
    <cellStyle name="Good 2 2_Dep_Judiciais-Contingências" xfId="7705"/>
    <cellStyle name="Good 2 3" xfId="7706"/>
    <cellStyle name="Good 2 4" xfId="7707"/>
    <cellStyle name="Good 2 5" xfId="7708"/>
    <cellStyle name="Good 2 6" xfId="7709"/>
    <cellStyle name="Good 2_13-Endividamento" xfId="7710"/>
    <cellStyle name="Good 3" xfId="7711"/>
    <cellStyle name="Good 3 2" xfId="7712"/>
    <cellStyle name="Good 3 3" xfId="7713"/>
    <cellStyle name="Good 3 4" xfId="7714"/>
    <cellStyle name="Good 3 5" xfId="7715"/>
    <cellStyle name="Good 3_Base Partes Relacionadas" xfId="7716"/>
    <cellStyle name="Good 4" xfId="7717"/>
    <cellStyle name="Good 4 2" xfId="7718"/>
    <cellStyle name="Good 4_Dep_Judiciais-Contingências" xfId="7719"/>
    <cellStyle name="Good 5" xfId="7720"/>
    <cellStyle name="Good 6" xfId="7721"/>
    <cellStyle name="Good 7" xfId="7722"/>
    <cellStyle name="Good 8" xfId="7723"/>
    <cellStyle name="Good 9" xfId="7724"/>
    <cellStyle name="Green" xfId="7725"/>
    <cellStyle name="Grey" xfId="7726"/>
    <cellStyle name="Grey 10" xfId="7727"/>
    <cellStyle name="Grey 11" xfId="7728"/>
    <cellStyle name="Grey 12" xfId="7729"/>
    <cellStyle name="Grey 13" xfId="7730"/>
    <cellStyle name="Grey 14" xfId="7731"/>
    <cellStyle name="Grey 15" xfId="7732"/>
    <cellStyle name="Grey 16" xfId="7733"/>
    <cellStyle name="Grey 17" xfId="7734"/>
    <cellStyle name="Grey 18" xfId="7735"/>
    <cellStyle name="Grey 19" xfId="7736"/>
    <cellStyle name="Grey 2" xfId="7737"/>
    <cellStyle name="Grey 2 2" xfId="7738"/>
    <cellStyle name="Grey 2_RAIZEN COMBUSTIVEIS" xfId="7739"/>
    <cellStyle name="Grey 20" xfId="7740"/>
    <cellStyle name="Grey 21" xfId="7741"/>
    <cellStyle name="Grey 22" xfId="7742"/>
    <cellStyle name="Grey 23" xfId="7743"/>
    <cellStyle name="Grey 24" xfId="7744"/>
    <cellStyle name="Grey 3" xfId="7745"/>
    <cellStyle name="Grey 4" xfId="7746"/>
    <cellStyle name="Grey 5" xfId="7747"/>
    <cellStyle name="Grey 6" xfId="7748"/>
    <cellStyle name="Grey 7" xfId="7749"/>
    <cellStyle name="Grey 8" xfId="7750"/>
    <cellStyle name="Grey 9" xfId="7751"/>
    <cellStyle name="Grey_1.1 - Apuração IRPJ_CSLL - 2200 - 2012_MAI_V1" xfId="7752"/>
    <cellStyle name="Grupo" xfId="7753"/>
    <cellStyle name="Hard Percent" xfId="7754"/>
    <cellStyle name="heade4r" xfId="7755"/>
    <cellStyle name="Header" xfId="7756"/>
    <cellStyle name="header 2" xfId="7757"/>
    <cellStyle name="header 2 2" xfId="7758"/>
    <cellStyle name="header 2_Dep_Judiciais-Contingências" xfId="7759"/>
    <cellStyle name="Header 3" xfId="7760"/>
    <cellStyle name="Header 4" xfId="7761"/>
    <cellStyle name="Header 5" xfId="7762"/>
    <cellStyle name="Header_13-Endividamento" xfId="7763"/>
    <cellStyle name="Header1" xfId="7764"/>
    <cellStyle name="header1 2" xfId="7765"/>
    <cellStyle name="Header1 2 2" xfId="7766"/>
    <cellStyle name="Header1 2 2 2" xfId="7767"/>
    <cellStyle name="Header1 2 2_Dep_Judiciais-Contingências" xfId="7768"/>
    <cellStyle name="header1 2 3" xfId="7769"/>
    <cellStyle name="header1 2_Dep_Judiciais-Contingências" xfId="7770"/>
    <cellStyle name="Header1 3" xfId="7771"/>
    <cellStyle name="Header1 4" xfId="7772"/>
    <cellStyle name="Header1 5" xfId="7773"/>
    <cellStyle name="Header1_13-Endividamento" xfId="7774"/>
    <cellStyle name="Header2" xfId="7775"/>
    <cellStyle name="Header2 2" xfId="7776"/>
    <cellStyle name="Header2 2 2" xfId="7777"/>
    <cellStyle name="Header2 2 2 2" xfId="7778"/>
    <cellStyle name="Header2 2 2_COMGAS" xfId="7779"/>
    <cellStyle name="header2 2 3" xfId="7780"/>
    <cellStyle name="Header2 2_Dep_Judiciais-Contingências" xfId="7781"/>
    <cellStyle name="Header2 3" xfId="7782"/>
    <cellStyle name="Header2 4" xfId="7783"/>
    <cellStyle name="Header2 5" xfId="7784"/>
    <cellStyle name="Header2 6" xfId="7785"/>
    <cellStyle name="Header2_13-Endividamento" xfId="7786"/>
    <cellStyle name="header3" xfId="7787"/>
    <cellStyle name="header3 2" xfId="7788"/>
    <cellStyle name="header3_Dep_Judiciais-Contingências" xfId="7789"/>
    <cellStyle name="Heading" xfId="7790"/>
    <cellStyle name="Heading 1 2" xfId="7791"/>
    <cellStyle name="Heading 1 2 2" xfId="7792"/>
    <cellStyle name="Heading 1 2 2 2" xfId="7793"/>
    <cellStyle name="Heading 1 2 2 3" xfId="7794"/>
    <cellStyle name="Heading 1 2 2_Dep_Judiciais-Contingências" xfId="7795"/>
    <cellStyle name="Heading 1 2 3" xfId="7796"/>
    <cellStyle name="Heading 1 2 4" xfId="7797"/>
    <cellStyle name="Heading 1 2 5" xfId="7798"/>
    <cellStyle name="Heading 1 2 6" xfId="7799"/>
    <cellStyle name="Heading 1 2_13-Endividamento" xfId="7800"/>
    <cellStyle name="Heading 1 3" xfId="7801"/>
    <cellStyle name="Heading 1 3 2" xfId="7802"/>
    <cellStyle name="Heading 1 3 3" xfId="7803"/>
    <cellStyle name="Heading 1 3 4" xfId="7804"/>
    <cellStyle name="Heading 1 3 5" xfId="7805"/>
    <cellStyle name="Heading 1 3_Base Partes Relacionadas" xfId="7806"/>
    <cellStyle name="Heading 1 4" xfId="7807"/>
    <cellStyle name="Heading 1 4 2" xfId="7808"/>
    <cellStyle name="Heading 1 4_Dep_Judiciais-Contingências" xfId="7809"/>
    <cellStyle name="Heading 1 5" xfId="7810"/>
    <cellStyle name="Heading 1 6" xfId="7811"/>
    <cellStyle name="Heading 1 7" xfId="7812"/>
    <cellStyle name="Heading 2 2" xfId="7813"/>
    <cellStyle name="Heading 2 2 2" xfId="7814"/>
    <cellStyle name="Heading 2 2 2 2" xfId="7815"/>
    <cellStyle name="Heading 2 2 2 3" xfId="7816"/>
    <cellStyle name="Heading 2 2 2_Dep_Judiciais-Contingências" xfId="7817"/>
    <cellStyle name="Heading 2 2 3" xfId="7818"/>
    <cellStyle name="Heading 2 2 4" xfId="7819"/>
    <cellStyle name="Heading 2 2 5" xfId="7820"/>
    <cellStyle name="Heading 2 2 6" xfId="7821"/>
    <cellStyle name="Heading 2 2_13-Endividamento" xfId="7822"/>
    <cellStyle name="Heading 2 3" xfId="7823"/>
    <cellStyle name="Heading 2 3 2" xfId="7824"/>
    <cellStyle name="Heading 2 3 3" xfId="7825"/>
    <cellStyle name="Heading 2 3 4" xfId="7826"/>
    <cellStyle name="Heading 2 3 5" xfId="7827"/>
    <cellStyle name="Heading 2 3_Base Partes Relacionadas" xfId="7828"/>
    <cellStyle name="Heading 2 4" xfId="7829"/>
    <cellStyle name="Heading 2 5" xfId="7830"/>
    <cellStyle name="Heading 2 5 2" xfId="7831"/>
    <cellStyle name="Heading 2 5_Dep_Judiciais-Contingências" xfId="7832"/>
    <cellStyle name="Heading 2 6" xfId="7833"/>
    <cellStyle name="Heading 2 7" xfId="7834"/>
    <cellStyle name="Heading 3 2" xfId="7835"/>
    <cellStyle name="Heading 3 2 2" xfId="7836"/>
    <cellStyle name="Heading 3 2 2 2" xfId="7837"/>
    <cellStyle name="Heading 3 2 2 3" xfId="7838"/>
    <cellStyle name="Heading 3 2 2_Dep_Judiciais-Contingências" xfId="7839"/>
    <cellStyle name="Heading 3 2 3" xfId="7840"/>
    <cellStyle name="Heading 3 2 4" xfId="7841"/>
    <cellStyle name="Heading 3 2 5" xfId="7842"/>
    <cellStyle name="Heading 3 2 6" xfId="7843"/>
    <cellStyle name="Heading 3 2_13-Endividamento" xfId="7844"/>
    <cellStyle name="Heading 3 3" xfId="7845"/>
    <cellStyle name="Heading 3 3 2" xfId="7846"/>
    <cellStyle name="Heading 3 3 3" xfId="7847"/>
    <cellStyle name="Heading 3 3 4" xfId="7848"/>
    <cellStyle name="Heading 3 3 5" xfId="7849"/>
    <cellStyle name="Heading 3 3_Base Partes Relacionadas" xfId="7850"/>
    <cellStyle name="Heading 3 4" xfId="7851"/>
    <cellStyle name="Heading 3 5" xfId="7852"/>
    <cellStyle name="Heading 3 5 2" xfId="7853"/>
    <cellStyle name="Heading 3 5_Dep_Judiciais-Contingências" xfId="7854"/>
    <cellStyle name="Heading 3 6" xfId="7855"/>
    <cellStyle name="Heading 3 7" xfId="7856"/>
    <cellStyle name="Heading 4 2" xfId="7857"/>
    <cellStyle name="Heading 4 2 2" xfId="7858"/>
    <cellStyle name="Heading 4 2 2 2" xfId="7859"/>
    <cellStyle name="Heading 4 2 2 3" xfId="7860"/>
    <cellStyle name="Heading 4 2 2_Dep_Judiciais-Contingências" xfId="7861"/>
    <cellStyle name="Heading 4 2 3" xfId="7862"/>
    <cellStyle name="Heading 4 2 4" xfId="7863"/>
    <cellStyle name="Heading 4 2 5" xfId="7864"/>
    <cellStyle name="Heading 4 2 6" xfId="7865"/>
    <cellStyle name="Heading 4 2_13-Endividamento" xfId="7866"/>
    <cellStyle name="Heading 4 3" xfId="7867"/>
    <cellStyle name="Heading 4 3 2" xfId="7868"/>
    <cellStyle name="Heading 4 3 3" xfId="7869"/>
    <cellStyle name="Heading 4 3 4" xfId="7870"/>
    <cellStyle name="Heading 4 3 5" xfId="7871"/>
    <cellStyle name="Heading 4 3_Base Partes Relacionadas" xfId="7872"/>
    <cellStyle name="Heading 4 4" xfId="7873"/>
    <cellStyle name="Heading 4 4 2" xfId="7874"/>
    <cellStyle name="Heading 4 4_Dep_Judiciais-Contingências" xfId="7875"/>
    <cellStyle name="Heading 4 5" xfId="7876"/>
    <cellStyle name="Heading 4 6" xfId="7877"/>
    <cellStyle name="Heading 4 7" xfId="7878"/>
    <cellStyle name="Heading 5" xfId="7879"/>
    <cellStyle name="Heading 5 2" xfId="7880"/>
    <cellStyle name="Heading 5_Dep_Judiciais-Contingências" xfId="7881"/>
    <cellStyle name="Heading 6" xfId="7882"/>
    <cellStyle name="Heading 7" xfId="7883"/>
    <cellStyle name="Heading 8" xfId="7884"/>
    <cellStyle name="Heading 9" xfId="7885"/>
    <cellStyle name="Heading No Underline" xfId="7886"/>
    <cellStyle name="Heading No Underline 2" xfId="7887"/>
    <cellStyle name="Heading No Underline 3" xfId="7888"/>
    <cellStyle name="Heading No Underline_Base Partes Relacionadas" xfId="7889"/>
    <cellStyle name="Heading With Underline" xfId="7890"/>
    <cellStyle name="Heading With Underline 2" xfId="7891"/>
    <cellStyle name="Heading With Underline 3" xfId="7892"/>
    <cellStyle name="Heading With Underline_Base Partes Relacionadas" xfId="7893"/>
    <cellStyle name="Heading1" xfId="7894"/>
    <cellStyle name="Heading2" xfId="7895"/>
    <cellStyle name="Headings" xfId="7896"/>
    <cellStyle name="hidebold" xfId="7897"/>
    <cellStyle name="hidenorm" xfId="7898"/>
    <cellStyle name="Hiper??cze_Arkusz2" xfId="7899"/>
    <cellStyle name="Hiperłącze_Arkusz2" xfId="7900"/>
    <cellStyle name="Hiperlink" xfId="43813" builtinId="8"/>
    <cellStyle name="Hipervínculo" xfId="7901"/>
    <cellStyle name="Hipervínculo visitado" xfId="7902"/>
    <cellStyle name="Hipervínculo_Base Partes Relacionadas" xfId="7903"/>
    <cellStyle name="Historico" xfId="7904"/>
    <cellStyle name="Hyperlink 2" xfId="7905"/>
    <cellStyle name="Hyperlink 2 2" xfId="7906"/>
    <cellStyle name="Hyperlink 2 3" xfId="7907"/>
    <cellStyle name="Hyperlink 2 4" xfId="7908"/>
    <cellStyle name="Hyperlink 2_13-Endividamento" xfId="7909"/>
    <cellStyle name="Hyperlink 3" xfId="7910"/>
    <cellStyle name="Incorrecto" xfId="7911"/>
    <cellStyle name="Incorreto 10" xfId="7912"/>
    <cellStyle name="Incorreto 10 2" xfId="7913"/>
    <cellStyle name="Incorreto 10 3" xfId="7914"/>
    <cellStyle name="Incorreto 10_Dep_Judiciais-Contingências" xfId="7915"/>
    <cellStyle name="Incorreto 11" xfId="7916"/>
    <cellStyle name="Incorreto 11 2" xfId="7917"/>
    <cellStyle name="Incorreto 11_Dep_Judiciais-Contingências" xfId="7918"/>
    <cellStyle name="Incorreto 12" xfId="7919"/>
    <cellStyle name="Incorreto 13" xfId="7920"/>
    <cellStyle name="Incorreto 14" xfId="7921"/>
    <cellStyle name="Incorreto 15" xfId="7922"/>
    <cellStyle name="Incorreto 16" xfId="7923"/>
    <cellStyle name="Incorreto 17" xfId="7924"/>
    <cellStyle name="Incorreto 2" xfId="7925"/>
    <cellStyle name="Incorreto 2 2" xfId="7926"/>
    <cellStyle name="Incorreto 2 3" xfId="7927"/>
    <cellStyle name="Incorreto 2 4" xfId="7928"/>
    <cellStyle name="Incorreto 2 5" xfId="7929"/>
    <cellStyle name="Incorreto 2 6" xfId="7930"/>
    <cellStyle name="Incorreto 2 7" xfId="7931"/>
    <cellStyle name="Incorreto 2_11_Combinação de neg. Zanin" xfId="7932"/>
    <cellStyle name="Incorreto 3" xfId="7933"/>
    <cellStyle name="Incorreto 3 2" xfId="7934"/>
    <cellStyle name="Incorreto 3 3" xfId="7935"/>
    <cellStyle name="Incorreto 3 4" xfId="7936"/>
    <cellStyle name="Incorreto 3_13-Endividamento" xfId="7937"/>
    <cellStyle name="Incorreto 4" xfId="7938"/>
    <cellStyle name="Incorreto 4 2" xfId="7939"/>
    <cellStyle name="Incorreto 4 3" xfId="7940"/>
    <cellStyle name="Incorreto 4 4" xfId="7941"/>
    <cellStyle name="Incorreto 4_13-Endividamento" xfId="7942"/>
    <cellStyle name="Incorreto 5" xfId="7943"/>
    <cellStyle name="Incorreto 5 2" xfId="7944"/>
    <cellStyle name="Incorreto 5 3" xfId="7945"/>
    <cellStyle name="Incorreto 5 4" xfId="7946"/>
    <cellStyle name="Incorreto 5_13-Endividamento" xfId="7947"/>
    <cellStyle name="Incorreto 6" xfId="7948"/>
    <cellStyle name="Incorreto 6 2" xfId="7949"/>
    <cellStyle name="Incorreto 6 3" xfId="7950"/>
    <cellStyle name="Incorreto 6 4" xfId="7951"/>
    <cellStyle name="Incorreto 6_13-Endividamento" xfId="7952"/>
    <cellStyle name="Incorreto 7" xfId="7953"/>
    <cellStyle name="Incorreto 7 2" xfId="7954"/>
    <cellStyle name="Incorreto 7 3" xfId="7955"/>
    <cellStyle name="Incorreto 7 4" xfId="7956"/>
    <cellStyle name="Incorreto 7_13-Endividamento" xfId="7957"/>
    <cellStyle name="Incorreto 8" xfId="7958"/>
    <cellStyle name="Incorreto 8 2" xfId="7959"/>
    <cellStyle name="Incorreto 8_Dep_Judiciais-Contingências" xfId="7960"/>
    <cellStyle name="Incorreto 9" xfId="7961"/>
    <cellStyle name="Indefinido" xfId="7962"/>
    <cellStyle name="Indefinido 2" xfId="7963"/>
    <cellStyle name="Indefinido 3" xfId="7964"/>
    <cellStyle name="Indefinido 4" xfId="7965"/>
    <cellStyle name="Indefinido 5" xfId="7966"/>
    <cellStyle name="Indefinido_13-Endividamento" xfId="7967"/>
    <cellStyle name="indice" xfId="7968"/>
    <cellStyle name="indice 2" xfId="7969"/>
    <cellStyle name="indice_Dep_Judiciais-Contingências" xfId="7970"/>
    <cellStyle name="Input %" xfId="7971"/>
    <cellStyle name="Input [yellow]" xfId="7972"/>
    <cellStyle name="Input [yellow] 10" xfId="7973"/>
    <cellStyle name="Input [yellow] 10 2" xfId="7974"/>
    <cellStyle name="Input [yellow] 10_Base Partes Relacionadas" xfId="7975"/>
    <cellStyle name="Input [yellow] 11" xfId="7976"/>
    <cellStyle name="Input [yellow] 11 2" xfId="7977"/>
    <cellStyle name="Input [yellow] 11_Base Partes Relacionadas" xfId="7978"/>
    <cellStyle name="Input [yellow] 12" xfId="7979"/>
    <cellStyle name="Input [yellow] 12 2" xfId="7980"/>
    <cellStyle name="Input [yellow] 12_Base Partes Relacionadas" xfId="7981"/>
    <cellStyle name="Input [yellow] 13" xfId="7982"/>
    <cellStyle name="Input [yellow] 13 2" xfId="7983"/>
    <cellStyle name="Input [yellow] 13_Base Partes Relacionadas" xfId="7984"/>
    <cellStyle name="Input [yellow] 14" xfId="7985"/>
    <cellStyle name="Input [yellow] 14 2" xfId="7986"/>
    <cellStyle name="Input [yellow] 14_Base Partes Relacionadas" xfId="7987"/>
    <cellStyle name="Input [yellow] 15" xfId="7988"/>
    <cellStyle name="Input [yellow] 15 2" xfId="7989"/>
    <cellStyle name="Input [yellow] 15_Base Partes Relacionadas" xfId="7990"/>
    <cellStyle name="Input [yellow] 16" xfId="7991"/>
    <cellStyle name="Input [yellow] 16 2" xfId="7992"/>
    <cellStyle name="Input [yellow] 16_Base Partes Relacionadas" xfId="7993"/>
    <cellStyle name="Input [yellow] 17" xfId="7994"/>
    <cellStyle name="Input [yellow] 17 2" xfId="7995"/>
    <cellStyle name="Input [yellow] 17_Base Partes Relacionadas" xfId="7996"/>
    <cellStyle name="Input [yellow] 18" xfId="7997"/>
    <cellStyle name="Input [yellow] 18 2" xfId="7998"/>
    <cellStyle name="Input [yellow] 18_Base Partes Relacionadas" xfId="7999"/>
    <cellStyle name="Input [yellow] 19" xfId="8000"/>
    <cellStyle name="Input [yellow] 19 2" xfId="8001"/>
    <cellStyle name="Input [yellow] 19_Base Partes Relacionadas" xfId="8002"/>
    <cellStyle name="Input [yellow] 2" xfId="8003"/>
    <cellStyle name="Input [yellow] 2 2" xfId="8004"/>
    <cellStyle name="Input [yellow] 2 3" xfId="8005"/>
    <cellStyle name="Input [yellow] 2_Base Partes Relacionadas" xfId="8006"/>
    <cellStyle name="Input [yellow] 20" xfId="8007"/>
    <cellStyle name="Input [yellow] 20 2" xfId="8008"/>
    <cellStyle name="Input [yellow] 20_Base Partes Relacionadas" xfId="8009"/>
    <cellStyle name="Input [yellow] 21" xfId="8010"/>
    <cellStyle name="Input [yellow] 21 2" xfId="8011"/>
    <cellStyle name="Input [yellow] 21_Base Partes Relacionadas" xfId="8012"/>
    <cellStyle name="Input [yellow] 22" xfId="8013"/>
    <cellStyle name="Input [yellow] 22 2" xfId="8014"/>
    <cellStyle name="Input [yellow] 22_Base Partes Relacionadas" xfId="8015"/>
    <cellStyle name="Input [yellow] 23" xfId="8016"/>
    <cellStyle name="Input [yellow] 23 2" xfId="8017"/>
    <cellStyle name="Input [yellow] 23_Base Partes Relacionadas" xfId="8018"/>
    <cellStyle name="Input [yellow] 24" xfId="8019"/>
    <cellStyle name="Input [yellow] 25" xfId="8020"/>
    <cellStyle name="Input [yellow] 3" xfId="8021"/>
    <cellStyle name="Input [yellow] 3 2" xfId="8022"/>
    <cellStyle name="Input [yellow] 3_Base Partes Relacionadas" xfId="8023"/>
    <cellStyle name="Input [yellow] 4" xfId="8024"/>
    <cellStyle name="Input [yellow] 4 2" xfId="8025"/>
    <cellStyle name="Input [yellow] 4_Base Partes Relacionadas" xfId="8026"/>
    <cellStyle name="Input [yellow] 5" xfId="8027"/>
    <cellStyle name="Input [yellow] 5 2" xfId="8028"/>
    <cellStyle name="Input [yellow] 5_Base Partes Relacionadas" xfId="8029"/>
    <cellStyle name="Input [yellow] 6" xfId="8030"/>
    <cellStyle name="Input [yellow] 6 2" xfId="8031"/>
    <cellStyle name="Input [yellow] 6_Base Partes Relacionadas" xfId="8032"/>
    <cellStyle name="Input [yellow] 7" xfId="8033"/>
    <cellStyle name="Input [yellow] 7 2" xfId="8034"/>
    <cellStyle name="Input [yellow] 7_Base Partes Relacionadas" xfId="8035"/>
    <cellStyle name="Input [yellow] 8" xfId="8036"/>
    <cellStyle name="Input [yellow] 8 2" xfId="8037"/>
    <cellStyle name="Input [yellow] 8_Base Partes Relacionadas" xfId="8038"/>
    <cellStyle name="Input [yellow] 9" xfId="8039"/>
    <cellStyle name="Input [yellow] 9 2" xfId="8040"/>
    <cellStyle name="Input [yellow] 9_Base Partes Relacionadas" xfId="8041"/>
    <cellStyle name="Input [yellow]_1.1 - Apuração IRPJ_CSLL - 2200 - 2012_MAI_V1" xfId="8042"/>
    <cellStyle name="Input 10" xfId="8043"/>
    <cellStyle name="Input 10 2" xfId="8044"/>
    <cellStyle name="Input 10 3" xfId="8045"/>
    <cellStyle name="Input 10_Dep_Judiciais-Contingências" xfId="8046"/>
    <cellStyle name="Input 11" xfId="8047"/>
    <cellStyle name="Input 11 2" xfId="8048"/>
    <cellStyle name="Input 11 3" xfId="8049"/>
    <cellStyle name="Input 11_Dep_Judiciais-Contingências" xfId="8050"/>
    <cellStyle name="Input 12" xfId="8051"/>
    <cellStyle name="Input 12 2" xfId="8052"/>
    <cellStyle name="Input 12 3" xfId="8053"/>
    <cellStyle name="Input 12_Dep_Judiciais-Contingências" xfId="8054"/>
    <cellStyle name="Input 13" xfId="8055"/>
    <cellStyle name="Input 13 2" xfId="8056"/>
    <cellStyle name="Input 13 3" xfId="8057"/>
    <cellStyle name="Input 13_Dep_Judiciais-Contingências" xfId="8058"/>
    <cellStyle name="Input 14" xfId="8059"/>
    <cellStyle name="Input 14 2" xfId="8060"/>
    <cellStyle name="Input 14 3" xfId="8061"/>
    <cellStyle name="Input 14_Dep_Judiciais-Contingências" xfId="8062"/>
    <cellStyle name="Input 15" xfId="8063"/>
    <cellStyle name="Input 15 2" xfId="8064"/>
    <cellStyle name="Input 15 3" xfId="8065"/>
    <cellStyle name="Input 15_Dep_Judiciais-Contingências" xfId="8066"/>
    <cellStyle name="Input 16" xfId="8067"/>
    <cellStyle name="Input 16 2" xfId="8068"/>
    <cellStyle name="Input 16 3" xfId="8069"/>
    <cellStyle name="Input 16_Dep_Judiciais-Contingências" xfId="8070"/>
    <cellStyle name="Input 17" xfId="8071"/>
    <cellStyle name="Input 18" xfId="8072"/>
    <cellStyle name="Input 19" xfId="8073"/>
    <cellStyle name="Input 2" xfId="8074"/>
    <cellStyle name="Input 2 10" xfId="8075"/>
    <cellStyle name="Input 2 10 2" xfId="8076"/>
    <cellStyle name="Input 2 10_Base Partes Relacionadas" xfId="8077"/>
    <cellStyle name="Input 2 11" xfId="8078"/>
    <cellStyle name="Input 2 11 2" xfId="8079"/>
    <cellStyle name="Input 2 11_Base Partes Relacionadas" xfId="8080"/>
    <cellStyle name="Input 2 12" xfId="8081"/>
    <cellStyle name="Input 2 12 2" xfId="8082"/>
    <cellStyle name="Input 2 12_Base Partes Relacionadas" xfId="8083"/>
    <cellStyle name="Input 2 13" xfId="8084"/>
    <cellStyle name="Input 2 13 2" xfId="8085"/>
    <cellStyle name="Input 2 13_Base Partes Relacionadas" xfId="8086"/>
    <cellStyle name="Input 2 14" xfId="8087"/>
    <cellStyle name="Input 2 14 2" xfId="8088"/>
    <cellStyle name="Input 2 14_Base Partes Relacionadas" xfId="8089"/>
    <cellStyle name="Input 2 15" xfId="8090"/>
    <cellStyle name="Input 2 15 2" xfId="8091"/>
    <cellStyle name="Input 2 15_Base Partes Relacionadas" xfId="8092"/>
    <cellStyle name="Input 2 16" xfId="8093"/>
    <cellStyle name="Input 2 16 2" xfId="8094"/>
    <cellStyle name="Input 2 16_Base Partes Relacionadas" xfId="8095"/>
    <cellStyle name="Input 2 17" xfId="8096"/>
    <cellStyle name="Input 2 17 2" xfId="8097"/>
    <cellStyle name="Input 2 17_Base Partes Relacionadas" xfId="8098"/>
    <cellStyle name="Input 2 18" xfId="8099"/>
    <cellStyle name="Input 2 19" xfId="8100"/>
    <cellStyle name="Input 2 2" xfId="8101"/>
    <cellStyle name="Input 2 2 2" xfId="8102"/>
    <cellStyle name="Input 2 2 3" xfId="8103"/>
    <cellStyle name="Input 2 2_Base Partes Relacionadas" xfId="8104"/>
    <cellStyle name="Input 2 3" xfId="8105"/>
    <cellStyle name="Input 2 3 2" xfId="8106"/>
    <cellStyle name="Input 2 3_Base Partes Relacionadas" xfId="8107"/>
    <cellStyle name="Input 2 4" xfId="8108"/>
    <cellStyle name="Input 2 4 2" xfId="8109"/>
    <cellStyle name="Input 2 4_Base Partes Relacionadas" xfId="8110"/>
    <cellStyle name="Input 2 5" xfId="8111"/>
    <cellStyle name="Input 2 5 2" xfId="8112"/>
    <cellStyle name="Input 2 5_Base Partes Relacionadas" xfId="8113"/>
    <cellStyle name="Input 2 6" xfId="8114"/>
    <cellStyle name="Input 2 6 2" xfId="8115"/>
    <cellStyle name="Input 2 6_Base Partes Relacionadas" xfId="8116"/>
    <cellStyle name="Input 2 7" xfId="8117"/>
    <cellStyle name="Input 2 7 2" xfId="8118"/>
    <cellStyle name="Input 2 7_Base Partes Relacionadas" xfId="8119"/>
    <cellStyle name="Input 2 8" xfId="8120"/>
    <cellStyle name="Input 2 8 2" xfId="8121"/>
    <cellStyle name="Input 2 8_Base Partes Relacionadas" xfId="8122"/>
    <cellStyle name="Input 2 9" xfId="8123"/>
    <cellStyle name="Input 2 9 2" xfId="8124"/>
    <cellStyle name="Input 2 9_Base Partes Relacionadas" xfId="8125"/>
    <cellStyle name="Input 2_13-Endividamento" xfId="8126"/>
    <cellStyle name="Input 20" xfId="8127"/>
    <cellStyle name="Input 21" xfId="8128"/>
    <cellStyle name="Input 22" xfId="8129"/>
    <cellStyle name="Input 23" xfId="8130"/>
    <cellStyle name="Input 24" xfId="8131"/>
    <cellStyle name="Input 25" xfId="8132"/>
    <cellStyle name="Input 26" xfId="8133"/>
    <cellStyle name="Input 27" xfId="8134"/>
    <cellStyle name="Input 28" xfId="8135"/>
    <cellStyle name="Input 29" xfId="8136"/>
    <cellStyle name="Input 3" xfId="8137"/>
    <cellStyle name="Input 3 2" xfId="8138"/>
    <cellStyle name="Input 3 2 2" xfId="8139"/>
    <cellStyle name="Input 3 2 3" xfId="8140"/>
    <cellStyle name="Input 3 2_Base Partes Relacionadas" xfId="8141"/>
    <cellStyle name="Input 3 3" xfId="8142"/>
    <cellStyle name="Input 3 3 2" xfId="8143"/>
    <cellStyle name="Input 3 3_Base Partes Relacionadas" xfId="8144"/>
    <cellStyle name="Input 3 4" xfId="8145"/>
    <cellStyle name="Input 3 4 2" xfId="8146"/>
    <cellStyle name="Input 3 4_Base Partes Relacionadas" xfId="8147"/>
    <cellStyle name="Input 3 5" xfId="8148"/>
    <cellStyle name="Input 3 5 2" xfId="8149"/>
    <cellStyle name="Input 3 5_Base Partes Relacionadas" xfId="8150"/>
    <cellStyle name="Input 3 6" xfId="8151"/>
    <cellStyle name="Input 3 7" xfId="8152"/>
    <cellStyle name="Input 3_13-Endividamento" xfId="8153"/>
    <cellStyle name="Input 30" xfId="8154"/>
    <cellStyle name="Input 31" xfId="8155"/>
    <cellStyle name="Input 32" xfId="8156"/>
    <cellStyle name="Input 33" xfId="8157"/>
    <cellStyle name="Input 34" xfId="8158"/>
    <cellStyle name="Input 35" xfId="8159"/>
    <cellStyle name="Input 36" xfId="8160"/>
    <cellStyle name="Input 37" xfId="8161"/>
    <cellStyle name="Input 38" xfId="8162"/>
    <cellStyle name="Input 39" xfId="8163"/>
    <cellStyle name="Input 4" xfId="8164"/>
    <cellStyle name="Input 4 2" xfId="8165"/>
    <cellStyle name="Input 4_Dep_Judiciais-Contingências" xfId="8166"/>
    <cellStyle name="Input 40" xfId="8167"/>
    <cellStyle name="Input 41" xfId="8168"/>
    <cellStyle name="Input 42" xfId="8169"/>
    <cellStyle name="Input 43" xfId="8170"/>
    <cellStyle name="Input 44" xfId="8171"/>
    <cellStyle name="Input 45" xfId="8172"/>
    <cellStyle name="Input 46" xfId="8173"/>
    <cellStyle name="Input 47" xfId="8174"/>
    <cellStyle name="Input 48" xfId="8175"/>
    <cellStyle name="Input 49" xfId="8176"/>
    <cellStyle name="Input 5" xfId="8177"/>
    <cellStyle name="Input 5 2" xfId="8178"/>
    <cellStyle name="Input 5_Dep_Judiciais-Contingências" xfId="8179"/>
    <cellStyle name="Input 50" xfId="8180"/>
    <cellStyle name="Input 51" xfId="8181"/>
    <cellStyle name="Input 52" xfId="8182"/>
    <cellStyle name="Input 53" xfId="8183"/>
    <cellStyle name="Input 54" xfId="8184"/>
    <cellStyle name="Input 55" xfId="8185"/>
    <cellStyle name="Input 56" xfId="8186"/>
    <cellStyle name="Input 57" xfId="8187"/>
    <cellStyle name="Input 58" xfId="8188"/>
    <cellStyle name="Input 59" xfId="8189"/>
    <cellStyle name="Input 6" xfId="8190"/>
    <cellStyle name="Input 6 2" xfId="8191"/>
    <cellStyle name="Input 6 3" xfId="8192"/>
    <cellStyle name="Input 6_Dep_Judiciais-Contingências" xfId="8193"/>
    <cellStyle name="Input 60" xfId="8194"/>
    <cellStyle name="Input 61" xfId="8195"/>
    <cellStyle name="Input 62" xfId="8196"/>
    <cellStyle name="Input 63" xfId="8197"/>
    <cellStyle name="Input 64" xfId="8198"/>
    <cellStyle name="Input 65" xfId="8199"/>
    <cellStyle name="Input 66" xfId="8200"/>
    <cellStyle name="Input 67" xfId="8201"/>
    <cellStyle name="Input 68" xfId="8202"/>
    <cellStyle name="Input 69" xfId="8203"/>
    <cellStyle name="Input 7" xfId="8204"/>
    <cellStyle name="Input 7 2" xfId="8205"/>
    <cellStyle name="Input 7 3" xfId="8206"/>
    <cellStyle name="Input 7_Dep_Judiciais-Contingências" xfId="8207"/>
    <cellStyle name="Input 70" xfId="8208"/>
    <cellStyle name="Input 71" xfId="8209"/>
    <cellStyle name="Input 72" xfId="8210"/>
    <cellStyle name="Input 73" xfId="8211"/>
    <cellStyle name="Input 74" xfId="8212"/>
    <cellStyle name="Input 75" xfId="8213"/>
    <cellStyle name="Input 76" xfId="8214"/>
    <cellStyle name="Input 77" xfId="8215"/>
    <cellStyle name="Input 78" xfId="8216"/>
    <cellStyle name="Input 79" xfId="8217"/>
    <cellStyle name="Input 8" xfId="8218"/>
    <cellStyle name="Input 8 2" xfId="8219"/>
    <cellStyle name="Input 8 3" xfId="8220"/>
    <cellStyle name="Input 8_Dep_Judiciais-Contingências" xfId="8221"/>
    <cellStyle name="Input 80" xfId="8222"/>
    <cellStyle name="Input 81" xfId="8223"/>
    <cellStyle name="Input 82" xfId="8224"/>
    <cellStyle name="Input 83" xfId="8225"/>
    <cellStyle name="Input 84" xfId="8226"/>
    <cellStyle name="Input 85" xfId="8227"/>
    <cellStyle name="Input 86" xfId="8228"/>
    <cellStyle name="Input 87" xfId="8229"/>
    <cellStyle name="Input 88" xfId="8230"/>
    <cellStyle name="Input 89" xfId="8231"/>
    <cellStyle name="Input 9" xfId="8232"/>
    <cellStyle name="Input 9 2" xfId="8233"/>
    <cellStyle name="Input 9 3" xfId="8234"/>
    <cellStyle name="Input 9_Dep_Judiciais-Contingências" xfId="8235"/>
    <cellStyle name="Input 90" xfId="8236"/>
    <cellStyle name="Input 91" xfId="8237"/>
    <cellStyle name="Input 92" xfId="8238"/>
    <cellStyle name="Input 93" xfId="8239"/>
    <cellStyle name="Input Cells" xfId="8240"/>
    <cellStyle name="Input Number" xfId="8241"/>
    <cellStyle name="Input Text" xfId="8242"/>
    <cellStyle name="InputBlueFont" xfId="8243"/>
    <cellStyle name="InputBlueFont 2" xfId="8244"/>
    <cellStyle name="InputBlueFont 2 2" xfId="8245"/>
    <cellStyle name="InputBlueFont 2_Dep_Judiciais-Contingências" xfId="8246"/>
    <cellStyle name="InputBlueFont 3" xfId="8247"/>
    <cellStyle name="InputBlueFont_1.1 - Apuração IRPJ_CSLL - 2600 - 2012_MAI_V1" xfId="8248"/>
    <cellStyle name="Integer" xfId="8249"/>
    <cellStyle name="Integer 10" xfId="8250"/>
    <cellStyle name="Integer 11" xfId="8251"/>
    <cellStyle name="Integer 12" xfId="8252"/>
    <cellStyle name="Integer 13" xfId="8253"/>
    <cellStyle name="Integer 14" xfId="8254"/>
    <cellStyle name="Integer 15" xfId="8255"/>
    <cellStyle name="Integer 16" xfId="8256"/>
    <cellStyle name="Integer 17" xfId="8257"/>
    <cellStyle name="Integer 18" xfId="8258"/>
    <cellStyle name="Integer 19" xfId="8259"/>
    <cellStyle name="Integer 2" xfId="8260"/>
    <cellStyle name="Integer 2 2" xfId="8261"/>
    <cellStyle name="Integer 2 2 2" xfId="8262"/>
    <cellStyle name="Integer 2 2 3" xfId="8263"/>
    <cellStyle name="Integer 2 2 4" xfId="8264"/>
    <cellStyle name="Integer 2 2_13-Endividamento" xfId="8265"/>
    <cellStyle name="Integer 2 3" xfId="8266"/>
    <cellStyle name="Integer 2 3 2" xfId="8267"/>
    <cellStyle name="Integer 2 3_13-Endividamento" xfId="8268"/>
    <cellStyle name="Integer 2 4" xfId="8269"/>
    <cellStyle name="Integer 2 5" xfId="8270"/>
    <cellStyle name="Integer 2 6" xfId="8271"/>
    <cellStyle name="Integer 2 7" xfId="8272"/>
    <cellStyle name="Integer 2_13-Endividamento" xfId="8273"/>
    <cellStyle name="Integer 20" xfId="8274"/>
    <cellStyle name="Integer 21" xfId="8275"/>
    <cellStyle name="Integer 22" xfId="8276"/>
    <cellStyle name="Integer 23" xfId="8277"/>
    <cellStyle name="Integer 24" xfId="8278"/>
    <cellStyle name="Integer 25" xfId="8279"/>
    <cellStyle name="Integer 26" xfId="8280"/>
    <cellStyle name="Integer 27" xfId="8281"/>
    <cellStyle name="Integer 28" xfId="8282"/>
    <cellStyle name="Integer 29" xfId="8283"/>
    <cellStyle name="Integer 3" xfId="8284"/>
    <cellStyle name="Integer 3 2" xfId="8285"/>
    <cellStyle name="Integer 3 2 2" xfId="8286"/>
    <cellStyle name="Integer 3 2 3" xfId="8287"/>
    <cellStyle name="Integer 3 2 4" xfId="8288"/>
    <cellStyle name="Integer 3 2_13-Endividamento" xfId="8289"/>
    <cellStyle name="Integer 3 3" xfId="8290"/>
    <cellStyle name="Integer 3 3 2" xfId="8291"/>
    <cellStyle name="Integer 3 3_13-Endividamento" xfId="8292"/>
    <cellStyle name="Integer 3 4" xfId="8293"/>
    <cellStyle name="Integer 3 5" xfId="8294"/>
    <cellStyle name="Integer 3 6" xfId="8295"/>
    <cellStyle name="Integer 3 7" xfId="8296"/>
    <cellStyle name="Integer 3_13-Endividamento" xfId="8297"/>
    <cellStyle name="Integer 30" xfId="8298"/>
    <cellStyle name="Integer 31" xfId="8299"/>
    <cellStyle name="Integer 32" xfId="8300"/>
    <cellStyle name="Integer 33" xfId="8301"/>
    <cellStyle name="Integer 34" xfId="8302"/>
    <cellStyle name="Integer 35" xfId="8303"/>
    <cellStyle name="Integer 36" xfId="8304"/>
    <cellStyle name="Integer 37" xfId="8305"/>
    <cellStyle name="Integer 38" xfId="8306"/>
    <cellStyle name="Integer 4" xfId="8307"/>
    <cellStyle name="Integer 4 2" xfId="8308"/>
    <cellStyle name="Integer 4 3" xfId="8309"/>
    <cellStyle name="Integer 4 4" xfId="8310"/>
    <cellStyle name="Integer 4 5" xfId="8311"/>
    <cellStyle name="Integer 4_13-Endividamento" xfId="8312"/>
    <cellStyle name="Integer 5" xfId="8313"/>
    <cellStyle name="Integer 5 2" xfId="8314"/>
    <cellStyle name="Integer 5_15-FINANCEIRAS" xfId="8315"/>
    <cellStyle name="Integer 6" xfId="8316"/>
    <cellStyle name="Integer 6 2" xfId="8317"/>
    <cellStyle name="Integer 6_15-FINANCEIRAS" xfId="8318"/>
    <cellStyle name="Integer 7" xfId="8319"/>
    <cellStyle name="Integer 8" xfId="8320"/>
    <cellStyle name="Integer 9" xfId="8321"/>
    <cellStyle name="Integer_13-Endividamento" xfId="8322"/>
    <cellStyle name="Item" xfId="8323"/>
    <cellStyle name="l]_x000d__x000a_Path=h:_x000d__x000a_Name=Diana Chang_x000d__x000a_DDEApps=nsf,nsg,nsh,ntf,ns2,ors,org_x000d__x000a_SmartIcons=Read Message_x000d__x000a__x000d__x000a__x000d__x000a_[cc:Edit" xfId="8324"/>
    <cellStyle name="l]_x000d__x000a_Path=h:_x000d__x000a_Name=Diana Chang_x000d__x000a_DDEApps=nsf,nsg,nsh,ntf,ns2,ors,org_x000d__x000a_SmartIcons=Read Message_x000d__x000a__x000d__x000a__x000d__x000a_[cc:Edit 2" xfId="8325"/>
    <cellStyle name="l]_x000d__x000a_Path=h:_x000d__x000a_Name=Diana Chang_x000d__x000a_DDEApps=nsf,nsg,nsh,ntf,ns2,ors,org_x000d__x000a_SmartIcons=Read Message_x000d__x000a__x000d__x000a__x000d__x000a_[cc:Edit 3" xfId="8326"/>
    <cellStyle name="l]_x000d__x000a_Path=h:_x000d__x000a_Name=Diana Chang_x000d__x000a_DDEApps=nsf,nsg,nsh,ntf,ns2,ors,org_x000d__x000a_SmartIcons=Read Message_x000d__x000a__x000d__x000a__x000d__x000a_[cc:Edit 4" xfId="8327"/>
    <cellStyle name="l]_x000d__x000a_Path=h:_x000d__x000a_Name=Diana Chang_x000d__x000a_DDEApps=nsf,nsg,nsh,ntf,ns2,ors,org_x000d__x000a_SmartIcons=Read Message_x000d__x000a__x000d__x000a__x000d__x000a_[cc:Edit_13-Endividamento" xfId="8328"/>
    <cellStyle name="Level1" xfId="8329"/>
    <cellStyle name="Level2" xfId="8330"/>
    <cellStyle name="Level3" xfId="8331"/>
    <cellStyle name="Level4" xfId="8332"/>
    <cellStyle name="Limpo" xfId="8333"/>
    <cellStyle name="Linha" xfId="8334"/>
    <cellStyle name="Link" xfId="8335"/>
    <cellStyle name="Link Currency (0)" xfId="8336"/>
    <cellStyle name="Link_Dep_Judiciais-Contingências" xfId="8337"/>
    <cellStyle name="Linked Cell 2" xfId="8338"/>
    <cellStyle name="Linked Cell 2 2" xfId="8339"/>
    <cellStyle name="Linked Cell 2 2 2" xfId="8340"/>
    <cellStyle name="Linked Cell 2 2 3" xfId="8341"/>
    <cellStyle name="Linked Cell 2 2_Base Partes Relacionadas" xfId="8342"/>
    <cellStyle name="Linked Cell 2 3" xfId="8343"/>
    <cellStyle name="Linked Cell 2 3 2" xfId="8344"/>
    <cellStyle name="Linked Cell 2 3_Base Partes Relacionadas" xfId="8345"/>
    <cellStyle name="Linked Cell 2 4" xfId="8346"/>
    <cellStyle name="Linked Cell 2 4 2" xfId="8347"/>
    <cellStyle name="Linked Cell 2 4_Base Partes Relacionadas" xfId="8348"/>
    <cellStyle name="Linked Cell 2 5" xfId="8349"/>
    <cellStyle name="Linked Cell 2 5 2" xfId="8350"/>
    <cellStyle name="Linked Cell 2 5_Base Partes Relacionadas" xfId="8351"/>
    <cellStyle name="Linked Cell 2 6" xfId="8352"/>
    <cellStyle name="Linked Cell 2 6 2" xfId="8353"/>
    <cellStyle name="Linked Cell 2 6_Base Partes Relacionadas" xfId="8354"/>
    <cellStyle name="Linked Cell 2_13-Endividamento" xfId="8355"/>
    <cellStyle name="Linked Cell 3" xfId="8356"/>
    <cellStyle name="Linked Cell 3 2" xfId="8357"/>
    <cellStyle name="Linked Cell 3 2 2" xfId="8358"/>
    <cellStyle name="Linked Cell 3 2_Base Partes Relacionadas" xfId="8359"/>
    <cellStyle name="Linked Cell 3 3" xfId="8360"/>
    <cellStyle name="Linked Cell 3 3 2" xfId="8361"/>
    <cellStyle name="Linked Cell 3 3_Base Partes Relacionadas" xfId="8362"/>
    <cellStyle name="Linked Cell 3 4" xfId="8363"/>
    <cellStyle name="Linked Cell 3 4 2" xfId="8364"/>
    <cellStyle name="Linked Cell 3 4_Base Partes Relacionadas" xfId="8365"/>
    <cellStyle name="Linked Cell 3 5" xfId="8366"/>
    <cellStyle name="Linked Cell 3 5 2" xfId="8367"/>
    <cellStyle name="Linked Cell 3 5_Base Partes Relacionadas" xfId="8368"/>
    <cellStyle name="Linked Cell 3 6" xfId="8369"/>
    <cellStyle name="Linked Cell 3_15-FINANCEIRAS" xfId="8370"/>
    <cellStyle name="Linked Cell 4" xfId="8371"/>
    <cellStyle name="Linked Cell 4 2" xfId="8372"/>
    <cellStyle name="Linked Cell 4_Dep_Judiciais-Contingências" xfId="8373"/>
    <cellStyle name="Linked Cell 5" xfId="8374"/>
    <cellStyle name="Linked Cell 5 2" xfId="8375"/>
    <cellStyle name="Linked Cell 5_Base Partes Relacionadas" xfId="8376"/>
    <cellStyle name="Linked Cell 6" xfId="8377"/>
    <cellStyle name="Linked Cell 7" xfId="8378"/>
    <cellStyle name="Linked Cell 8" xfId="8379"/>
    <cellStyle name="Linked Cell 9" xfId="8380"/>
    <cellStyle name="Linked Cells" xfId="8381"/>
    <cellStyle name="MacroCode" xfId="8382"/>
    <cellStyle name="MainHead" xfId="8383"/>
    <cellStyle name="MainHead 2" xfId="8384"/>
    <cellStyle name="MainHead 3" xfId="8385"/>
    <cellStyle name="MainHead_15-FINANCEIRAS" xfId="8386"/>
    <cellStyle name="MatrizDados" xfId="8387"/>
    <cellStyle name="měny_Business Plan MCE" xfId="8388"/>
    <cellStyle name="Meses" xfId="8389"/>
    <cellStyle name="meu" xfId="8390"/>
    <cellStyle name="meu 2" xfId="8391"/>
    <cellStyle name="meu 3" xfId="8392"/>
    <cellStyle name="meu_15-FINANCEIRAS" xfId="8393"/>
    <cellStyle name="Microsoft " xfId="8394"/>
    <cellStyle name="Microsoft  2" xfId="8395"/>
    <cellStyle name="Microsoft  3" xfId="8396"/>
    <cellStyle name="Microsoft _15-FINANCEIRAS" xfId="8397"/>
    <cellStyle name="Microsoft E" xfId="8398"/>
    <cellStyle name="Microsoft E 2" xfId="8399"/>
    <cellStyle name="Microsoft E 3" xfId="8400"/>
    <cellStyle name="Microsoft E 4" xfId="8401"/>
    <cellStyle name="Microsoft E_13-Endividamento" xfId="8402"/>
    <cellStyle name="Microsoft Exc" xfId="8403"/>
    <cellStyle name="Microsoft Exc 2" xfId="8404"/>
    <cellStyle name="Microsoft Exc 3" xfId="8405"/>
    <cellStyle name="Microsoft Exc 4" xfId="8406"/>
    <cellStyle name="Microsoft Exc_13-Endividamento" xfId="8407"/>
    <cellStyle name="Microsoft Excel found an error in the formula you entered. Do you want to accept the correction proposed below?_x000a__x000a_|_x000a__x000a_• To accept the correction, click Yes._x000a_• To close this message and correct the formula yourself, click No." xfId="8408"/>
    <cellStyle name="Microsoft Excel found an error in the formula you entered. Do you want to accept the correction proposed below?_x000a__x000a_|_x000a__x000a_• To accept the correction, click Yes._x000a_• To close this message and correct the formula yourself, click No. 2" xfId="8409"/>
    <cellStyle name="Microsoft Excel found an error in the formula you entered. Do you want to accept the correction proposed below?_x000a__x000a_|_x000a__x000a_• To accept the correction, click Yes._x000a_• To close this message and correct the formula yourself, click No. 2 2" xfId="8410"/>
    <cellStyle name="Microsoft Excel found an error in the formula you entered. Do you want to accept the correction proposed below?_x000a__x000a_|_x000a__x000a_• To accept the correction, click Yes._x000a_• To close this message and correct the formula yourself, click No. 2 3" xfId="8411"/>
    <cellStyle name="Microsoft Excel found an error in the formula you entered. Do you want to accept the correction proposed below?_x000a__x000a_|_x000a__x000a_• To accept the correction, click Yes._x000a_• To close this message and correct the formula yourself, click No. 2 4" xfId="8412"/>
    <cellStyle name="Microsoft Excel found an error in the formula you entered. Do you want to accept the correction proposed below?_x000a__x000a_|_x000a__x000a_• To accept the correction, click Yes._x000a_• To close this message and correct the formula yourself, click No. 2_13-Endividamento" xfId="8413"/>
    <cellStyle name="Microsoft Excel found an error in the formula you entered. Do you want to accept the correction proposed below?_x000a__x000a_|_x000a__x000a_• To accept the correction, click Yes._x000a_• To close this message and correct the formula yourself, click No. 3" xfId="8414"/>
    <cellStyle name="Microsoft Excel found an error in the formula you entered. Do you want to accept the correction proposed below?_x000a__x000a_|_x000a__x000a_• To accept the correction, click Yes._x000a_• To close this message and correct the formula yourself, click No. 4" xfId="8415"/>
    <cellStyle name="Microsoft Excel found an error in the formula you entered. Do you want to accept the correction proposed below?_x000a__x000a_|_x000a__x000a_• To accept the correction, click Yes._x000a_• To close this message and correct the formula yourself, click No. 5" xfId="8416"/>
    <cellStyle name="Microsoft Excel found an error in the formula you entered. Do you want to accept the correction proposed below?_x000a__x000a_|_x000a__x000a_• To accept the correction, click Yes._x000a_• To close this message and correct the formula yourself, click No. 5 2" xfId="8417"/>
    <cellStyle name="Microsoft Excel found an error in the formula you entered. Do you want to accept the correction proposed below?_x000a__x000a_|_x000a__x000a_• To accept the correction, click Yes._x000a_• To close this message and correct the formula yourself, click No. 5_15-FINANCEIRAS" xfId="8418"/>
    <cellStyle name="Microsoft Excel found an error in the formula you entered. Do you want to accept the correction proposed below?_x000a__x000a_|_x000a__x000a_• To accept the correction, click Yes._x000a_• To close this message and correct the formula yourself, click No. 6" xfId="8419"/>
    <cellStyle name="Microsoft Excel found an error in the formula you entered. Do you want to accept the correction proposed below?_x000a__x000a_|_x000a__x000a_• To accept the correction, click Yes._x000a_• To close this message and correct the formula yourself, click No._13-Endividamento" xfId="8420"/>
    <cellStyle name="Migliaia (0)_1999" xfId="8421"/>
    <cellStyle name="Migliaia [0]_Gestionale GVSB - MAGGIO" xfId="8422"/>
    <cellStyle name="Migliaia_Gestionale GVSB - MAGGIO" xfId="8423"/>
    <cellStyle name="Mike" xfId="8424"/>
    <cellStyle name="Mike 2" xfId="8425"/>
    <cellStyle name="Mike_15-FINANCEIRAS" xfId="8426"/>
    <cellStyle name="Millares [0]_10 AVERIAS MASIVAS + ANT" xfId="8427"/>
    <cellStyle name="Millares_10 AVERIAS MASIVAS + ANT" xfId="8428"/>
    <cellStyle name="Milliers [0]_!!!GO" xfId="8429"/>
    <cellStyle name="Milliers_!!!GO" xfId="8430"/>
    <cellStyle name="MLComma0" xfId="8431"/>
    <cellStyle name="MLComma0 2" xfId="8432"/>
    <cellStyle name="MLComma0 2 2" xfId="8433"/>
    <cellStyle name="MLComma0 2_15-FINANCEIRAS" xfId="8434"/>
    <cellStyle name="MLComma0 3" xfId="8435"/>
    <cellStyle name="MLComma0 3 2" xfId="8436"/>
    <cellStyle name="MLComma0 3_15-FINANCEIRAS" xfId="8437"/>
    <cellStyle name="MLComma0 4" xfId="8438"/>
    <cellStyle name="MLComma0_15-FINANCEIRAS" xfId="8439"/>
    <cellStyle name="MLDollar0" xfId="8440"/>
    <cellStyle name="MLDollar0 2" xfId="8441"/>
    <cellStyle name="MLDollar0 2 2" xfId="8442"/>
    <cellStyle name="MLDollar0 2_15-FINANCEIRAS" xfId="8443"/>
    <cellStyle name="MLDollar0 3" xfId="8444"/>
    <cellStyle name="MLDollar0 3 2" xfId="8445"/>
    <cellStyle name="MLDollar0 3_15-FINANCEIRAS" xfId="8446"/>
    <cellStyle name="MLDollar0 4" xfId="8447"/>
    <cellStyle name="MLDollar0_15-FINANCEIRAS" xfId="8448"/>
    <cellStyle name="MLEuro0" xfId="8449"/>
    <cellStyle name="MLEuro0 2" xfId="8450"/>
    <cellStyle name="MLEuro0 2 2" xfId="8451"/>
    <cellStyle name="MLEuro0 2_15-FINANCEIRAS" xfId="8452"/>
    <cellStyle name="MLEuro0 3" xfId="8453"/>
    <cellStyle name="MLEuro0 3 2" xfId="8454"/>
    <cellStyle name="MLEuro0 3_15-FINANCEIRAS" xfId="8455"/>
    <cellStyle name="MLEuro0 4" xfId="8456"/>
    <cellStyle name="MLEuro0_15-FINANCEIRAS" xfId="8457"/>
    <cellStyle name="MLMultiple0" xfId="8458"/>
    <cellStyle name="MLMultiple0 2" xfId="8459"/>
    <cellStyle name="MLMultiple0 2 2" xfId="8460"/>
    <cellStyle name="MLMultiple0 2_15-FINANCEIRAS" xfId="8461"/>
    <cellStyle name="MLMultiple0 3" xfId="8462"/>
    <cellStyle name="MLMultiple0 3 2" xfId="8463"/>
    <cellStyle name="MLMultiple0 3_15-FINANCEIRAS" xfId="8464"/>
    <cellStyle name="MLMultiple0 4" xfId="8465"/>
    <cellStyle name="MLMultiple0_15-FINANCEIRAS" xfId="8466"/>
    <cellStyle name="MLPercent0" xfId="8467"/>
    <cellStyle name="MLPercent0 2" xfId="8468"/>
    <cellStyle name="MLPercent0 2 2" xfId="8469"/>
    <cellStyle name="MLPercent0 2_15-FINANCEIRAS" xfId="8470"/>
    <cellStyle name="MLPercent0 3" xfId="8471"/>
    <cellStyle name="MLPercent0 3 2" xfId="8472"/>
    <cellStyle name="MLPercent0 3_15-FINANCEIRAS" xfId="8473"/>
    <cellStyle name="MLPercent0 4" xfId="8474"/>
    <cellStyle name="MLPercent0_15-FINANCEIRAS" xfId="8475"/>
    <cellStyle name="MLPound0" xfId="8476"/>
    <cellStyle name="MLPound0 2" xfId="8477"/>
    <cellStyle name="MLPound0 2 2" xfId="8478"/>
    <cellStyle name="MLPound0 2_15-FINANCEIRAS" xfId="8479"/>
    <cellStyle name="MLPound0 3" xfId="8480"/>
    <cellStyle name="MLPound0 3 2" xfId="8481"/>
    <cellStyle name="MLPound0 3_15-FINANCEIRAS" xfId="8482"/>
    <cellStyle name="MLPound0 4" xfId="8483"/>
    <cellStyle name="MLPound0_15-FINANCEIRAS" xfId="8484"/>
    <cellStyle name="MLYen0" xfId="8485"/>
    <cellStyle name="MLYen0 2" xfId="8486"/>
    <cellStyle name="MLYen0 2 2" xfId="8487"/>
    <cellStyle name="MLYen0 2_15-FINANCEIRAS" xfId="8488"/>
    <cellStyle name="MLYen0 3" xfId="8489"/>
    <cellStyle name="MLYen0 3 2" xfId="8490"/>
    <cellStyle name="MLYen0 3_15-FINANCEIRAS" xfId="8491"/>
    <cellStyle name="MLYen0 4" xfId="8492"/>
    <cellStyle name="MLYen0_15-FINANCEIRAS" xfId="8493"/>
    <cellStyle name="Moeda 2" xfId="8494"/>
    <cellStyle name="Moeda 2 2" xfId="8495"/>
    <cellStyle name="Moeda 2 2 2" xfId="8496"/>
    <cellStyle name="Moeda 2 2 2 2" xfId="8497"/>
    <cellStyle name="Moeda 2 2 2_15-FINANCEIRAS" xfId="8498"/>
    <cellStyle name="Moeda 2 2 3" xfId="8499"/>
    <cellStyle name="Moeda 2 2_15-FINANCEIRAS" xfId="8500"/>
    <cellStyle name="Moeda 2 3" xfId="8501"/>
    <cellStyle name="Moeda 2 3 2" xfId="8502"/>
    <cellStyle name="Moeda 2 3_15-FINANCEIRAS" xfId="8503"/>
    <cellStyle name="Moeda 2 4" xfId="8504"/>
    <cellStyle name="Moeda 2 4 2" xfId="8505"/>
    <cellStyle name="Moeda 2 4_15-FINANCEIRAS" xfId="8506"/>
    <cellStyle name="Moeda 2 5" xfId="8507"/>
    <cellStyle name="Moeda 2 6" xfId="8508"/>
    <cellStyle name="Moeda 2_15-FINANCEIRAS" xfId="8509"/>
    <cellStyle name="Moeda 3" xfId="8510"/>
    <cellStyle name="Moeda 3 2" xfId="8511"/>
    <cellStyle name="Moeda 3 2 2" xfId="8512"/>
    <cellStyle name="Moeda 3 2_15-FINANCEIRAS" xfId="8513"/>
    <cellStyle name="Moeda 3 3" xfId="8514"/>
    <cellStyle name="Moeda 3_15-FINANCEIRAS" xfId="8515"/>
    <cellStyle name="Moeda 31" xfId="8516"/>
    <cellStyle name="Moeda 31 2" xfId="8517"/>
    <cellStyle name="Moeda 31_Dep_Judiciais-Contingências" xfId="8518"/>
    <cellStyle name="Moeda0" xfId="8519"/>
    <cellStyle name="Moneda [0]_10 AVERIAS MASIVAS + ANT" xfId="8520"/>
    <cellStyle name="Moneda_10 AVERIAS MASIVAS + ANT" xfId="8521"/>
    <cellStyle name="Monétaire [0]_!!!GO" xfId="8522"/>
    <cellStyle name="Monétaire_!!!GO" xfId="8523"/>
    <cellStyle name="Monetario" xfId="8524"/>
    <cellStyle name="Monetario 2" xfId="8525"/>
    <cellStyle name="Monetario 2 2" xfId="8526"/>
    <cellStyle name="Monetario 2_15-FINANCEIRAS" xfId="8527"/>
    <cellStyle name="Monetario 3" xfId="8528"/>
    <cellStyle name="Monetario 3 2" xfId="8529"/>
    <cellStyle name="Monetario 3_15-FINANCEIRAS" xfId="8530"/>
    <cellStyle name="Monetario 4" xfId="8531"/>
    <cellStyle name="Monetario_15-FINANCEIRAS" xfId="8532"/>
    <cellStyle name="movimentação" xfId="8533"/>
    <cellStyle name="Multiple" xfId="8534"/>
    <cellStyle name="Multiple [0]" xfId="8535"/>
    <cellStyle name="Multiple [0] 2" xfId="8536"/>
    <cellStyle name="Multiple [0] 2 2" xfId="8537"/>
    <cellStyle name="Multiple [0] 2_15-FINANCEIRAS" xfId="8538"/>
    <cellStyle name="Multiple [0] 3" xfId="8539"/>
    <cellStyle name="Multiple [0]_15-FINANCEIRAS" xfId="8540"/>
    <cellStyle name="Multiple [1]" xfId="8541"/>
    <cellStyle name="Multiple [1] 2" xfId="8542"/>
    <cellStyle name="Multiple [1] 2 2" xfId="8543"/>
    <cellStyle name="Multiple [1] 2_15-FINANCEIRAS" xfId="8544"/>
    <cellStyle name="Multiple [1] 3" xfId="8545"/>
    <cellStyle name="Multiple [1]_15-FINANCEIRAS" xfId="8546"/>
    <cellStyle name="Multiple [2]" xfId="8547"/>
    <cellStyle name="Multiple [2] 2" xfId="8548"/>
    <cellStyle name="Multiple [2] 2 2" xfId="8549"/>
    <cellStyle name="Multiple [2] 2_15-FINANCEIRAS" xfId="8550"/>
    <cellStyle name="Multiple [2] 3" xfId="8551"/>
    <cellStyle name="Multiple [2]_15-FINANCEIRAS" xfId="8552"/>
    <cellStyle name="Multiple_Dep_Judiciais-Contingências" xfId="8553"/>
    <cellStyle name="Neury" xfId="8554"/>
    <cellStyle name="Neutra 10" xfId="8555"/>
    <cellStyle name="Neutra 10 2" xfId="8556"/>
    <cellStyle name="Neutra 10 3" xfId="8557"/>
    <cellStyle name="Neutra 10_Dep_Judiciais-Contingências" xfId="8558"/>
    <cellStyle name="Neutra 11" xfId="8559"/>
    <cellStyle name="Neutra 11 2" xfId="8560"/>
    <cellStyle name="Neutra 11_Dep_Judiciais-Contingências" xfId="8561"/>
    <cellStyle name="Neutra 12" xfId="8562"/>
    <cellStyle name="Neutra 13" xfId="8563"/>
    <cellStyle name="Neutra 14" xfId="8564"/>
    <cellStyle name="Neutra 15" xfId="8565"/>
    <cellStyle name="Neutra 16" xfId="8566"/>
    <cellStyle name="Neutra 17" xfId="8567"/>
    <cellStyle name="Neutra 2" xfId="8568"/>
    <cellStyle name="Neutra 2 2" xfId="8569"/>
    <cellStyle name="Neutra 2 2 2" xfId="8570"/>
    <cellStyle name="Neutra 2 2_15-FINANCEIRAS" xfId="8571"/>
    <cellStyle name="Neutra 2 3" xfId="8572"/>
    <cellStyle name="Neutra 2 3 2" xfId="8573"/>
    <cellStyle name="Neutra 2 3_15-FINANCEIRAS" xfId="8574"/>
    <cellStyle name="Neutra 2 4" xfId="8575"/>
    <cellStyle name="Neutra 2 4 2" xfId="8576"/>
    <cellStyle name="Neutra 2 4_15-FINANCEIRAS" xfId="8577"/>
    <cellStyle name="Neutra 2 5" xfId="8578"/>
    <cellStyle name="Neutra 2 5 2" xfId="8579"/>
    <cellStyle name="Neutra 2 5_15-FINANCEIRAS" xfId="8580"/>
    <cellStyle name="Neutra 2 6" xfId="8581"/>
    <cellStyle name="Neutra 2 6 2" xfId="8582"/>
    <cellStyle name="Neutra 2 6_15-FINANCEIRAS" xfId="8583"/>
    <cellStyle name="Neutra 2 7" xfId="8584"/>
    <cellStyle name="Neutra 2 7 2" xfId="8585"/>
    <cellStyle name="Neutra 2 7_15-FINANCEIRAS" xfId="8586"/>
    <cellStyle name="Neutra 2 8" xfId="8587"/>
    <cellStyle name="Neutra 2_11_Combinação de neg. Zanin" xfId="8588"/>
    <cellStyle name="Neutra 3" xfId="8589"/>
    <cellStyle name="Neutra 3 2" xfId="8590"/>
    <cellStyle name="Neutra 3 2 2" xfId="8591"/>
    <cellStyle name="Neutra 3 2_15-FINANCEIRAS" xfId="8592"/>
    <cellStyle name="Neutra 3 3" xfId="8593"/>
    <cellStyle name="Neutra 3 3 2" xfId="8594"/>
    <cellStyle name="Neutra 3 3_15-FINANCEIRAS" xfId="8595"/>
    <cellStyle name="Neutra 3 4" xfId="8596"/>
    <cellStyle name="Neutra 3 4 2" xfId="8597"/>
    <cellStyle name="Neutra 3 4_15-FINANCEIRAS" xfId="8598"/>
    <cellStyle name="Neutra 3 5" xfId="8599"/>
    <cellStyle name="Neutra 3_13-Endividamento" xfId="8600"/>
    <cellStyle name="Neutra 4" xfId="8601"/>
    <cellStyle name="Neutra 4 2" xfId="8602"/>
    <cellStyle name="Neutra 4 2 2" xfId="8603"/>
    <cellStyle name="Neutra 4 2_15-FINANCEIRAS" xfId="8604"/>
    <cellStyle name="Neutra 4 3" xfId="8605"/>
    <cellStyle name="Neutra 4 3 2" xfId="8606"/>
    <cellStyle name="Neutra 4 3_15-FINANCEIRAS" xfId="8607"/>
    <cellStyle name="Neutra 4 4" xfId="8608"/>
    <cellStyle name="Neutra 4 4 2" xfId="8609"/>
    <cellStyle name="Neutra 4 4_15-FINANCEIRAS" xfId="8610"/>
    <cellStyle name="Neutra 4 5" xfId="8611"/>
    <cellStyle name="Neutra 4_13-Endividamento" xfId="8612"/>
    <cellStyle name="Neutra 5" xfId="8613"/>
    <cellStyle name="Neutra 5 2" xfId="8614"/>
    <cellStyle name="Neutra 5 2 2" xfId="8615"/>
    <cellStyle name="Neutra 5 2_15-FINANCEIRAS" xfId="8616"/>
    <cellStyle name="Neutra 5 3" xfId="8617"/>
    <cellStyle name="Neutra 5 3 2" xfId="8618"/>
    <cellStyle name="Neutra 5 3_15-FINANCEIRAS" xfId="8619"/>
    <cellStyle name="Neutra 5 4" xfId="8620"/>
    <cellStyle name="Neutra 5 4 2" xfId="8621"/>
    <cellStyle name="Neutra 5 4_15-FINANCEIRAS" xfId="8622"/>
    <cellStyle name="Neutra 5 5" xfId="8623"/>
    <cellStyle name="Neutra 5_13-Endividamento" xfId="8624"/>
    <cellStyle name="Neutra 6" xfId="8625"/>
    <cellStyle name="Neutra 6 2" xfId="8626"/>
    <cellStyle name="Neutra 6 2 2" xfId="8627"/>
    <cellStyle name="Neutra 6 2_15-FINANCEIRAS" xfId="8628"/>
    <cellStyle name="Neutra 6 3" xfId="8629"/>
    <cellStyle name="Neutra 6 3 2" xfId="8630"/>
    <cellStyle name="Neutra 6 3_15-FINANCEIRAS" xfId="8631"/>
    <cellStyle name="Neutra 6 4" xfId="8632"/>
    <cellStyle name="Neutra 6 4 2" xfId="8633"/>
    <cellStyle name="Neutra 6 4_15-FINANCEIRAS" xfId="8634"/>
    <cellStyle name="Neutra 6 5" xfId="8635"/>
    <cellStyle name="Neutra 6_13-Endividamento" xfId="8636"/>
    <cellStyle name="Neutra 7" xfId="8637"/>
    <cellStyle name="Neutra 7 2" xfId="8638"/>
    <cellStyle name="Neutra 7 2 2" xfId="8639"/>
    <cellStyle name="Neutra 7 2_15-FINANCEIRAS" xfId="8640"/>
    <cellStyle name="Neutra 7 3" xfId="8641"/>
    <cellStyle name="Neutra 7 3 2" xfId="8642"/>
    <cellStyle name="Neutra 7 3_15-FINANCEIRAS" xfId="8643"/>
    <cellStyle name="Neutra 7 4" xfId="8644"/>
    <cellStyle name="Neutra 7 4 2" xfId="8645"/>
    <cellStyle name="Neutra 7 4_15-FINANCEIRAS" xfId="8646"/>
    <cellStyle name="Neutra 7 5" xfId="8647"/>
    <cellStyle name="Neutra 7_13-Endividamento" xfId="8648"/>
    <cellStyle name="Neutra 8" xfId="8649"/>
    <cellStyle name="Neutra 8 2" xfId="8650"/>
    <cellStyle name="Neutra 8_15-FINANCEIRAS" xfId="8651"/>
    <cellStyle name="Neutra 9" xfId="8652"/>
    <cellStyle name="Neutral 10" xfId="8653"/>
    <cellStyle name="Neutral 11" xfId="8654"/>
    <cellStyle name="Neutral 2" xfId="8655"/>
    <cellStyle name="Neutral 2 2" xfId="8656"/>
    <cellStyle name="Neutral 2 2 2" xfId="8657"/>
    <cellStyle name="Neutral 2 2 3" xfId="8658"/>
    <cellStyle name="Neutral 2 2_15-FINANCEIRAS" xfId="8659"/>
    <cellStyle name="Neutral 2 3" xfId="8660"/>
    <cellStyle name="Neutral 2 3 2" xfId="8661"/>
    <cellStyle name="Neutral 2 3_15-FINANCEIRAS" xfId="8662"/>
    <cellStyle name="Neutral 2 4" xfId="8663"/>
    <cellStyle name="Neutral 2 4 2" xfId="8664"/>
    <cellStyle name="Neutral 2 4_15-FINANCEIRAS" xfId="8665"/>
    <cellStyle name="Neutral 2 5" xfId="8666"/>
    <cellStyle name="Neutral 2 5 2" xfId="8667"/>
    <cellStyle name="Neutral 2 5_15-FINANCEIRAS" xfId="8668"/>
    <cellStyle name="Neutral 2 6" xfId="8669"/>
    <cellStyle name="Neutral 2 6 2" xfId="8670"/>
    <cellStyle name="Neutral 2 6_15-FINANCEIRAS" xfId="8671"/>
    <cellStyle name="Neutral 2 7" xfId="8672"/>
    <cellStyle name="Neutral 2_13-Endividamento" xfId="8673"/>
    <cellStyle name="Neutral 3" xfId="8674"/>
    <cellStyle name="Neutral 3 2" xfId="8675"/>
    <cellStyle name="Neutral 3 2 2" xfId="8676"/>
    <cellStyle name="Neutral 3 2_15-FINANCEIRAS" xfId="8677"/>
    <cellStyle name="Neutral 3 3" xfId="8678"/>
    <cellStyle name="Neutral 3 3 2" xfId="8679"/>
    <cellStyle name="Neutral 3 3_15-FINANCEIRAS" xfId="8680"/>
    <cellStyle name="Neutral 3 4" xfId="8681"/>
    <cellStyle name="Neutral 3 4 2" xfId="8682"/>
    <cellStyle name="Neutral 3 4_15-FINANCEIRAS" xfId="8683"/>
    <cellStyle name="Neutral 3 5" xfId="8684"/>
    <cellStyle name="Neutral 3 5 2" xfId="8685"/>
    <cellStyle name="Neutral 3 5_15-FINANCEIRAS" xfId="8686"/>
    <cellStyle name="Neutral 3 6" xfId="8687"/>
    <cellStyle name="Neutral 3_15-FINANCEIRAS" xfId="8688"/>
    <cellStyle name="Neutral 4" xfId="8689"/>
    <cellStyle name="Neutral 4 2" xfId="8690"/>
    <cellStyle name="Neutral 4_15-FINANCEIRAS" xfId="8691"/>
    <cellStyle name="Neutral 5" xfId="8692"/>
    <cellStyle name="Neutral 5 2" xfId="8693"/>
    <cellStyle name="Neutral 5_15-FINANCEIRAS" xfId="8694"/>
    <cellStyle name="Neutral 6" xfId="8695"/>
    <cellStyle name="Neutral 6 2" xfId="8696"/>
    <cellStyle name="Neutral 6_15-FINANCEIRAS" xfId="8697"/>
    <cellStyle name="Neutral 7" xfId="8698"/>
    <cellStyle name="Neutral 8" xfId="8699"/>
    <cellStyle name="Neutral 9" xfId="8700"/>
    <cellStyle name="Neutro" xfId="8701"/>
    <cellStyle name="NO" xfId="8702"/>
    <cellStyle name="No Border" xfId="8703"/>
    <cellStyle name="No Border 2" xfId="8704"/>
    <cellStyle name="No Border 2 2" xfId="8705"/>
    <cellStyle name="No Border 2_15-FINANCEIRAS" xfId="8706"/>
    <cellStyle name="No Border 3" xfId="8707"/>
    <cellStyle name="No Border 3 2" xfId="8708"/>
    <cellStyle name="No Border 3_15-FINANCEIRAS" xfId="8709"/>
    <cellStyle name="No Border 4" xfId="8710"/>
    <cellStyle name="No Border 4 2" xfId="8711"/>
    <cellStyle name="No Border 4_15-FINANCEIRAS" xfId="8712"/>
    <cellStyle name="No Border 5" xfId="8713"/>
    <cellStyle name="No Border_13-Endividamento" xfId="8714"/>
    <cellStyle name="no dec" xfId="8715"/>
    <cellStyle name="no dec 2" xfId="8716"/>
    <cellStyle name="no dec_15-FINANCEIRAS" xfId="8717"/>
    <cellStyle name="NO_Base Partes Relacionadas" xfId="8718"/>
    <cellStyle name="Normal" xfId="0" builtinId="0"/>
    <cellStyle name="Normal - Style1" xfId="8719"/>
    <cellStyle name="Normal - Style1 10" xfId="8720"/>
    <cellStyle name="Normal - Style1 10 2" xfId="8721"/>
    <cellStyle name="Normal - Style1 10_15-FINANCEIRAS" xfId="8722"/>
    <cellStyle name="Normal - Style1 11" xfId="8723"/>
    <cellStyle name="Normal - Style1 11 2" xfId="8724"/>
    <cellStyle name="Normal - Style1 11_15-FINANCEIRAS" xfId="8725"/>
    <cellStyle name="Normal - Style1 12" xfId="8726"/>
    <cellStyle name="Normal - Style1 12 2" xfId="8727"/>
    <cellStyle name="Normal - Style1 12_15-FINANCEIRAS" xfId="8728"/>
    <cellStyle name="Normal - Style1 13" xfId="8729"/>
    <cellStyle name="Normal - Style1 13 2" xfId="8730"/>
    <cellStyle name="Normal - Style1 13_15-FINANCEIRAS" xfId="8731"/>
    <cellStyle name="Normal - Style1 14" xfId="8732"/>
    <cellStyle name="Normal - Style1 14 2" xfId="8733"/>
    <cellStyle name="Normal - Style1 14_15-FINANCEIRAS" xfId="8734"/>
    <cellStyle name="Normal - Style1 15" xfId="8735"/>
    <cellStyle name="Normal - Style1 15 2" xfId="8736"/>
    <cellStyle name="Normal - Style1 15_15-FINANCEIRAS" xfId="8737"/>
    <cellStyle name="Normal - Style1 16" xfId="8738"/>
    <cellStyle name="Normal - Style1 16 2" xfId="8739"/>
    <cellStyle name="Normal - Style1 16_15-FINANCEIRAS" xfId="8740"/>
    <cellStyle name="Normal - Style1 17" xfId="8741"/>
    <cellStyle name="Normal - Style1 17 2" xfId="8742"/>
    <cellStyle name="Normal - Style1 17_15-FINANCEIRAS" xfId="8743"/>
    <cellStyle name="Normal - Style1 18" xfId="8744"/>
    <cellStyle name="Normal - Style1 18 2" xfId="8745"/>
    <cellStyle name="Normal - Style1 18_15-FINANCEIRAS" xfId="8746"/>
    <cellStyle name="Normal - Style1 19" xfId="8747"/>
    <cellStyle name="Normal - Style1 19 2" xfId="8748"/>
    <cellStyle name="Normal - Style1 19_15-FINANCEIRAS" xfId="8749"/>
    <cellStyle name="Normal - Style1 2" xfId="8750"/>
    <cellStyle name="Normal - Style1 2 2" xfId="8751"/>
    <cellStyle name="Normal - Style1 2 2 2" xfId="8752"/>
    <cellStyle name="Normal - Style1 2 2 2 2" xfId="8753"/>
    <cellStyle name="Normal - Style1 2 2 2_15-FINANCEIRAS" xfId="8754"/>
    <cellStyle name="Normal - Style1 2 2 3" xfId="8755"/>
    <cellStyle name="Normal - Style1 2 2 3 2" xfId="8756"/>
    <cellStyle name="Normal - Style1 2 2 3_15-FINANCEIRAS" xfId="8757"/>
    <cellStyle name="Normal - Style1 2 2 4" xfId="8758"/>
    <cellStyle name="Normal - Style1 2 2 4 2" xfId="8759"/>
    <cellStyle name="Normal - Style1 2 2 4_15-FINANCEIRAS" xfId="8760"/>
    <cellStyle name="Normal - Style1 2 2 5" xfId="8761"/>
    <cellStyle name="Normal - Style1 2 2_13-Endividamento" xfId="8762"/>
    <cellStyle name="Normal - Style1 2 3" xfId="8763"/>
    <cellStyle name="Normal - Style1 2 3 2" xfId="8764"/>
    <cellStyle name="Normal - Style1 2 3 2 2" xfId="8765"/>
    <cellStyle name="Normal - Style1 2 3 2_15-FINANCEIRAS" xfId="8766"/>
    <cellStyle name="Normal - Style1 2 3 3" xfId="8767"/>
    <cellStyle name="Normal - Style1 2 3_13-Endividamento" xfId="8768"/>
    <cellStyle name="Normal - Style1 2 4" xfId="8769"/>
    <cellStyle name="Normal - Style1 2 4 2" xfId="8770"/>
    <cellStyle name="Normal - Style1 2 4_15-FINANCEIRAS" xfId="8771"/>
    <cellStyle name="Normal - Style1 2 5" xfId="8772"/>
    <cellStyle name="Normal - Style1 2 5 2" xfId="8773"/>
    <cellStyle name="Normal - Style1 2 5_15-FINANCEIRAS" xfId="8774"/>
    <cellStyle name="Normal - Style1 2 6" xfId="8775"/>
    <cellStyle name="Normal - Style1 2 6 2" xfId="8776"/>
    <cellStyle name="Normal - Style1 2 6_15-FINANCEIRAS" xfId="8777"/>
    <cellStyle name="Normal - Style1 2 7" xfId="8778"/>
    <cellStyle name="Normal - Style1 2 7 2" xfId="8779"/>
    <cellStyle name="Normal - Style1 2 7_15-FINANCEIRAS" xfId="8780"/>
    <cellStyle name="Normal - Style1 2 8" xfId="8781"/>
    <cellStyle name="Normal - Style1 2 9" xfId="8782"/>
    <cellStyle name="Normal - Style1 2_13-Endividamento" xfId="8783"/>
    <cellStyle name="Normal - Style1 20" xfId="8784"/>
    <cellStyle name="Normal - Style1 20 2" xfId="8785"/>
    <cellStyle name="Normal - Style1 20_15-FINANCEIRAS" xfId="8786"/>
    <cellStyle name="Normal - Style1 21" xfId="8787"/>
    <cellStyle name="Normal - Style1 21 2" xfId="8788"/>
    <cellStyle name="Normal - Style1 21_15-FINANCEIRAS" xfId="8789"/>
    <cellStyle name="Normal - Style1 22" xfId="8790"/>
    <cellStyle name="Normal - Style1 22 2" xfId="8791"/>
    <cellStyle name="Normal - Style1 22_15-FINANCEIRAS" xfId="8792"/>
    <cellStyle name="Normal - Style1 23" xfId="8793"/>
    <cellStyle name="Normal - Style1 23 2" xfId="8794"/>
    <cellStyle name="Normal - Style1 23_15-FINANCEIRAS" xfId="8795"/>
    <cellStyle name="Normal - Style1 24" xfId="8796"/>
    <cellStyle name="Normal - Style1 24 2" xfId="8797"/>
    <cellStyle name="Normal - Style1 24_15-FINANCEIRAS" xfId="8798"/>
    <cellStyle name="Normal - Style1 25" xfId="8799"/>
    <cellStyle name="Normal - Style1 25 2" xfId="8800"/>
    <cellStyle name="Normal - Style1 25_15-FINANCEIRAS" xfId="8801"/>
    <cellStyle name="Normal - Style1 26" xfId="8802"/>
    <cellStyle name="Normal - Style1 26 2" xfId="8803"/>
    <cellStyle name="Normal - Style1 26_15-FINANCEIRAS" xfId="8804"/>
    <cellStyle name="Normal - Style1 27" xfId="8805"/>
    <cellStyle name="Normal - Style1 27 2" xfId="8806"/>
    <cellStyle name="Normal - Style1 27_15-FINANCEIRAS" xfId="8807"/>
    <cellStyle name="Normal - Style1 28" xfId="8808"/>
    <cellStyle name="Normal - Style1 28 2" xfId="8809"/>
    <cellStyle name="Normal - Style1 28_15-FINANCEIRAS" xfId="8810"/>
    <cellStyle name="Normal - Style1 29" xfId="8811"/>
    <cellStyle name="Normal - Style1 29 2" xfId="8812"/>
    <cellStyle name="Normal - Style1 29_15-FINANCEIRAS" xfId="8813"/>
    <cellStyle name="Normal - Style1 3" xfId="8814"/>
    <cellStyle name="Normal - Style1 3 2" xfId="8815"/>
    <cellStyle name="Normal - Style1 3 2 2" xfId="8816"/>
    <cellStyle name="Normal - Style1 3 2 2 2" xfId="8817"/>
    <cellStyle name="Normal - Style1 3 2 2_15-FINANCEIRAS" xfId="8818"/>
    <cellStyle name="Normal - Style1 3 2 3" xfId="8819"/>
    <cellStyle name="Normal - Style1 3 2 3 2" xfId="8820"/>
    <cellStyle name="Normal - Style1 3 2 3_15-FINANCEIRAS" xfId="8821"/>
    <cellStyle name="Normal - Style1 3 2 4" xfId="8822"/>
    <cellStyle name="Normal - Style1 3 2 4 2" xfId="8823"/>
    <cellStyle name="Normal - Style1 3 2 4_15-FINANCEIRAS" xfId="8824"/>
    <cellStyle name="Normal - Style1 3 2 5" xfId="8825"/>
    <cellStyle name="Normal - Style1 3 2_13-Endividamento" xfId="8826"/>
    <cellStyle name="Normal - Style1 3 3" xfId="8827"/>
    <cellStyle name="Normal - Style1 3 3 2" xfId="8828"/>
    <cellStyle name="Normal - Style1 3 3 2 2" xfId="8829"/>
    <cellStyle name="Normal - Style1 3 3 2_15-FINANCEIRAS" xfId="8830"/>
    <cellStyle name="Normal - Style1 3 3 3" xfId="8831"/>
    <cellStyle name="Normal - Style1 3 3_13-Endividamento" xfId="8832"/>
    <cellStyle name="Normal - Style1 3 4" xfId="8833"/>
    <cellStyle name="Normal - Style1 3 4 2" xfId="8834"/>
    <cellStyle name="Normal - Style1 3 4_15-FINANCEIRAS" xfId="8835"/>
    <cellStyle name="Normal - Style1 3 5" xfId="8836"/>
    <cellStyle name="Normal - Style1 3 5 2" xfId="8837"/>
    <cellStyle name="Normal - Style1 3 5_15-FINANCEIRAS" xfId="8838"/>
    <cellStyle name="Normal - Style1 3 6" xfId="8839"/>
    <cellStyle name="Normal - Style1 3 6 2" xfId="8840"/>
    <cellStyle name="Normal - Style1 3 6_15-FINANCEIRAS" xfId="8841"/>
    <cellStyle name="Normal - Style1 3 7" xfId="8842"/>
    <cellStyle name="Normal - Style1 3 7 2" xfId="8843"/>
    <cellStyle name="Normal - Style1 3 7_15-FINANCEIRAS" xfId="8844"/>
    <cellStyle name="Normal - Style1 3 8" xfId="8845"/>
    <cellStyle name="Normal - Style1 3_13-Endividamento" xfId="8846"/>
    <cellStyle name="Normal - Style1 30" xfId="8847"/>
    <cellStyle name="Normal - Style1 30 2" xfId="8848"/>
    <cellStyle name="Normal - Style1 30_15-FINANCEIRAS" xfId="8849"/>
    <cellStyle name="Normal - Style1 31" xfId="8850"/>
    <cellStyle name="Normal - Style1 31 2" xfId="8851"/>
    <cellStyle name="Normal - Style1 31_15-FINANCEIRAS" xfId="8852"/>
    <cellStyle name="Normal - Style1 32" xfId="8853"/>
    <cellStyle name="Normal - Style1 32 2" xfId="8854"/>
    <cellStyle name="Normal - Style1 32_15-FINANCEIRAS" xfId="8855"/>
    <cellStyle name="Normal - Style1 33" xfId="8856"/>
    <cellStyle name="Normal - Style1 33 2" xfId="8857"/>
    <cellStyle name="Normal - Style1 33_15-FINANCEIRAS" xfId="8858"/>
    <cellStyle name="Normal - Style1 34" xfId="8859"/>
    <cellStyle name="Normal - Style1 34 2" xfId="8860"/>
    <cellStyle name="Normal - Style1 34_15-FINANCEIRAS" xfId="8861"/>
    <cellStyle name="Normal - Style1 35" xfId="8862"/>
    <cellStyle name="Normal - Style1 35 2" xfId="8863"/>
    <cellStyle name="Normal - Style1 35_15-FINANCEIRAS" xfId="8864"/>
    <cellStyle name="Normal - Style1 36" xfId="8865"/>
    <cellStyle name="Normal - Style1 36 2" xfId="8866"/>
    <cellStyle name="Normal - Style1 36_15-FINANCEIRAS" xfId="8867"/>
    <cellStyle name="Normal - Style1 37" xfId="8868"/>
    <cellStyle name="Normal - Style1 37 2" xfId="8869"/>
    <cellStyle name="Normal - Style1 37_15-FINANCEIRAS" xfId="8870"/>
    <cellStyle name="Normal - Style1 4" xfId="8871"/>
    <cellStyle name="Normal - Style1 4 2" xfId="8872"/>
    <cellStyle name="Normal - Style1 4 2 2" xfId="8873"/>
    <cellStyle name="Normal - Style1 4 2_15-FINANCEIRAS" xfId="8874"/>
    <cellStyle name="Normal - Style1 4 3" xfId="8875"/>
    <cellStyle name="Normal - Style1 4 3 2" xfId="8876"/>
    <cellStyle name="Normal - Style1 4 3_15-FINANCEIRAS" xfId="8877"/>
    <cellStyle name="Normal - Style1 4 4" xfId="8878"/>
    <cellStyle name="Normal - Style1 4 4 2" xfId="8879"/>
    <cellStyle name="Normal - Style1 4 4_15-FINANCEIRAS" xfId="8880"/>
    <cellStyle name="Normal - Style1 4 5" xfId="8881"/>
    <cellStyle name="Normal - Style1 4 5 2" xfId="8882"/>
    <cellStyle name="Normal - Style1 4 5_15-FINANCEIRAS" xfId="8883"/>
    <cellStyle name="Normal - Style1 4 6" xfId="8884"/>
    <cellStyle name="Normal - Style1 4_13-Endividamento" xfId="8885"/>
    <cellStyle name="Normal - Style1 5" xfId="8886"/>
    <cellStyle name="Normal - Style1 5 2" xfId="8887"/>
    <cellStyle name="Normal - Style1 5 2 2" xfId="8888"/>
    <cellStyle name="Normal - Style1 5 2_15-FINANCEIRAS" xfId="8889"/>
    <cellStyle name="Normal - Style1 5 3" xfId="8890"/>
    <cellStyle name="Normal - Style1 5_15-FINANCEIRAS" xfId="8891"/>
    <cellStyle name="Normal - Style1 6" xfId="8892"/>
    <cellStyle name="Normal - Style1 6 2" xfId="8893"/>
    <cellStyle name="Normal - Style1 6 2 2" xfId="8894"/>
    <cellStyle name="Normal - Style1 6 2_15-FINANCEIRAS" xfId="8895"/>
    <cellStyle name="Normal - Style1 6 3" xfId="8896"/>
    <cellStyle name="Normal - Style1 6_15-FINANCEIRAS" xfId="8897"/>
    <cellStyle name="Normal - Style1 7" xfId="8898"/>
    <cellStyle name="Normal - Style1 7 2" xfId="8899"/>
    <cellStyle name="Normal - Style1 7_15-FINANCEIRAS" xfId="8900"/>
    <cellStyle name="Normal - Style1 8" xfId="8901"/>
    <cellStyle name="Normal - Style1 8 2" xfId="8902"/>
    <cellStyle name="Normal - Style1 8_15-FINANCEIRAS" xfId="8903"/>
    <cellStyle name="Normal - Style1 9" xfId="8904"/>
    <cellStyle name="Normal - Style1 9 2" xfId="8905"/>
    <cellStyle name="Normal - Style1 9_15-FINANCEIRAS" xfId="8906"/>
    <cellStyle name="Normal - Style1_13-Endividamento" xfId="8907"/>
    <cellStyle name="Normal (%)" xfId="8908"/>
    <cellStyle name="Normal (No)" xfId="8909"/>
    <cellStyle name="Normal 10" xfId="8910"/>
    <cellStyle name="Normal 10 2" xfId="8911"/>
    <cellStyle name="Normal 10 2 2" xfId="8912"/>
    <cellStyle name="Normal 10 2_15-FINANCEIRAS" xfId="8913"/>
    <cellStyle name="Normal 10 3" xfId="8914"/>
    <cellStyle name="Normal 10 3 2" xfId="8915"/>
    <cellStyle name="Normal 10 3_15-FINANCEIRAS" xfId="8916"/>
    <cellStyle name="Normal 10 4" xfId="8917"/>
    <cellStyle name="Normal 10 4 2" xfId="8918"/>
    <cellStyle name="Normal 10 4_15-FINANCEIRAS" xfId="8919"/>
    <cellStyle name="Normal 10 5" xfId="8920"/>
    <cellStyle name="Normal 10 6" xfId="8921"/>
    <cellStyle name="Normal 10_1.1 - Apuração IRPJ_CSLL - 2100 - 2012_MAI_V1" xfId="8922"/>
    <cellStyle name="Normal 100" xfId="8923"/>
    <cellStyle name="Normal 100 2" xfId="8924"/>
    <cellStyle name="Normal 100 2 2" xfId="8925"/>
    <cellStyle name="Normal 100 2 2 2" xfId="8926"/>
    <cellStyle name="Normal 100 2 2 2 2" xfId="8927"/>
    <cellStyle name="Normal 100 2 2 2 2 2" xfId="8928"/>
    <cellStyle name="Normal 100 2 2 2 3" xfId="8929"/>
    <cellStyle name="Normal 100 2 2 2 4" xfId="8930"/>
    <cellStyle name="Normal 100 2 2 3" xfId="8931"/>
    <cellStyle name="Normal 100 2 2 3 2" xfId="8932"/>
    <cellStyle name="Normal 100 2 2 3 3" xfId="8933"/>
    <cellStyle name="Normal 100 2 2 4" xfId="8934"/>
    <cellStyle name="Normal 100 2 2 5" xfId="8935"/>
    <cellStyle name="Normal 100 2 2 6" xfId="8936"/>
    <cellStyle name="Normal 100 2 3" xfId="8937"/>
    <cellStyle name="Normal 100 2 3 2" xfId="8938"/>
    <cellStyle name="Normal 100 2 3 2 2" xfId="8939"/>
    <cellStyle name="Normal 100 2 3 2 2 2" xfId="8940"/>
    <cellStyle name="Normal 100 2 3 2 3" xfId="8941"/>
    <cellStyle name="Normal 100 2 3 2 4" xfId="8942"/>
    <cellStyle name="Normal 100 2 3 3" xfId="8943"/>
    <cellStyle name="Normal 100 2 3 3 2" xfId="8944"/>
    <cellStyle name="Normal 100 2 3 4" xfId="8945"/>
    <cellStyle name="Normal 100 2 3 5" xfId="8946"/>
    <cellStyle name="Normal 100 2 4" xfId="8947"/>
    <cellStyle name="Normal 100 2 4 2" xfId="8948"/>
    <cellStyle name="Normal 100 2 4 2 2" xfId="8949"/>
    <cellStyle name="Normal 100 2 4 3" xfId="8950"/>
    <cellStyle name="Normal 100 2 4 4" xfId="8951"/>
    <cellStyle name="Normal 100 2 5" xfId="8952"/>
    <cellStyle name="Normal 100 2 5 2" xfId="8953"/>
    <cellStyle name="Normal 100 2 5 3" xfId="8954"/>
    <cellStyle name="Normal 100 2 6" xfId="8955"/>
    <cellStyle name="Normal 100 2 6 2" xfId="8956"/>
    <cellStyle name="Normal 100 2 7" xfId="8957"/>
    <cellStyle name="Normal 100 2 8" xfId="8958"/>
    <cellStyle name="Normal 100 3" xfId="8959"/>
    <cellStyle name="Normal 100 3 2" xfId="8960"/>
    <cellStyle name="Normal 100 3 2 2" xfId="8961"/>
    <cellStyle name="Normal 100 3 2 2 2" xfId="8962"/>
    <cellStyle name="Normal 100 3 2 3" xfId="8963"/>
    <cellStyle name="Normal 100 3 2 4" xfId="8964"/>
    <cellStyle name="Normal 100 3 3" xfId="8965"/>
    <cellStyle name="Normal 100 3 3 2" xfId="8966"/>
    <cellStyle name="Normal 100 3 3 3" xfId="8967"/>
    <cellStyle name="Normal 100 3 4" xfId="8968"/>
    <cellStyle name="Normal 100 3 5" xfId="8969"/>
    <cellStyle name="Normal 100 3 6" xfId="8970"/>
    <cellStyle name="Normal 100 4" xfId="8971"/>
    <cellStyle name="Normal 100 4 2" xfId="8972"/>
    <cellStyle name="Normal 100 4 2 2" xfId="8973"/>
    <cellStyle name="Normal 100 4 2 2 2" xfId="8974"/>
    <cellStyle name="Normal 100 4 2 3" xfId="8975"/>
    <cellStyle name="Normal 100 4 2 4" xfId="8976"/>
    <cellStyle name="Normal 100 4 3" xfId="8977"/>
    <cellStyle name="Normal 100 4 3 2" xfId="8978"/>
    <cellStyle name="Normal 100 4 4" xfId="8979"/>
    <cellStyle name="Normal 100 4 5" xfId="8980"/>
    <cellStyle name="Normal 100 5" xfId="8981"/>
    <cellStyle name="Normal 100 5 2" xfId="8982"/>
    <cellStyle name="Normal 100 5 2 2" xfId="8983"/>
    <cellStyle name="Normal 100 5 3" xfId="8984"/>
    <cellStyle name="Normal 100 5 4" xfId="8985"/>
    <cellStyle name="Normal 100 6" xfId="8986"/>
    <cellStyle name="Normal 100 6 2" xfId="8987"/>
    <cellStyle name="Normal 100 6 3" xfId="8988"/>
    <cellStyle name="Normal 100 7" xfId="8989"/>
    <cellStyle name="Normal 100 7 2" xfId="8990"/>
    <cellStyle name="Normal 100 8" xfId="8991"/>
    <cellStyle name="Normal 100 9" xfId="8992"/>
    <cellStyle name="Normal 101" xfId="8993"/>
    <cellStyle name="Normal 101 2" xfId="8994"/>
    <cellStyle name="Normal 101 2 2" xfId="8995"/>
    <cellStyle name="Normal 101 2 2 2" xfId="8996"/>
    <cellStyle name="Normal 101 2 2 2 2" xfId="8997"/>
    <cellStyle name="Normal 101 2 2 2 2 2" xfId="8998"/>
    <cellStyle name="Normal 101 2 2 2 3" xfId="8999"/>
    <cellStyle name="Normal 101 2 2 2 4" xfId="9000"/>
    <cellStyle name="Normal 101 2 2 3" xfId="9001"/>
    <cellStyle name="Normal 101 2 2 3 2" xfId="9002"/>
    <cellStyle name="Normal 101 2 2 3 3" xfId="9003"/>
    <cellStyle name="Normal 101 2 2 4" xfId="9004"/>
    <cellStyle name="Normal 101 2 2 5" xfId="9005"/>
    <cellStyle name="Normal 101 2 2 6" xfId="9006"/>
    <cellStyle name="Normal 101 2 3" xfId="9007"/>
    <cellStyle name="Normal 101 2 3 2" xfId="9008"/>
    <cellStyle name="Normal 101 2 3 2 2" xfId="9009"/>
    <cellStyle name="Normal 101 2 3 2 2 2" xfId="9010"/>
    <cellStyle name="Normal 101 2 3 2 3" xfId="9011"/>
    <cellStyle name="Normal 101 2 3 2 4" xfId="9012"/>
    <cellStyle name="Normal 101 2 3 3" xfId="9013"/>
    <cellStyle name="Normal 101 2 3 3 2" xfId="9014"/>
    <cellStyle name="Normal 101 2 3 4" xfId="9015"/>
    <cellStyle name="Normal 101 2 3 5" xfId="9016"/>
    <cellStyle name="Normal 101 2 4" xfId="9017"/>
    <cellStyle name="Normal 101 2 4 2" xfId="9018"/>
    <cellStyle name="Normal 101 2 4 2 2" xfId="9019"/>
    <cellStyle name="Normal 101 2 4 3" xfId="9020"/>
    <cellStyle name="Normal 101 2 4 4" xfId="9021"/>
    <cellStyle name="Normal 101 2 5" xfId="9022"/>
    <cellStyle name="Normal 101 2 5 2" xfId="9023"/>
    <cellStyle name="Normal 101 2 5 3" xfId="9024"/>
    <cellStyle name="Normal 101 2 6" xfId="9025"/>
    <cellStyle name="Normal 101 2 6 2" xfId="9026"/>
    <cellStyle name="Normal 101 2 7" xfId="9027"/>
    <cellStyle name="Normal 101 2 8" xfId="9028"/>
    <cellStyle name="Normal 101 3" xfId="9029"/>
    <cellStyle name="Normal 101 3 2" xfId="9030"/>
    <cellStyle name="Normal 101 3 2 2" xfId="9031"/>
    <cellStyle name="Normal 101 3 2 2 2" xfId="9032"/>
    <cellStyle name="Normal 101 3 2 3" xfId="9033"/>
    <cellStyle name="Normal 101 3 2 4" xfId="9034"/>
    <cellStyle name="Normal 101 3 3" xfId="9035"/>
    <cellStyle name="Normal 101 3 3 2" xfId="9036"/>
    <cellStyle name="Normal 101 3 3 3" xfId="9037"/>
    <cellStyle name="Normal 101 3 4" xfId="9038"/>
    <cellStyle name="Normal 101 3 5" xfId="9039"/>
    <cellStyle name="Normal 101 3 6" xfId="9040"/>
    <cellStyle name="Normal 101 4" xfId="9041"/>
    <cellStyle name="Normal 101 4 2" xfId="9042"/>
    <cellStyle name="Normal 101 4 2 2" xfId="9043"/>
    <cellStyle name="Normal 101 4 2 2 2" xfId="9044"/>
    <cellStyle name="Normal 101 4 2 3" xfId="9045"/>
    <cellStyle name="Normal 101 4 2 4" xfId="9046"/>
    <cellStyle name="Normal 101 4 3" xfId="9047"/>
    <cellStyle name="Normal 101 4 3 2" xfId="9048"/>
    <cellStyle name="Normal 101 4 4" xfId="9049"/>
    <cellStyle name="Normal 101 4 5" xfId="9050"/>
    <cellStyle name="Normal 101 5" xfId="9051"/>
    <cellStyle name="Normal 101 5 2" xfId="9052"/>
    <cellStyle name="Normal 101 5 2 2" xfId="9053"/>
    <cellStyle name="Normal 101 5 3" xfId="9054"/>
    <cellStyle name="Normal 101 5 4" xfId="9055"/>
    <cellStyle name="Normal 101 6" xfId="9056"/>
    <cellStyle name="Normal 101 6 2" xfId="9057"/>
    <cellStyle name="Normal 101 6 3" xfId="9058"/>
    <cellStyle name="Normal 101 7" xfId="9059"/>
    <cellStyle name="Normal 101 7 2" xfId="9060"/>
    <cellStyle name="Normal 101 8" xfId="9061"/>
    <cellStyle name="Normal 101 9" xfId="9062"/>
    <cellStyle name="Normal 102" xfId="9063"/>
    <cellStyle name="Normal 102 2" xfId="9064"/>
    <cellStyle name="Normal 102 2 2" xfId="9065"/>
    <cellStyle name="Normal 102 2 2 2" xfId="9066"/>
    <cellStyle name="Normal 102 2 2 2 2" xfId="9067"/>
    <cellStyle name="Normal 102 2 2 2 2 2" xfId="9068"/>
    <cellStyle name="Normal 102 2 2 2 3" xfId="9069"/>
    <cellStyle name="Normal 102 2 2 2 4" xfId="9070"/>
    <cellStyle name="Normal 102 2 2 3" xfId="9071"/>
    <cellStyle name="Normal 102 2 2 3 2" xfId="9072"/>
    <cellStyle name="Normal 102 2 2 3 3" xfId="9073"/>
    <cellStyle name="Normal 102 2 2 4" xfId="9074"/>
    <cellStyle name="Normal 102 2 2 5" xfId="9075"/>
    <cellStyle name="Normal 102 2 2 6" xfId="9076"/>
    <cellStyle name="Normal 102 2 3" xfId="9077"/>
    <cellStyle name="Normal 102 2 3 2" xfId="9078"/>
    <cellStyle name="Normal 102 2 3 2 2" xfId="9079"/>
    <cellStyle name="Normal 102 2 3 2 2 2" xfId="9080"/>
    <cellStyle name="Normal 102 2 3 2 3" xfId="9081"/>
    <cellStyle name="Normal 102 2 3 2 4" xfId="9082"/>
    <cellStyle name="Normal 102 2 3 3" xfId="9083"/>
    <cellStyle name="Normal 102 2 3 3 2" xfId="9084"/>
    <cellStyle name="Normal 102 2 3 4" xfId="9085"/>
    <cellStyle name="Normal 102 2 3 5" xfId="9086"/>
    <cellStyle name="Normal 102 2 4" xfId="9087"/>
    <cellStyle name="Normal 102 2 4 2" xfId="9088"/>
    <cellStyle name="Normal 102 2 4 2 2" xfId="9089"/>
    <cellStyle name="Normal 102 2 4 3" xfId="9090"/>
    <cellStyle name="Normal 102 2 4 4" xfId="9091"/>
    <cellStyle name="Normal 102 2 5" xfId="9092"/>
    <cellStyle name="Normal 102 2 5 2" xfId="9093"/>
    <cellStyle name="Normal 102 2 5 3" xfId="9094"/>
    <cellStyle name="Normal 102 2 6" xfId="9095"/>
    <cellStyle name="Normal 102 2 6 2" xfId="9096"/>
    <cellStyle name="Normal 102 2 7" xfId="9097"/>
    <cellStyle name="Normal 102 2 8" xfId="9098"/>
    <cellStyle name="Normal 102 3" xfId="9099"/>
    <cellStyle name="Normal 102 3 2" xfId="9100"/>
    <cellStyle name="Normal 102 3 2 2" xfId="9101"/>
    <cellStyle name="Normal 102 3 2 2 2" xfId="9102"/>
    <cellStyle name="Normal 102 3 2 3" xfId="9103"/>
    <cellStyle name="Normal 102 3 2 4" xfId="9104"/>
    <cellStyle name="Normal 102 3 3" xfId="9105"/>
    <cellStyle name="Normal 102 3 3 2" xfId="9106"/>
    <cellStyle name="Normal 102 3 3 3" xfId="9107"/>
    <cellStyle name="Normal 102 3 4" xfId="9108"/>
    <cellStyle name="Normal 102 3 5" xfId="9109"/>
    <cellStyle name="Normal 102 3 6" xfId="9110"/>
    <cellStyle name="Normal 102 4" xfId="9111"/>
    <cellStyle name="Normal 102 4 2" xfId="9112"/>
    <cellStyle name="Normal 102 4 2 2" xfId="9113"/>
    <cellStyle name="Normal 102 4 2 2 2" xfId="9114"/>
    <cellStyle name="Normal 102 4 2 3" xfId="9115"/>
    <cellStyle name="Normal 102 4 2 4" xfId="9116"/>
    <cellStyle name="Normal 102 4 3" xfId="9117"/>
    <cellStyle name="Normal 102 4 3 2" xfId="9118"/>
    <cellStyle name="Normal 102 4 4" xfId="9119"/>
    <cellStyle name="Normal 102 4 5" xfId="9120"/>
    <cellStyle name="Normal 102 5" xfId="9121"/>
    <cellStyle name="Normal 102 5 2" xfId="9122"/>
    <cellStyle name="Normal 102 5 2 2" xfId="9123"/>
    <cellStyle name="Normal 102 5 3" xfId="9124"/>
    <cellStyle name="Normal 102 5 4" xfId="9125"/>
    <cellStyle name="Normal 102 6" xfId="9126"/>
    <cellStyle name="Normal 102 6 2" xfId="9127"/>
    <cellStyle name="Normal 102 6 3" xfId="9128"/>
    <cellStyle name="Normal 102 7" xfId="9129"/>
    <cellStyle name="Normal 102 7 2" xfId="9130"/>
    <cellStyle name="Normal 102 8" xfId="9131"/>
    <cellStyle name="Normal 102 9" xfId="9132"/>
    <cellStyle name="Normal 103" xfId="9133"/>
    <cellStyle name="Normal 103 2" xfId="9134"/>
    <cellStyle name="Normal 103 2 2" xfId="9135"/>
    <cellStyle name="Normal 103 2 2 2" xfId="9136"/>
    <cellStyle name="Normal 103 2 2 2 2" xfId="9137"/>
    <cellStyle name="Normal 103 2 2 2 2 2" xfId="9138"/>
    <cellStyle name="Normal 103 2 2 2 3" xfId="9139"/>
    <cellStyle name="Normal 103 2 2 2 4" xfId="9140"/>
    <cellStyle name="Normal 103 2 2 3" xfId="9141"/>
    <cellStyle name="Normal 103 2 2 3 2" xfId="9142"/>
    <cellStyle name="Normal 103 2 2 3 3" xfId="9143"/>
    <cellStyle name="Normal 103 2 2 4" xfId="9144"/>
    <cellStyle name="Normal 103 2 2 5" xfId="9145"/>
    <cellStyle name="Normal 103 2 2 6" xfId="9146"/>
    <cellStyle name="Normal 103 2 3" xfId="9147"/>
    <cellStyle name="Normal 103 2 3 2" xfId="9148"/>
    <cellStyle name="Normal 103 2 3 2 2" xfId="9149"/>
    <cellStyle name="Normal 103 2 3 2 2 2" xfId="9150"/>
    <cellStyle name="Normal 103 2 3 2 3" xfId="9151"/>
    <cellStyle name="Normal 103 2 3 2 4" xfId="9152"/>
    <cellStyle name="Normal 103 2 3 3" xfId="9153"/>
    <cellStyle name="Normal 103 2 3 3 2" xfId="9154"/>
    <cellStyle name="Normal 103 2 3 4" xfId="9155"/>
    <cellStyle name="Normal 103 2 3 5" xfId="9156"/>
    <cellStyle name="Normal 103 2 4" xfId="9157"/>
    <cellStyle name="Normal 103 2 4 2" xfId="9158"/>
    <cellStyle name="Normal 103 2 4 2 2" xfId="9159"/>
    <cellStyle name="Normal 103 2 4 3" xfId="9160"/>
    <cellStyle name="Normal 103 2 4 4" xfId="9161"/>
    <cellStyle name="Normal 103 2 5" xfId="9162"/>
    <cellStyle name="Normal 103 2 5 2" xfId="9163"/>
    <cellStyle name="Normal 103 2 5 3" xfId="9164"/>
    <cellStyle name="Normal 103 2 6" xfId="9165"/>
    <cellStyle name="Normal 103 2 6 2" xfId="9166"/>
    <cellStyle name="Normal 103 2 7" xfId="9167"/>
    <cellStyle name="Normal 103 2 8" xfId="9168"/>
    <cellStyle name="Normal 103 3" xfId="9169"/>
    <cellStyle name="Normal 103 3 2" xfId="9170"/>
    <cellStyle name="Normal 103 3 2 2" xfId="9171"/>
    <cellStyle name="Normal 103 3 2 2 2" xfId="9172"/>
    <cellStyle name="Normal 103 3 2 3" xfId="9173"/>
    <cellStyle name="Normal 103 3 2 4" xfId="9174"/>
    <cellStyle name="Normal 103 3 3" xfId="9175"/>
    <cellStyle name="Normal 103 3 3 2" xfId="9176"/>
    <cellStyle name="Normal 103 3 3 3" xfId="9177"/>
    <cellStyle name="Normal 103 3 4" xfId="9178"/>
    <cellStyle name="Normal 103 3 5" xfId="9179"/>
    <cellStyle name="Normal 103 3 6" xfId="9180"/>
    <cellStyle name="Normal 103 4" xfId="9181"/>
    <cellStyle name="Normal 103 4 2" xfId="9182"/>
    <cellStyle name="Normal 103 4 2 2" xfId="9183"/>
    <cellStyle name="Normal 103 4 2 2 2" xfId="9184"/>
    <cellStyle name="Normal 103 4 2 3" xfId="9185"/>
    <cellStyle name="Normal 103 4 2 4" xfId="9186"/>
    <cellStyle name="Normal 103 4 3" xfId="9187"/>
    <cellStyle name="Normal 103 4 3 2" xfId="9188"/>
    <cellStyle name="Normal 103 4 4" xfId="9189"/>
    <cellStyle name="Normal 103 4 5" xfId="9190"/>
    <cellStyle name="Normal 103 5" xfId="9191"/>
    <cellStyle name="Normal 103 5 2" xfId="9192"/>
    <cellStyle name="Normal 103 5 2 2" xfId="9193"/>
    <cellStyle name="Normal 103 5 3" xfId="9194"/>
    <cellStyle name="Normal 103 5 4" xfId="9195"/>
    <cellStyle name="Normal 103 6" xfId="9196"/>
    <cellStyle name="Normal 103 6 2" xfId="9197"/>
    <cellStyle name="Normal 103 6 3" xfId="9198"/>
    <cellStyle name="Normal 103 7" xfId="9199"/>
    <cellStyle name="Normal 103 7 2" xfId="9200"/>
    <cellStyle name="Normal 103 8" xfId="9201"/>
    <cellStyle name="Normal 103 9" xfId="9202"/>
    <cellStyle name="Normal 104" xfId="9203"/>
    <cellStyle name="Normal 104 2" xfId="9204"/>
    <cellStyle name="Normal 104 2 10" xfId="9205"/>
    <cellStyle name="Normal 104 2 10 2" xfId="9206"/>
    <cellStyle name="Normal 104 2 10 3" xfId="9207"/>
    <cellStyle name="Normal 104 2 11" xfId="9208"/>
    <cellStyle name="Normal 104 2 2" xfId="9209"/>
    <cellStyle name="Normal 104 2 2 2" xfId="9210"/>
    <cellStyle name="Normal 104 2 2 2 2" xfId="9211"/>
    <cellStyle name="Normal 104 2 2 2 2 2" xfId="9212"/>
    <cellStyle name="Normal 104 2 2 2 2 2 2" xfId="9213"/>
    <cellStyle name="Normal 104 2 2 2 2 3" xfId="9214"/>
    <cellStyle name="Normal 104 2 2 2 2 4" xfId="9215"/>
    <cellStyle name="Normal 104 2 2 2 3" xfId="9216"/>
    <cellStyle name="Normal 104 2 2 2 3 2" xfId="9217"/>
    <cellStyle name="Normal 104 2 2 2 3 3" xfId="9218"/>
    <cellStyle name="Normal 104 2 2 2 4" xfId="9219"/>
    <cellStyle name="Normal 104 2 2 2 5" xfId="9220"/>
    <cellStyle name="Normal 104 2 2 2 6" xfId="9221"/>
    <cellStyle name="Normal 104 2 2 3" xfId="9222"/>
    <cellStyle name="Normal 104 2 2 3 2" xfId="9223"/>
    <cellStyle name="Normal 104 2 2 3 2 2" xfId="9224"/>
    <cellStyle name="Normal 104 2 2 3 2 2 2" xfId="9225"/>
    <cellStyle name="Normal 104 2 2 3 2 3" xfId="9226"/>
    <cellStyle name="Normal 104 2 2 3 2 4" xfId="9227"/>
    <cellStyle name="Normal 104 2 2 3 3" xfId="9228"/>
    <cellStyle name="Normal 104 2 2 3 3 2" xfId="9229"/>
    <cellStyle name="Normal 104 2 2 3 4" xfId="9230"/>
    <cellStyle name="Normal 104 2 2 3 5" xfId="9231"/>
    <cellStyle name="Normal 104 2 2 3 6" xfId="9232"/>
    <cellStyle name="Normal 104 2 2 4" xfId="9233"/>
    <cellStyle name="Normal 104 2 2 4 2" xfId="9234"/>
    <cellStyle name="Normal 104 2 2 4 2 2" xfId="9235"/>
    <cellStyle name="Normal 104 2 2 4 3" xfId="9236"/>
    <cellStyle name="Normal 104 2 2 4 4" xfId="9237"/>
    <cellStyle name="Normal 104 2 2 5" xfId="9238"/>
    <cellStyle name="Normal 104 2 2 5 2" xfId="9239"/>
    <cellStyle name="Normal 104 2 2 5 3" xfId="9240"/>
    <cellStyle name="Normal 104 2 2 6" xfId="9241"/>
    <cellStyle name="Normal 104 2 2 6 2" xfId="9242"/>
    <cellStyle name="Normal 104 2 2 7" xfId="9243"/>
    <cellStyle name="Normal 104 2 3" xfId="9244"/>
    <cellStyle name="Normal 104 2 3 2" xfId="9245"/>
    <cellStyle name="Normal 104 2 3 2 2" xfId="9246"/>
    <cellStyle name="Normal 104 2 3 2 2 2" xfId="9247"/>
    <cellStyle name="Normal 104 2 3 2 2 2 2" xfId="9248"/>
    <cellStyle name="Normal 104 2 3 2 2 3" xfId="9249"/>
    <cellStyle name="Normal 104 2 3 2 2 4" xfId="9250"/>
    <cellStyle name="Normal 104 2 3 2 3" xfId="9251"/>
    <cellStyle name="Normal 104 2 3 2 3 2" xfId="9252"/>
    <cellStyle name="Normal 104 2 3 2 3 3" xfId="9253"/>
    <cellStyle name="Normal 104 2 3 2 4" xfId="9254"/>
    <cellStyle name="Normal 104 2 3 2 5" xfId="9255"/>
    <cellStyle name="Normal 104 2 3 2 6" xfId="9256"/>
    <cellStyle name="Normal 104 2 3 3" xfId="9257"/>
    <cellStyle name="Normal 104 2 3 3 2" xfId="9258"/>
    <cellStyle name="Normal 104 2 3 3 2 2" xfId="9259"/>
    <cellStyle name="Normal 104 2 3 3 2 2 2" xfId="9260"/>
    <cellStyle name="Normal 104 2 3 3 2 3" xfId="9261"/>
    <cellStyle name="Normal 104 2 3 3 2 4" xfId="9262"/>
    <cellStyle name="Normal 104 2 3 3 3" xfId="9263"/>
    <cellStyle name="Normal 104 2 3 3 3 2" xfId="9264"/>
    <cellStyle name="Normal 104 2 3 3 4" xfId="9265"/>
    <cellStyle name="Normal 104 2 3 3 5" xfId="9266"/>
    <cellStyle name="Normal 104 2 3 4" xfId="9267"/>
    <cellStyle name="Normal 104 2 3 4 2" xfId="9268"/>
    <cellStyle name="Normal 104 2 3 4 2 2" xfId="9269"/>
    <cellStyle name="Normal 104 2 3 4 3" xfId="9270"/>
    <cellStyle name="Normal 104 2 3 4 4" xfId="9271"/>
    <cellStyle name="Normal 104 2 3 5" xfId="9272"/>
    <cellStyle name="Normal 104 2 3 5 2" xfId="9273"/>
    <cellStyle name="Normal 104 2 3 5 3" xfId="9274"/>
    <cellStyle name="Normal 104 2 3 6" xfId="9275"/>
    <cellStyle name="Normal 104 2 3 6 2" xfId="9276"/>
    <cellStyle name="Normal 104 2 3 7" xfId="9277"/>
    <cellStyle name="Normal 104 2 3 8" xfId="9278"/>
    <cellStyle name="Normal 104 2 4" xfId="9279"/>
    <cellStyle name="Normal 104 2 4 2" xfId="9280"/>
    <cellStyle name="Normal 104 2 4 2 2" xfId="9281"/>
    <cellStyle name="Normal 104 2 4 2 2 2" xfId="9282"/>
    <cellStyle name="Normal 104 2 4 2 2 2 2" xfId="9283"/>
    <cellStyle name="Normal 104 2 4 2 2 3" xfId="9284"/>
    <cellStyle name="Normal 104 2 4 2 2 4" xfId="9285"/>
    <cellStyle name="Normal 104 2 4 2 3" xfId="9286"/>
    <cellStyle name="Normal 104 2 4 2 3 2" xfId="9287"/>
    <cellStyle name="Normal 104 2 4 2 3 3" xfId="9288"/>
    <cellStyle name="Normal 104 2 4 2 4" xfId="9289"/>
    <cellStyle name="Normal 104 2 4 2 5" xfId="9290"/>
    <cellStyle name="Normal 104 2 4 2 6" xfId="9291"/>
    <cellStyle name="Normal 104 2 4 3" xfId="9292"/>
    <cellStyle name="Normal 104 2 4 3 2" xfId="9293"/>
    <cellStyle name="Normal 104 2 4 3 2 2" xfId="9294"/>
    <cellStyle name="Normal 104 2 4 3 2 2 2" xfId="9295"/>
    <cellStyle name="Normal 104 2 4 3 2 3" xfId="9296"/>
    <cellStyle name="Normal 104 2 4 3 2 4" xfId="9297"/>
    <cellStyle name="Normal 104 2 4 3 3" xfId="9298"/>
    <cellStyle name="Normal 104 2 4 3 3 2" xfId="9299"/>
    <cellStyle name="Normal 104 2 4 3 4" xfId="9300"/>
    <cellStyle name="Normal 104 2 4 3 5" xfId="9301"/>
    <cellStyle name="Normal 104 2 4 4" xfId="9302"/>
    <cellStyle name="Normal 104 2 4 4 2" xfId="9303"/>
    <cellStyle name="Normal 104 2 4 4 2 2" xfId="9304"/>
    <cellStyle name="Normal 104 2 4 4 3" xfId="9305"/>
    <cellStyle name="Normal 104 2 4 4 4" xfId="9306"/>
    <cellStyle name="Normal 104 2 4 5" xfId="9307"/>
    <cellStyle name="Normal 104 2 4 5 2" xfId="9308"/>
    <cellStyle name="Normal 104 2 4 5 3" xfId="9309"/>
    <cellStyle name="Normal 104 2 4 6" xfId="9310"/>
    <cellStyle name="Normal 104 2 4 6 2" xfId="9311"/>
    <cellStyle name="Normal 104 2 4 7" xfId="9312"/>
    <cellStyle name="Normal 104 2 4 8" xfId="9313"/>
    <cellStyle name="Normal 104 2 5" xfId="9314"/>
    <cellStyle name="Normal 104 2 5 2" xfId="9315"/>
    <cellStyle name="Normal 104 2 5 2 2" xfId="9316"/>
    <cellStyle name="Normal 104 2 5 2 2 2" xfId="9317"/>
    <cellStyle name="Normal 104 2 5 2 2 2 2" xfId="9318"/>
    <cellStyle name="Normal 104 2 5 2 2 3" xfId="9319"/>
    <cellStyle name="Normal 104 2 5 2 2 4" xfId="9320"/>
    <cellStyle name="Normal 104 2 5 2 3" xfId="9321"/>
    <cellStyle name="Normal 104 2 5 2 3 2" xfId="9322"/>
    <cellStyle name="Normal 104 2 5 2 4" xfId="9323"/>
    <cellStyle name="Normal 104 2 5 2 5" xfId="9324"/>
    <cellStyle name="Normal 104 2 5 3" xfId="9325"/>
    <cellStyle name="Normal 104 2 5 3 2" xfId="9326"/>
    <cellStyle name="Normal 104 2 5 3 2 2" xfId="9327"/>
    <cellStyle name="Normal 104 2 5 3 3" xfId="9328"/>
    <cellStyle name="Normal 104 2 5 3 4" xfId="9329"/>
    <cellStyle name="Normal 104 2 5 4" xfId="9330"/>
    <cellStyle name="Normal 104 2 5 4 2" xfId="9331"/>
    <cellStyle name="Normal 104 2 5 4 3" xfId="9332"/>
    <cellStyle name="Normal 104 2 5 5" xfId="9333"/>
    <cellStyle name="Normal 104 2 5 5 2" xfId="9334"/>
    <cellStyle name="Normal 104 2 5 6" xfId="9335"/>
    <cellStyle name="Normal 104 2 5 7" xfId="9336"/>
    <cellStyle name="Normal 104 2 6" xfId="9337"/>
    <cellStyle name="Normal 104 2 6 2" xfId="9338"/>
    <cellStyle name="Normal 104 2 6 2 2" xfId="9339"/>
    <cellStyle name="Normal 104 2 6 2 2 2" xfId="9340"/>
    <cellStyle name="Normal 104 2 6 2 3" xfId="9341"/>
    <cellStyle name="Normal 104 2 6 2 4" xfId="9342"/>
    <cellStyle name="Normal 104 2 6 3" xfId="9343"/>
    <cellStyle name="Normal 104 2 6 3 2" xfId="9344"/>
    <cellStyle name="Normal 104 2 6 4" xfId="9345"/>
    <cellStyle name="Normal 104 2 6 5" xfId="9346"/>
    <cellStyle name="Normal 104 2 7" xfId="9347"/>
    <cellStyle name="Normal 104 2 7 2" xfId="9348"/>
    <cellStyle name="Normal 104 2 7 2 2" xfId="9349"/>
    <cellStyle name="Normal 104 2 7 2 2 2" xfId="9350"/>
    <cellStyle name="Normal 104 2 7 2 3" xfId="9351"/>
    <cellStyle name="Normal 104 2 7 2 4" xfId="9352"/>
    <cellStyle name="Normal 104 2 7 3" xfId="9353"/>
    <cellStyle name="Normal 104 2 7 3 2" xfId="9354"/>
    <cellStyle name="Normal 104 2 7 4" xfId="9355"/>
    <cellStyle name="Normal 104 2 7 5" xfId="9356"/>
    <cellStyle name="Normal 104 2 8" xfId="9357"/>
    <cellStyle name="Normal 104 2 8 2" xfId="9358"/>
    <cellStyle name="Normal 104 2 8 2 2" xfId="9359"/>
    <cellStyle name="Normal 104 2 8 3" xfId="9360"/>
    <cellStyle name="Normal 104 2 8 4" xfId="9361"/>
    <cellStyle name="Normal 104 2 8 5" xfId="9362"/>
    <cellStyle name="Normal 104 2 9" xfId="9363"/>
    <cellStyle name="Normal 104 2 9 2" xfId="9364"/>
    <cellStyle name="Normal 104 2 9 3" xfId="9365"/>
    <cellStyle name="Normal 104 2_1.1 - Apuração IRPJ_CSLL - 2200 - 2012_MAI_V1" xfId="9366"/>
    <cellStyle name="Normal 104 3" xfId="9367"/>
    <cellStyle name="Normal 104 3 2" xfId="9368"/>
    <cellStyle name="Normal 104 3 2 2" xfId="9369"/>
    <cellStyle name="Normal 104 3 2 2 2" xfId="9370"/>
    <cellStyle name="Normal 104 3 2 3" xfId="9371"/>
    <cellStyle name="Normal 104 3 2 4" xfId="9372"/>
    <cellStyle name="Normal 104 3 3" xfId="9373"/>
    <cellStyle name="Normal 104 3 3 2" xfId="9374"/>
    <cellStyle name="Normal 104 3 3 3" xfId="9375"/>
    <cellStyle name="Normal 104 3 4" xfId="9376"/>
    <cellStyle name="Normal 104 3 5" xfId="9377"/>
    <cellStyle name="Normal 104 3 6" xfId="9378"/>
    <cellStyle name="Normal 104 4" xfId="9379"/>
    <cellStyle name="Normal 104 4 2" xfId="9380"/>
    <cellStyle name="Normal 104 4 2 2" xfId="9381"/>
    <cellStyle name="Normal 104 4 2 2 2" xfId="9382"/>
    <cellStyle name="Normal 104 4 2 3" xfId="9383"/>
    <cellStyle name="Normal 104 4 2 4" xfId="9384"/>
    <cellStyle name="Normal 104 4 3" xfId="9385"/>
    <cellStyle name="Normal 104 4 3 2" xfId="9386"/>
    <cellStyle name="Normal 104 4 4" xfId="9387"/>
    <cellStyle name="Normal 104 4 5" xfId="9388"/>
    <cellStyle name="Normal 104 5" xfId="9389"/>
    <cellStyle name="Normal 104 5 2" xfId="9390"/>
    <cellStyle name="Normal 104 5 2 2" xfId="9391"/>
    <cellStyle name="Normal 104 5 3" xfId="9392"/>
    <cellStyle name="Normal 104 5 4" xfId="9393"/>
    <cellStyle name="Normal 104 5 5" xfId="9394"/>
    <cellStyle name="Normal 104 6" xfId="9395"/>
    <cellStyle name="Normal 104 6 2" xfId="9396"/>
    <cellStyle name="Normal 104 6 3" xfId="9397"/>
    <cellStyle name="Normal 104 7" xfId="9398"/>
    <cellStyle name="Normal 104 7 2" xfId="9399"/>
    <cellStyle name="Normal 104 8" xfId="9400"/>
    <cellStyle name="Normal 104 8 2" xfId="9401"/>
    <cellStyle name="Normal 104 9" xfId="9402"/>
    <cellStyle name="Normal 104_1.1 - Apuração IRPJ_CSLL - 2200 - 2012_MAI_V1" xfId="9403"/>
    <cellStyle name="Normal 105" xfId="9404"/>
    <cellStyle name="Normal 105 2" xfId="9405"/>
    <cellStyle name="Normal 105 2 2" xfId="9406"/>
    <cellStyle name="Normal 105 2 2 2" xfId="9407"/>
    <cellStyle name="Normal 105 3" xfId="9408"/>
    <cellStyle name="Normal 105 3 2" xfId="9409"/>
    <cellStyle name="Normal 105 3 2 2" xfId="9410"/>
    <cellStyle name="Normal 105 3 2 2 2" xfId="9411"/>
    <cellStyle name="Normal 105 3 2 3" xfId="9412"/>
    <cellStyle name="Normal 105 3 2 4" xfId="9413"/>
    <cellStyle name="Normal 105 3 3" xfId="9414"/>
    <cellStyle name="Normal 105 3 3 2" xfId="9415"/>
    <cellStyle name="Normal 105 3 3 3" xfId="9416"/>
    <cellStyle name="Normal 105 3 4" xfId="9417"/>
    <cellStyle name="Normal 105 3 5" xfId="9418"/>
    <cellStyle name="Normal 105 3 6" xfId="9419"/>
    <cellStyle name="Normal 105 4" xfId="9420"/>
    <cellStyle name="Normal 105 4 2" xfId="9421"/>
    <cellStyle name="Normal 105 4 2 2" xfId="9422"/>
    <cellStyle name="Normal 105 4 2 2 2" xfId="9423"/>
    <cellStyle name="Normal 105 4 2 3" xfId="9424"/>
    <cellStyle name="Normal 105 4 2 4" xfId="9425"/>
    <cellStyle name="Normal 105 4 3" xfId="9426"/>
    <cellStyle name="Normal 105 4 3 2" xfId="9427"/>
    <cellStyle name="Normal 105 4 4" xfId="9428"/>
    <cellStyle name="Normal 105 4 5" xfId="9429"/>
    <cellStyle name="Normal 105 5" xfId="9430"/>
    <cellStyle name="Normal 105 5 2" xfId="9431"/>
    <cellStyle name="Normal 105 5 2 2" xfId="9432"/>
    <cellStyle name="Normal 105 5 3" xfId="9433"/>
    <cellStyle name="Normal 105 5 4" xfId="9434"/>
    <cellStyle name="Normal 105 6" xfId="9435"/>
    <cellStyle name="Normal 105 6 2" xfId="9436"/>
    <cellStyle name="Normal 105 6 3" xfId="9437"/>
    <cellStyle name="Normal 105 7" xfId="9438"/>
    <cellStyle name="Normal 105 7 2" xfId="9439"/>
    <cellStyle name="Normal 105 8" xfId="9440"/>
    <cellStyle name="Normal 105 9" xfId="9441"/>
    <cellStyle name="Normal 105_Maio-2012" xfId="9442"/>
    <cellStyle name="Normal 106" xfId="9443"/>
    <cellStyle name="Normal 106 2" xfId="9444"/>
    <cellStyle name="Normal 106 2 2" xfId="9445"/>
    <cellStyle name="Normal 106 2 2 2" xfId="9446"/>
    <cellStyle name="Normal 106 2 2 2 2" xfId="9447"/>
    <cellStyle name="Normal 106 2 2 2 2 2" xfId="9448"/>
    <cellStyle name="Normal 106 2 2 2 2 2 2" xfId="9449"/>
    <cellStyle name="Normal 106 2 2 2 2 2 2 2" xfId="9450"/>
    <cellStyle name="Normal 106 2 2 2 2 3" xfId="9451"/>
    <cellStyle name="Normal 106 2 2 2 2 4" xfId="9452"/>
    <cellStyle name="Normal 106 2 2 2 3" xfId="9453"/>
    <cellStyle name="Normal 106 2 2 2 3 2" xfId="9454"/>
    <cellStyle name="Normal 106 2 2 2 3 3" xfId="9455"/>
    <cellStyle name="Normal 106 2 2 2 4" xfId="9456"/>
    <cellStyle name="Normal 106 2 2 2 5" xfId="9457"/>
    <cellStyle name="Normal 106 2 2 2 6" xfId="9458"/>
    <cellStyle name="Normal 106 2 2 3" xfId="9459"/>
    <cellStyle name="Normal 106 2 2 3 2" xfId="9460"/>
    <cellStyle name="Normal 106 2 2 3 2 2" xfId="9461"/>
    <cellStyle name="Normal 106 2 2 3 2 2 2" xfId="9462"/>
    <cellStyle name="Normal 106 2 2 3 2 3" xfId="9463"/>
    <cellStyle name="Normal 106 2 2 3 2 4" xfId="9464"/>
    <cellStyle name="Normal 106 2 2 3 3" xfId="9465"/>
    <cellStyle name="Normal 106 2 2 3 3 2" xfId="9466"/>
    <cellStyle name="Normal 106 2 2 3 4" xfId="9467"/>
    <cellStyle name="Normal 106 2 2 3 5" xfId="9468"/>
    <cellStyle name="Normal 106 2 2 4" xfId="9469"/>
    <cellStyle name="Normal 106 2 2 4 2" xfId="9470"/>
    <cellStyle name="Normal 106 2 2 4 2 2" xfId="9471"/>
    <cellStyle name="Normal 106 2 2 4 3" xfId="9472"/>
    <cellStyle name="Normal 106 2 2 4 4" xfId="9473"/>
    <cellStyle name="Normal 106 2 2 5" xfId="9474"/>
    <cellStyle name="Normal 106 2 2 5 2" xfId="9475"/>
    <cellStyle name="Normal 106 2 2 5 3" xfId="9476"/>
    <cellStyle name="Normal 106 2 2 6" xfId="9477"/>
    <cellStyle name="Normal 106 2 2 6 2" xfId="9478"/>
    <cellStyle name="Normal 106 2 2 7" xfId="9479"/>
    <cellStyle name="Normal 106 2 2 7 2" xfId="9480"/>
    <cellStyle name="Normal 106 2 2 8" xfId="9481"/>
    <cellStyle name="Normal 106 2 2_Abril" xfId="9482"/>
    <cellStyle name="Normal 106 2 3" xfId="9483"/>
    <cellStyle name="Normal 106 2 3 2" xfId="9484"/>
    <cellStyle name="Normal 106 2 3 2 2" xfId="9485"/>
    <cellStyle name="Normal 106 2 3 2 2 2" xfId="9486"/>
    <cellStyle name="Normal 106 2 3 2 3" xfId="9487"/>
    <cellStyle name="Normal 106 2 3 2 4" xfId="9488"/>
    <cellStyle name="Normal 106 2 3 3" xfId="9489"/>
    <cellStyle name="Normal 106 2 3 3 2" xfId="9490"/>
    <cellStyle name="Normal 106 2 3 3 3" xfId="9491"/>
    <cellStyle name="Normal 106 2 3 4" xfId="9492"/>
    <cellStyle name="Normal 106 2 3 5" xfId="9493"/>
    <cellStyle name="Normal 106 2 3 6" xfId="9494"/>
    <cellStyle name="Normal 106 2 4" xfId="9495"/>
    <cellStyle name="Normal 106 2 4 2" xfId="9496"/>
    <cellStyle name="Normal 106 2 5" xfId="9497"/>
    <cellStyle name="Normal 106 2 5 2" xfId="9498"/>
    <cellStyle name="Normal 106 2 5 2 2" xfId="9499"/>
    <cellStyle name="Normal 106 2 5 3" xfId="9500"/>
    <cellStyle name="Normal 106 2 5 4" xfId="9501"/>
    <cellStyle name="Normal 106 2 6" xfId="9502"/>
    <cellStyle name="Normal 106 2 6 2" xfId="9503"/>
    <cellStyle name="Normal 106 2 6 3" xfId="9504"/>
    <cellStyle name="Normal 106 2 7" xfId="9505"/>
    <cellStyle name="Normal 106 2 7 2" xfId="9506"/>
    <cellStyle name="Normal 106 2 8" xfId="9507"/>
    <cellStyle name="Normal 106 3" xfId="9508"/>
    <cellStyle name="Normal 106 3 2" xfId="9509"/>
    <cellStyle name="Normal 106 3 2 2" xfId="9510"/>
    <cellStyle name="Normal 106 3 2 2 2" xfId="9511"/>
    <cellStyle name="Normal 106 3 2 3" xfId="9512"/>
    <cellStyle name="Normal 106 3 2 4" xfId="9513"/>
    <cellStyle name="Normal 106 3 3" xfId="9514"/>
    <cellStyle name="Normal 106 3 3 2" xfId="9515"/>
    <cellStyle name="Normal 106 3 3 3" xfId="9516"/>
    <cellStyle name="Normal 106 3 4" xfId="9517"/>
    <cellStyle name="Normal 106 3 5" xfId="9518"/>
    <cellStyle name="Normal 106 3 6" xfId="9519"/>
    <cellStyle name="Normal 106 4" xfId="9520"/>
    <cellStyle name="Normal 106 4 2" xfId="9521"/>
    <cellStyle name="Normal 106 4 2 2" xfId="9522"/>
    <cellStyle name="Normal 106 4 2 2 2" xfId="9523"/>
    <cellStyle name="Normal 106 4 2 3" xfId="9524"/>
    <cellStyle name="Normal 106 4 2 4" xfId="9525"/>
    <cellStyle name="Normal 106 4 3" xfId="9526"/>
    <cellStyle name="Normal 106 4 3 2" xfId="9527"/>
    <cellStyle name="Normal 106 4 4" xfId="9528"/>
    <cellStyle name="Normal 106 4 5" xfId="9529"/>
    <cellStyle name="Normal 106 5" xfId="9530"/>
    <cellStyle name="Normal 106 5 2" xfId="9531"/>
    <cellStyle name="Normal 106 5 2 2" xfId="9532"/>
    <cellStyle name="Normal 106 5 3" xfId="9533"/>
    <cellStyle name="Normal 106 5 4" xfId="9534"/>
    <cellStyle name="Normal 106 6" xfId="9535"/>
    <cellStyle name="Normal 106 6 2" xfId="9536"/>
    <cellStyle name="Normal 106 6 3" xfId="9537"/>
    <cellStyle name="Normal 106 7" xfId="9538"/>
    <cellStyle name="Normal 106 7 2" xfId="9539"/>
    <cellStyle name="Normal 106 8" xfId="9540"/>
    <cellStyle name="Normal 106_1.1 Apuração IRPJ_CSLL - 1500 - EXECUTIVE PARTICIPAÇÕES LTDA" xfId="9541"/>
    <cellStyle name="Normal 107" xfId="9542"/>
    <cellStyle name="Normal 107 2" xfId="9543"/>
    <cellStyle name="Normal 107 2 2" xfId="9544"/>
    <cellStyle name="Normal 107 2 2 2" xfId="9545"/>
    <cellStyle name="Normal 107 2 2 2 2" xfId="9546"/>
    <cellStyle name="Normal 107 2 2 3" xfId="9547"/>
    <cellStyle name="Normal 107 2 2 4" xfId="9548"/>
    <cellStyle name="Normal 107 2 3" xfId="9549"/>
    <cellStyle name="Normal 107 2 3 2" xfId="9550"/>
    <cellStyle name="Normal 107 2 3 3" xfId="9551"/>
    <cellStyle name="Normal 107 2 4" xfId="9552"/>
    <cellStyle name="Normal 107 2 5" xfId="9553"/>
    <cellStyle name="Normal 107 2 6" xfId="9554"/>
    <cellStyle name="Normal 107 3" xfId="9555"/>
    <cellStyle name="Normal 107 3 2" xfId="9556"/>
    <cellStyle name="Normal 107 3 2 2" xfId="9557"/>
    <cellStyle name="Normal 107 3 2 2 2" xfId="9558"/>
    <cellStyle name="Normal 107 3 2 3" xfId="9559"/>
    <cellStyle name="Normal 107 3 2 4" xfId="9560"/>
    <cellStyle name="Normal 107 3 3" xfId="9561"/>
    <cellStyle name="Normal 107 3 3 2" xfId="9562"/>
    <cellStyle name="Normal 107 3 4" xfId="9563"/>
    <cellStyle name="Normal 107 3 5" xfId="9564"/>
    <cellStyle name="Normal 107 4" xfId="9565"/>
    <cellStyle name="Normal 107 4 2" xfId="9566"/>
    <cellStyle name="Normal 107 4 2 2" xfId="9567"/>
    <cellStyle name="Normal 107 4 3" xfId="9568"/>
    <cellStyle name="Normal 107 4 4" xfId="9569"/>
    <cellStyle name="Normal 107 5" xfId="9570"/>
    <cellStyle name="Normal 107 5 2" xfId="9571"/>
    <cellStyle name="Normal 107 5 3" xfId="9572"/>
    <cellStyle name="Normal 107 6" xfId="9573"/>
    <cellStyle name="Normal 107 6 2" xfId="9574"/>
    <cellStyle name="Normal 107 7" xfId="9575"/>
    <cellStyle name="Normal 107 8" xfId="9576"/>
    <cellStyle name="Normal 108" xfId="9577"/>
    <cellStyle name="Normal 108 2" xfId="9578"/>
    <cellStyle name="Normal 108 2 2" xfId="9579"/>
    <cellStyle name="Normal 108 2 2 2" xfId="9580"/>
    <cellStyle name="Normal 108 2 2 2 2" xfId="9581"/>
    <cellStyle name="Normal 108 2 2 3" xfId="9582"/>
    <cellStyle name="Normal 108 2 2 4" xfId="9583"/>
    <cellStyle name="Normal 108 2 3" xfId="9584"/>
    <cellStyle name="Normal 108 2 3 2" xfId="9585"/>
    <cellStyle name="Normal 108 2 3 3" xfId="9586"/>
    <cellStyle name="Normal 108 2 4" xfId="9587"/>
    <cellStyle name="Normal 108 2 5" xfId="9588"/>
    <cellStyle name="Normal 108 2 6" xfId="9589"/>
    <cellStyle name="Normal 108 3" xfId="9590"/>
    <cellStyle name="Normal 108 3 2" xfId="9591"/>
    <cellStyle name="Normal 108 3 2 2" xfId="9592"/>
    <cellStyle name="Normal 108 3 2 2 2" xfId="9593"/>
    <cellStyle name="Normal 108 3 2 3" xfId="9594"/>
    <cellStyle name="Normal 108 3 2 4" xfId="9595"/>
    <cellStyle name="Normal 108 3 3" xfId="9596"/>
    <cellStyle name="Normal 108 3 3 2" xfId="9597"/>
    <cellStyle name="Normal 108 3 4" xfId="9598"/>
    <cellStyle name="Normal 108 3 5" xfId="9599"/>
    <cellStyle name="Normal 108 4" xfId="9600"/>
    <cellStyle name="Normal 108 4 2" xfId="9601"/>
    <cellStyle name="Normal 108 4 2 2" xfId="9602"/>
    <cellStyle name="Normal 108 4 3" xfId="9603"/>
    <cellStyle name="Normal 108 4 4" xfId="9604"/>
    <cellStyle name="Normal 108 5" xfId="9605"/>
    <cellStyle name="Normal 108 5 2" xfId="9606"/>
    <cellStyle name="Normal 108 5 3" xfId="9607"/>
    <cellStyle name="Normal 108 6" xfId="9608"/>
    <cellStyle name="Normal 108 6 2" xfId="9609"/>
    <cellStyle name="Normal 108 7" xfId="9610"/>
    <cellStyle name="Normal 108 8" xfId="9611"/>
    <cellStyle name="Normal 109" xfId="9612"/>
    <cellStyle name="Normal 109 2" xfId="9613"/>
    <cellStyle name="Normal 109 2 2" xfId="9614"/>
    <cellStyle name="Normal 109 2 2 2" xfId="9615"/>
    <cellStyle name="Normal 109 2 2 2 2" xfId="9616"/>
    <cellStyle name="Normal 109 2 2 3" xfId="9617"/>
    <cellStyle name="Normal 109 2 2 4" xfId="9618"/>
    <cellStyle name="Normal 109 2 3" xfId="9619"/>
    <cellStyle name="Normal 109 2 3 2" xfId="9620"/>
    <cellStyle name="Normal 109 2 3 3" xfId="9621"/>
    <cellStyle name="Normal 109 2 4" xfId="9622"/>
    <cellStyle name="Normal 109 2 5" xfId="9623"/>
    <cellStyle name="Normal 109 2 6" xfId="9624"/>
    <cellStyle name="Normal 109 3" xfId="9625"/>
    <cellStyle name="Normal 109 3 2" xfId="9626"/>
    <cellStyle name="Normal 109 3 2 2" xfId="9627"/>
    <cellStyle name="Normal 109 3 2 2 2" xfId="9628"/>
    <cellStyle name="Normal 109 3 2 3" xfId="9629"/>
    <cellStyle name="Normal 109 3 2 4" xfId="9630"/>
    <cellStyle name="Normal 109 3 3" xfId="9631"/>
    <cellStyle name="Normal 109 3 3 2" xfId="9632"/>
    <cellStyle name="Normal 109 3 4" xfId="9633"/>
    <cellStyle name="Normal 109 3 5" xfId="9634"/>
    <cellStyle name="Normal 109 4" xfId="9635"/>
    <cellStyle name="Normal 109 4 2" xfId="9636"/>
    <cellStyle name="Normal 109 4 2 2" xfId="9637"/>
    <cellStyle name="Normal 109 4 3" xfId="9638"/>
    <cellStyle name="Normal 109 4 4" xfId="9639"/>
    <cellStyle name="Normal 109 5" xfId="9640"/>
    <cellStyle name="Normal 109 5 2" xfId="9641"/>
    <cellStyle name="Normal 109 5 3" xfId="9642"/>
    <cellStyle name="Normal 109 6" xfId="9643"/>
    <cellStyle name="Normal 109 6 2" xfId="9644"/>
    <cellStyle name="Normal 109 7" xfId="9645"/>
    <cellStyle name="Normal 109 8" xfId="9646"/>
    <cellStyle name="Normal 11" xfId="9647"/>
    <cellStyle name="Normal 11 2" xfId="9648"/>
    <cellStyle name="Normal 11 2 2" xfId="9649"/>
    <cellStyle name="Normal 11 2_15-FINANCEIRAS" xfId="9650"/>
    <cellStyle name="Normal 11 3" xfId="9651"/>
    <cellStyle name="Normal 11 3 2" xfId="9652"/>
    <cellStyle name="Normal 11 3_15-FINANCEIRAS" xfId="9653"/>
    <cellStyle name="Normal 11 4" xfId="9654"/>
    <cellStyle name="Normal 11 4 2" xfId="9655"/>
    <cellStyle name="Normal 11 4_15-FINANCEIRAS" xfId="9656"/>
    <cellStyle name="Normal 11 5" xfId="9657"/>
    <cellStyle name="Normal 11 6" xfId="9658"/>
    <cellStyle name="Normal 11_1.1 - Apuração IRPJ_CSLL - 2100 - 2012_MAI_V1" xfId="9659"/>
    <cellStyle name="Normal 110" xfId="9660"/>
    <cellStyle name="Normal 110 2" xfId="9661"/>
    <cellStyle name="Normal 110 2 2" xfId="9662"/>
    <cellStyle name="Normal 110 2 2 2" xfId="9663"/>
    <cellStyle name="Normal 110 2 2 2 2" xfId="9664"/>
    <cellStyle name="Normal 110 2 2 2 2 2" xfId="9665"/>
    <cellStyle name="Normal 110 2 2 2 3" xfId="9666"/>
    <cellStyle name="Normal 110 2 2 2 4" xfId="9667"/>
    <cellStyle name="Normal 110 2 2 3" xfId="9668"/>
    <cellStyle name="Normal 110 2 2 3 2" xfId="9669"/>
    <cellStyle name="Normal 110 2 2 3 3" xfId="9670"/>
    <cellStyle name="Normal 110 2 2 4" xfId="9671"/>
    <cellStyle name="Normal 110 2 2 5" xfId="9672"/>
    <cellStyle name="Normal 110 2 2 6" xfId="9673"/>
    <cellStyle name="Normal 110 2 3" xfId="9674"/>
    <cellStyle name="Normal 110 2 3 2" xfId="9675"/>
    <cellStyle name="Normal 110 2 3 2 2" xfId="9676"/>
    <cellStyle name="Normal 110 2 3 2 2 2" xfId="9677"/>
    <cellStyle name="Normal 110 2 3 2 3" xfId="9678"/>
    <cellStyle name="Normal 110 2 3 2 4" xfId="9679"/>
    <cellStyle name="Normal 110 2 3 3" xfId="9680"/>
    <cellStyle name="Normal 110 2 3 3 2" xfId="9681"/>
    <cellStyle name="Normal 110 2 3 4" xfId="9682"/>
    <cellStyle name="Normal 110 2 3 5" xfId="9683"/>
    <cellStyle name="Normal 110 2 4" xfId="9684"/>
    <cellStyle name="Normal 110 2 4 2" xfId="9685"/>
    <cellStyle name="Normal 110 2 4 2 2" xfId="9686"/>
    <cellStyle name="Normal 110 2 4 3" xfId="9687"/>
    <cellStyle name="Normal 110 2 4 4" xfId="9688"/>
    <cellStyle name="Normal 110 2 5" xfId="9689"/>
    <cellStyle name="Normal 110 2 5 2" xfId="9690"/>
    <cellStyle name="Normal 110 2 5 3" xfId="9691"/>
    <cellStyle name="Normal 110 2 6" xfId="9692"/>
    <cellStyle name="Normal 110 2 6 2" xfId="9693"/>
    <cellStyle name="Normal 110 2 7" xfId="9694"/>
    <cellStyle name="Normal 110 2 8" xfId="9695"/>
    <cellStyle name="Normal 110 3" xfId="9696"/>
    <cellStyle name="Normal 110 3 2" xfId="9697"/>
    <cellStyle name="Normal 110 3 2 2" xfId="9698"/>
    <cellStyle name="Normal 110 3 2 2 2" xfId="9699"/>
    <cellStyle name="Normal 110 3 2 3" xfId="9700"/>
    <cellStyle name="Normal 110 3 2 4" xfId="9701"/>
    <cellStyle name="Normal 110 3 3" xfId="9702"/>
    <cellStyle name="Normal 110 3 3 2" xfId="9703"/>
    <cellStyle name="Normal 110 3 3 3" xfId="9704"/>
    <cellStyle name="Normal 110 3 4" xfId="9705"/>
    <cellStyle name="Normal 110 3 5" xfId="9706"/>
    <cellStyle name="Normal 110 3 6" xfId="9707"/>
    <cellStyle name="Normal 110 4" xfId="9708"/>
    <cellStyle name="Normal 110 4 2" xfId="9709"/>
    <cellStyle name="Normal 110 4 2 2" xfId="9710"/>
    <cellStyle name="Normal 110 4 2 2 2" xfId="9711"/>
    <cellStyle name="Normal 110 4 2 3" xfId="9712"/>
    <cellStyle name="Normal 110 4 2 4" xfId="9713"/>
    <cellStyle name="Normal 110 4 3" xfId="9714"/>
    <cellStyle name="Normal 110 4 3 2" xfId="9715"/>
    <cellStyle name="Normal 110 4 4" xfId="9716"/>
    <cellStyle name="Normal 110 4 5" xfId="9717"/>
    <cellStyle name="Normal 110 5" xfId="9718"/>
    <cellStyle name="Normal 110 5 2" xfId="9719"/>
    <cellStyle name="Normal 110 5 2 2" xfId="9720"/>
    <cellStyle name="Normal 110 5 3" xfId="9721"/>
    <cellStyle name="Normal 110 5 4" xfId="9722"/>
    <cellStyle name="Normal 110 6" xfId="9723"/>
    <cellStyle name="Normal 110 6 2" xfId="9724"/>
    <cellStyle name="Normal 110 6 3" xfId="9725"/>
    <cellStyle name="Normal 110 7" xfId="9726"/>
    <cellStyle name="Normal 110 7 2" xfId="9727"/>
    <cellStyle name="Normal 110 8" xfId="9728"/>
    <cellStyle name="Normal 110 9" xfId="9729"/>
    <cellStyle name="Normal 111" xfId="9730"/>
    <cellStyle name="Normal 111 2" xfId="9731"/>
    <cellStyle name="Normal 111 2 2" xfId="9732"/>
    <cellStyle name="Normal 111 2 2 2" xfId="9733"/>
    <cellStyle name="Normal 111 2 2 2 2" xfId="9734"/>
    <cellStyle name="Normal 111 2 2 3" xfId="9735"/>
    <cellStyle name="Normal 111 2 2 4" xfId="9736"/>
    <cellStyle name="Normal 111 2 3" xfId="9737"/>
    <cellStyle name="Normal 111 2 3 2" xfId="9738"/>
    <cellStyle name="Normal 111 2 3 3" xfId="9739"/>
    <cellStyle name="Normal 111 2 4" xfId="9740"/>
    <cellStyle name="Normal 111 2 5" xfId="9741"/>
    <cellStyle name="Normal 111 2 6" xfId="9742"/>
    <cellStyle name="Normal 111 3" xfId="9743"/>
    <cellStyle name="Normal 111 3 2" xfId="9744"/>
    <cellStyle name="Normal 111 3 2 2" xfId="9745"/>
    <cellStyle name="Normal 111 3 2 2 2" xfId="9746"/>
    <cellStyle name="Normal 111 3 2 3" xfId="9747"/>
    <cellStyle name="Normal 111 3 2 4" xfId="9748"/>
    <cellStyle name="Normal 111 3 3" xfId="9749"/>
    <cellStyle name="Normal 111 3 3 2" xfId="9750"/>
    <cellStyle name="Normal 111 3 4" xfId="9751"/>
    <cellStyle name="Normal 111 3 5" xfId="9752"/>
    <cellStyle name="Normal 111 4" xfId="9753"/>
    <cellStyle name="Normal 111 4 2" xfId="9754"/>
    <cellStyle name="Normal 111 4 2 2" xfId="9755"/>
    <cellStyle name="Normal 111 4 3" xfId="9756"/>
    <cellStyle name="Normal 111 4 4" xfId="9757"/>
    <cellStyle name="Normal 111 5" xfId="9758"/>
    <cellStyle name="Normal 111 5 2" xfId="9759"/>
    <cellStyle name="Normal 111 5 3" xfId="9760"/>
    <cellStyle name="Normal 111 6" xfId="9761"/>
    <cellStyle name="Normal 111 6 2" xfId="9762"/>
    <cellStyle name="Normal 111 7" xfId="9763"/>
    <cellStyle name="Normal 111 8" xfId="9764"/>
    <cellStyle name="Normal 112" xfId="9765"/>
    <cellStyle name="Normal 112 2" xfId="9766"/>
    <cellStyle name="Normal 112 2 2" xfId="9767"/>
    <cellStyle name="Normal 112 2 2 2" xfId="9768"/>
    <cellStyle name="Normal 112 2 2 2 2" xfId="9769"/>
    <cellStyle name="Normal 112 2 2 3" xfId="9770"/>
    <cellStyle name="Normal 112 2 2 4" xfId="9771"/>
    <cellStyle name="Normal 112 2 3" xfId="9772"/>
    <cellStyle name="Normal 112 2 3 2" xfId="9773"/>
    <cellStyle name="Normal 112 2 3 3" xfId="9774"/>
    <cellStyle name="Normal 112 2 4" xfId="9775"/>
    <cellStyle name="Normal 112 2 5" xfId="9776"/>
    <cellStyle name="Normal 112 2 6" xfId="9777"/>
    <cellStyle name="Normal 112 3" xfId="9778"/>
    <cellStyle name="Normal 112 3 2" xfId="9779"/>
    <cellStyle name="Normal 112 3 2 2" xfId="9780"/>
    <cellStyle name="Normal 112 3 2 2 2" xfId="9781"/>
    <cellStyle name="Normal 112 3 2 3" xfId="9782"/>
    <cellStyle name="Normal 112 3 2 4" xfId="9783"/>
    <cellStyle name="Normal 112 3 3" xfId="9784"/>
    <cellStyle name="Normal 112 3 3 2" xfId="9785"/>
    <cellStyle name="Normal 112 3 4" xfId="9786"/>
    <cellStyle name="Normal 112 3 5" xfId="9787"/>
    <cellStyle name="Normal 112 4" xfId="9788"/>
    <cellStyle name="Normal 112 4 2" xfId="9789"/>
    <cellStyle name="Normal 112 4 2 2" xfId="9790"/>
    <cellStyle name="Normal 112 4 3" xfId="9791"/>
    <cellStyle name="Normal 112 4 4" xfId="9792"/>
    <cellStyle name="Normal 112 5" xfId="9793"/>
    <cellStyle name="Normal 112 5 2" xfId="9794"/>
    <cellStyle name="Normal 112 5 3" xfId="9795"/>
    <cellStyle name="Normal 112 6" xfId="9796"/>
    <cellStyle name="Normal 112 6 2" xfId="9797"/>
    <cellStyle name="Normal 112 7" xfId="9798"/>
    <cellStyle name="Normal 112 8" xfId="9799"/>
    <cellStyle name="Normal 113" xfId="9800"/>
    <cellStyle name="Normal 113 2" xfId="9801"/>
    <cellStyle name="Normal 113 2 2" xfId="9802"/>
    <cellStyle name="Normal 113 2 2 2" xfId="9803"/>
    <cellStyle name="Normal 113 2 2 2 2" xfId="9804"/>
    <cellStyle name="Normal 113 2 2 3" xfId="9805"/>
    <cellStyle name="Normal 113 2 2 4" xfId="9806"/>
    <cellStyle name="Normal 113 2 3" xfId="9807"/>
    <cellStyle name="Normal 113 2 3 2" xfId="9808"/>
    <cellStyle name="Normal 113 2 3 3" xfId="9809"/>
    <cellStyle name="Normal 113 2 4" xfId="9810"/>
    <cellStyle name="Normal 113 2 5" xfId="9811"/>
    <cellStyle name="Normal 113 2 6" xfId="9812"/>
    <cellStyle name="Normal 113 3" xfId="9813"/>
    <cellStyle name="Normal 113 3 2" xfId="9814"/>
    <cellStyle name="Normal 113 3 2 2" xfId="9815"/>
    <cellStyle name="Normal 113 3 2 2 2" xfId="9816"/>
    <cellStyle name="Normal 113 3 2 3" xfId="9817"/>
    <cellStyle name="Normal 113 3 2 4" xfId="9818"/>
    <cellStyle name="Normal 113 3 3" xfId="9819"/>
    <cellStyle name="Normal 113 3 3 2" xfId="9820"/>
    <cellStyle name="Normal 113 3 4" xfId="9821"/>
    <cellStyle name="Normal 113 3 5" xfId="9822"/>
    <cellStyle name="Normal 113 4" xfId="9823"/>
    <cellStyle name="Normal 113 4 2" xfId="9824"/>
    <cellStyle name="Normal 113 4 2 2" xfId="9825"/>
    <cellStyle name="Normal 113 4 3" xfId="9826"/>
    <cellStyle name="Normal 113 4 4" xfId="9827"/>
    <cellStyle name="Normal 113 5" xfId="9828"/>
    <cellStyle name="Normal 113 5 2" xfId="9829"/>
    <cellStyle name="Normal 113 5 3" xfId="9830"/>
    <cellStyle name="Normal 113 6" xfId="9831"/>
    <cellStyle name="Normal 113 6 2" xfId="9832"/>
    <cellStyle name="Normal 113 7" xfId="9833"/>
    <cellStyle name="Normal 113 8" xfId="9834"/>
    <cellStyle name="Normal 114" xfId="9835"/>
    <cellStyle name="Normal 114 2" xfId="9836"/>
    <cellStyle name="Normal 114 2 2" xfId="9837"/>
    <cellStyle name="Normal 114 2 2 2" xfId="9838"/>
    <cellStyle name="Normal 114 2 2 2 2" xfId="9839"/>
    <cellStyle name="Normal 114 2 2 3" xfId="9840"/>
    <cellStyle name="Normal 114 2 2 4" xfId="9841"/>
    <cellStyle name="Normal 114 2 3" xfId="9842"/>
    <cellStyle name="Normal 114 2 3 2" xfId="9843"/>
    <cellStyle name="Normal 114 2 3 3" xfId="9844"/>
    <cellStyle name="Normal 114 2 4" xfId="9845"/>
    <cellStyle name="Normal 114 2 5" xfId="9846"/>
    <cellStyle name="Normal 114 2 6" xfId="9847"/>
    <cellStyle name="Normal 114 3" xfId="9848"/>
    <cellStyle name="Normal 114 3 2" xfId="9849"/>
    <cellStyle name="Normal 114 3 2 2" xfId="9850"/>
    <cellStyle name="Normal 114 3 2 2 2" xfId="9851"/>
    <cellStyle name="Normal 114 3 2 3" xfId="9852"/>
    <cellStyle name="Normal 114 3 2 4" xfId="9853"/>
    <cellStyle name="Normal 114 3 3" xfId="9854"/>
    <cellStyle name="Normal 114 3 3 2" xfId="9855"/>
    <cellStyle name="Normal 114 3 4" xfId="9856"/>
    <cellStyle name="Normal 114 3 5" xfId="9857"/>
    <cellStyle name="Normal 114 4" xfId="9858"/>
    <cellStyle name="Normal 114 4 2" xfId="9859"/>
    <cellStyle name="Normal 114 4 2 2" xfId="9860"/>
    <cellStyle name="Normal 114 4 3" xfId="9861"/>
    <cellStyle name="Normal 114 4 4" xfId="9862"/>
    <cellStyle name="Normal 114 5" xfId="9863"/>
    <cellStyle name="Normal 114 5 2" xfId="9864"/>
    <cellStyle name="Normal 114 5 3" xfId="9865"/>
    <cellStyle name="Normal 114 6" xfId="9866"/>
    <cellStyle name="Normal 114 6 2" xfId="9867"/>
    <cellStyle name="Normal 114 7" xfId="9868"/>
    <cellStyle name="Normal 114 8" xfId="9869"/>
    <cellStyle name="Normal 115" xfId="9870"/>
    <cellStyle name="Normal 115 2" xfId="9871"/>
    <cellStyle name="Normal 115 2 2" xfId="9872"/>
    <cellStyle name="Normal 115 2 2 2" xfId="9873"/>
    <cellStyle name="Normal 115 2 2 2 2" xfId="9874"/>
    <cellStyle name="Normal 115 2 2 3" xfId="9875"/>
    <cellStyle name="Normal 115 2 2 4" xfId="9876"/>
    <cellStyle name="Normal 115 2 3" xfId="9877"/>
    <cellStyle name="Normal 115 2 3 2" xfId="9878"/>
    <cellStyle name="Normal 115 2 3 3" xfId="9879"/>
    <cellStyle name="Normal 115 2 4" xfId="9880"/>
    <cellStyle name="Normal 115 2 5" xfId="9881"/>
    <cellStyle name="Normal 115 2 6" xfId="9882"/>
    <cellStyle name="Normal 115 3" xfId="9883"/>
    <cellStyle name="Normal 115 3 2" xfId="9884"/>
    <cellStyle name="Normal 115 3 2 2" xfId="9885"/>
    <cellStyle name="Normal 115 3 2 2 2" xfId="9886"/>
    <cellStyle name="Normal 115 3 2 3" xfId="9887"/>
    <cellStyle name="Normal 115 3 2 4" xfId="9888"/>
    <cellStyle name="Normal 115 3 3" xfId="9889"/>
    <cellStyle name="Normal 115 3 3 2" xfId="9890"/>
    <cellStyle name="Normal 115 3 4" xfId="9891"/>
    <cellStyle name="Normal 115 3 5" xfId="9892"/>
    <cellStyle name="Normal 115 4" xfId="9893"/>
    <cellStyle name="Normal 115 4 2" xfId="9894"/>
    <cellStyle name="Normal 115 4 2 2" xfId="9895"/>
    <cellStyle name="Normal 115 4 3" xfId="9896"/>
    <cellStyle name="Normal 115 4 4" xfId="9897"/>
    <cellStyle name="Normal 115 5" xfId="9898"/>
    <cellStyle name="Normal 115 5 2" xfId="9899"/>
    <cellStyle name="Normal 115 5 3" xfId="9900"/>
    <cellStyle name="Normal 115 6" xfId="9901"/>
    <cellStyle name="Normal 115 6 2" xfId="9902"/>
    <cellStyle name="Normal 115 7" xfId="9903"/>
    <cellStyle name="Normal 115 8" xfId="9904"/>
    <cellStyle name="Normal 116" xfId="9905"/>
    <cellStyle name="Normal 116 2" xfId="9906"/>
    <cellStyle name="Normal 116 2 2" xfId="9907"/>
    <cellStyle name="Normal 116 2 2 2" xfId="9908"/>
    <cellStyle name="Normal 116 2 2 2 2" xfId="9909"/>
    <cellStyle name="Normal 116 2 2 3" xfId="9910"/>
    <cellStyle name="Normal 116 2 2 4" xfId="9911"/>
    <cellStyle name="Normal 116 2 3" xfId="9912"/>
    <cellStyle name="Normal 116 2 3 2" xfId="9913"/>
    <cellStyle name="Normal 116 2 3 3" xfId="9914"/>
    <cellStyle name="Normal 116 2 4" xfId="9915"/>
    <cellStyle name="Normal 116 2 5" xfId="9916"/>
    <cellStyle name="Normal 116 2 6" xfId="9917"/>
    <cellStyle name="Normal 116 3" xfId="9918"/>
    <cellStyle name="Normal 116 3 2" xfId="9919"/>
    <cellStyle name="Normal 116 3 2 2" xfId="9920"/>
    <cellStyle name="Normal 116 3 2 2 2" xfId="9921"/>
    <cellStyle name="Normal 116 3 2 3" xfId="9922"/>
    <cellStyle name="Normal 116 3 2 4" xfId="9923"/>
    <cellStyle name="Normal 116 3 3" xfId="9924"/>
    <cellStyle name="Normal 116 3 3 2" xfId="9925"/>
    <cellStyle name="Normal 116 3 4" xfId="9926"/>
    <cellStyle name="Normal 116 3 5" xfId="9927"/>
    <cellStyle name="Normal 116 4" xfId="9928"/>
    <cellStyle name="Normal 116 4 2" xfId="9929"/>
    <cellStyle name="Normal 116 4 2 2" xfId="9930"/>
    <cellStyle name="Normal 116 4 3" xfId="9931"/>
    <cellStyle name="Normal 116 4 4" xfId="9932"/>
    <cellStyle name="Normal 116 5" xfId="9933"/>
    <cellStyle name="Normal 116 5 2" xfId="9934"/>
    <cellStyle name="Normal 116 5 3" xfId="9935"/>
    <cellStyle name="Normal 116 6" xfId="9936"/>
    <cellStyle name="Normal 116 6 2" xfId="9937"/>
    <cellStyle name="Normal 116 7" xfId="9938"/>
    <cellStyle name="Normal 116 8" xfId="9939"/>
    <cellStyle name="Normal 117" xfId="9940"/>
    <cellStyle name="Normal 117 2" xfId="9941"/>
    <cellStyle name="Normal 117 2 2" xfId="9942"/>
    <cellStyle name="Normal 117 2 2 2" xfId="9943"/>
    <cellStyle name="Normal 117 2 2 2 2" xfId="9944"/>
    <cellStyle name="Normal 117 2 2 3" xfId="9945"/>
    <cellStyle name="Normal 117 2 2 4" xfId="9946"/>
    <cellStyle name="Normal 117 2 3" xfId="9947"/>
    <cellStyle name="Normal 117 2 3 2" xfId="9948"/>
    <cellStyle name="Normal 117 2 3 3" xfId="9949"/>
    <cellStyle name="Normal 117 2 4" xfId="9950"/>
    <cellStyle name="Normal 117 2 5" xfId="9951"/>
    <cellStyle name="Normal 117 2 6" xfId="9952"/>
    <cellStyle name="Normal 117 3" xfId="9953"/>
    <cellStyle name="Normal 117 3 2" xfId="9954"/>
    <cellStyle name="Normal 117 3 2 2" xfId="9955"/>
    <cellStyle name="Normal 117 3 2 2 2" xfId="9956"/>
    <cellStyle name="Normal 117 3 2 3" xfId="9957"/>
    <cellStyle name="Normal 117 3 2 4" xfId="9958"/>
    <cellStyle name="Normal 117 3 3" xfId="9959"/>
    <cellStyle name="Normal 117 3 3 2" xfId="9960"/>
    <cellStyle name="Normal 117 3 4" xfId="9961"/>
    <cellStyle name="Normal 117 3 5" xfId="9962"/>
    <cellStyle name="Normal 117 4" xfId="9963"/>
    <cellStyle name="Normal 117 4 2" xfId="9964"/>
    <cellStyle name="Normal 117 4 2 2" xfId="9965"/>
    <cellStyle name="Normal 117 4 3" xfId="9966"/>
    <cellStyle name="Normal 117 4 4" xfId="9967"/>
    <cellStyle name="Normal 117 5" xfId="9968"/>
    <cellStyle name="Normal 117 5 2" xfId="9969"/>
    <cellStyle name="Normal 117 5 3" xfId="9970"/>
    <cellStyle name="Normal 117 6" xfId="9971"/>
    <cellStyle name="Normal 117 6 2" xfId="9972"/>
    <cellStyle name="Normal 117 7" xfId="9973"/>
    <cellStyle name="Normal 117 8" xfId="9974"/>
    <cellStyle name="Normal 118" xfId="9975"/>
    <cellStyle name="Normal 118 2" xfId="9976"/>
    <cellStyle name="Normal 118 2 2" xfId="9977"/>
    <cellStyle name="Normal 118 2 2 2" xfId="9978"/>
    <cellStyle name="Normal 118 2 2 2 2" xfId="9979"/>
    <cellStyle name="Normal 118 2 2 3" xfId="9980"/>
    <cellStyle name="Normal 118 2 2 4" xfId="9981"/>
    <cellStyle name="Normal 118 2 3" xfId="9982"/>
    <cellStyle name="Normal 118 2 3 2" xfId="9983"/>
    <cellStyle name="Normal 118 2 3 3" xfId="9984"/>
    <cellStyle name="Normal 118 2 4" xfId="9985"/>
    <cellStyle name="Normal 118 2 5" xfId="9986"/>
    <cellStyle name="Normal 118 2 6" xfId="9987"/>
    <cellStyle name="Normal 118 3" xfId="9988"/>
    <cellStyle name="Normal 118 3 2" xfId="9989"/>
    <cellStyle name="Normal 118 3 2 2" xfId="9990"/>
    <cellStyle name="Normal 118 3 2 2 2" xfId="9991"/>
    <cellStyle name="Normal 118 3 2 3" xfId="9992"/>
    <cellStyle name="Normal 118 3 2 4" xfId="9993"/>
    <cellStyle name="Normal 118 3 3" xfId="9994"/>
    <cellStyle name="Normal 118 3 3 2" xfId="9995"/>
    <cellStyle name="Normal 118 3 4" xfId="9996"/>
    <cellStyle name="Normal 118 3 5" xfId="9997"/>
    <cellStyle name="Normal 118 4" xfId="9998"/>
    <cellStyle name="Normal 118 4 2" xfId="9999"/>
    <cellStyle name="Normal 118 4 2 2" xfId="10000"/>
    <cellStyle name="Normal 118 4 3" xfId="10001"/>
    <cellStyle name="Normal 118 4 4" xfId="10002"/>
    <cellStyle name="Normal 118 5" xfId="10003"/>
    <cellStyle name="Normal 118 5 2" xfId="10004"/>
    <cellStyle name="Normal 118 5 3" xfId="10005"/>
    <cellStyle name="Normal 118 6" xfId="10006"/>
    <cellStyle name="Normal 118 6 2" xfId="10007"/>
    <cellStyle name="Normal 118 7" xfId="10008"/>
    <cellStyle name="Normal 118 8" xfId="10009"/>
    <cellStyle name="Normal 119" xfId="10010"/>
    <cellStyle name="Normal 119 2" xfId="10011"/>
    <cellStyle name="Normal 119 2 2" xfId="10012"/>
    <cellStyle name="Normal 119 2 2 2" xfId="10013"/>
    <cellStyle name="Normal 119 2 2 2 2" xfId="10014"/>
    <cellStyle name="Normal 119 2 2 3" xfId="10015"/>
    <cellStyle name="Normal 119 2 2 4" xfId="10016"/>
    <cellStyle name="Normal 119 2 3" xfId="10017"/>
    <cellStyle name="Normal 119 2 3 2" xfId="10018"/>
    <cellStyle name="Normal 119 2 3 3" xfId="10019"/>
    <cellStyle name="Normal 119 2 4" xfId="10020"/>
    <cellStyle name="Normal 119 2 5" xfId="10021"/>
    <cellStyle name="Normal 119 2 6" xfId="10022"/>
    <cellStyle name="Normal 119 3" xfId="10023"/>
    <cellStyle name="Normal 119 3 2" xfId="10024"/>
    <cellStyle name="Normal 119 3 2 2" xfId="10025"/>
    <cellStyle name="Normal 119 3 2 2 2" xfId="10026"/>
    <cellStyle name="Normal 119 3 2 3" xfId="10027"/>
    <cellStyle name="Normal 119 3 2 4" xfId="10028"/>
    <cellStyle name="Normal 119 3 3" xfId="10029"/>
    <cellStyle name="Normal 119 3 3 2" xfId="10030"/>
    <cellStyle name="Normal 119 3 4" xfId="10031"/>
    <cellStyle name="Normal 119 3 5" xfId="10032"/>
    <cellStyle name="Normal 119 4" xfId="10033"/>
    <cellStyle name="Normal 119 4 2" xfId="10034"/>
    <cellStyle name="Normal 119 4 2 2" xfId="10035"/>
    <cellStyle name="Normal 119 4 3" xfId="10036"/>
    <cellStyle name="Normal 119 4 4" xfId="10037"/>
    <cellStyle name="Normal 119 5" xfId="10038"/>
    <cellStyle name="Normal 119 5 2" xfId="10039"/>
    <cellStyle name="Normal 119 5 3" xfId="10040"/>
    <cellStyle name="Normal 119 6" xfId="10041"/>
    <cellStyle name="Normal 119 6 2" xfId="10042"/>
    <cellStyle name="Normal 119 7" xfId="10043"/>
    <cellStyle name="Normal 119 8" xfId="10044"/>
    <cellStyle name="Normal 12" xfId="10045"/>
    <cellStyle name="Normal 12 2" xfId="10046"/>
    <cellStyle name="Normal 12 2 2" xfId="10047"/>
    <cellStyle name="Normal 12 2 2 2" xfId="10048"/>
    <cellStyle name="Normal 12 2 3" xfId="10049"/>
    <cellStyle name="Normal 12 2_15-FINANCEIRAS" xfId="10050"/>
    <cellStyle name="Normal 12 3" xfId="10051"/>
    <cellStyle name="Normal 12 3 2" xfId="10052"/>
    <cellStyle name="Normal 12 3_15-FINANCEIRAS" xfId="10053"/>
    <cellStyle name="Normal 12 4" xfId="10054"/>
    <cellStyle name="Normal 12 4 2" xfId="10055"/>
    <cellStyle name="Normal 12 4_15-FINANCEIRAS" xfId="10056"/>
    <cellStyle name="Normal 12 5" xfId="10057"/>
    <cellStyle name="Normal 12 6" xfId="10058"/>
    <cellStyle name="Normal 12_1.1 - Apuração IRPJ_CSLL - 2100 - 2012_MAI_V1" xfId="10059"/>
    <cellStyle name="Normal 120" xfId="10060"/>
    <cellStyle name="Normal 120 2" xfId="10061"/>
    <cellStyle name="Normal 120 2 2" xfId="10062"/>
    <cellStyle name="Normal 120 2 2 2" xfId="10063"/>
    <cellStyle name="Normal 120 2 2 2 2" xfId="10064"/>
    <cellStyle name="Normal 120 2 2 3" xfId="10065"/>
    <cellStyle name="Normal 120 2 2 4" xfId="10066"/>
    <cellStyle name="Normal 120 2 3" xfId="10067"/>
    <cellStyle name="Normal 120 2 3 2" xfId="10068"/>
    <cellStyle name="Normal 120 2 3 3" xfId="10069"/>
    <cellStyle name="Normal 120 2 4" xfId="10070"/>
    <cellStyle name="Normal 120 2 5" xfId="10071"/>
    <cellStyle name="Normal 120 2 6" xfId="10072"/>
    <cellStyle name="Normal 120 3" xfId="10073"/>
    <cellStyle name="Normal 120 3 2" xfId="10074"/>
    <cellStyle name="Normal 120 3 2 2" xfId="10075"/>
    <cellStyle name="Normal 120 3 2 2 2" xfId="10076"/>
    <cellStyle name="Normal 120 3 2 3" xfId="10077"/>
    <cellStyle name="Normal 120 3 2 4" xfId="10078"/>
    <cellStyle name="Normal 120 3 3" xfId="10079"/>
    <cellStyle name="Normal 120 3 3 2" xfId="10080"/>
    <cellStyle name="Normal 120 3 4" xfId="10081"/>
    <cellStyle name="Normal 120 3 5" xfId="10082"/>
    <cellStyle name="Normal 120 4" xfId="10083"/>
    <cellStyle name="Normal 120 4 2" xfId="10084"/>
    <cellStyle name="Normal 120 4 2 2" xfId="10085"/>
    <cellStyle name="Normal 120 4 3" xfId="10086"/>
    <cellStyle name="Normal 120 4 4" xfId="10087"/>
    <cellStyle name="Normal 120 5" xfId="10088"/>
    <cellStyle name="Normal 120 5 2" xfId="10089"/>
    <cellStyle name="Normal 120 5 3" xfId="10090"/>
    <cellStyle name="Normal 120 6" xfId="10091"/>
    <cellStyle name="Normal 120 6 2" xfId="10092"/>
    <cellStyle name="Normal 120 7" xfId="10093"/>
    <cellStyle name="Normal 120 8" xfId="10094"/>
    <cellStyle name="Normal 121" xfId="10095"/>
    <cellStyle name="Normal 121 2" xfId="10096"/>
    <cellStyle name="Normal 121 2 2" xfId="10097"/>
    <cellStyle name="Normal 121 2 2 2" xfId="10098"/>
    <cellStyle name="Normal 121 2 2 2 2" xfId="10099"/>
    <cellStyle name="Normal 121 2 2 3" xfId="10100"/>
    <cellStyle name="Normal 121 2 2 4" xfId="10101"/>
    <cellStyle name="Normal 121 2 3" xfId="10102"/>
    <cellStyle name="Normal 121 2 3 2" xfId="10103"/>
    <cellStyle name="Normal 121 2 3 3" xfId="10104"/>
    <cellStyle name="Normal 121 2 4" xfId="10105"/>
    <cellStyle name="Normal 121 2 5" xfId="10106"/>
    <cellStyle name="Normal 121 2 6" xfId="10107"/>
    <cellStyle name="Normal 121 3" xfId="10108"/>
    <cellStyle name="Normal 121 3 2" xfId="10109"/>
    <cellStyle name="Normal 121 3 2 2" xfId="10110"/>
    <cellStyle name="Normal 121 3 2 2 2" xfId="10111"/>
    <cellStyle name="Normal 121 3 2 3" xfId="10112"/>
    <cellStyle name="Normal 121 3 2 4" xfId="10113"/>
    <cellStyle name="Normal 121 3 3" xfId="10114"/>
    <cellStyle name="Normal 121 3 3 2" xfId="10115"/>
    <cellStyle name="Normal 121 3 4" xfId="10116"/>
    <cellStyle name="Normal 121 3 5" xfId="10117"/>
    <cellStyle name="Normal 121 4" xfId="10118"/>
    <cellStyle name="Normal 121 4 2" xfId="10119"/>
    <cellStyle name="Normal 121 4 2 2" xfId="10120"/>
    <cellStyle name="Normal 121 4 3" xfId="10121"/>
    <cellStyle name="Normal 121 4 4" xfId="10122"/>
    <cellStyle name="Normal 121 5" xfId="10123"/>
    <cellStyle name="Normal 121 5 2" xfId="10124"/>
    <cellStyle name="Normal 121 5 3" xfId="10125"/>
    <cellStyle name="Normal 121 6" xfId="10126"/>
    <cellStyle name="Normal 121 6 2" xfId="10127"/>
    <cellStyle name="Normal 121 7" xfId="10128"/>
    <cellStyle name="Normal 121 8" xfId="10129"/>
    <cellStyle name="Normal 122" xfId="10130"/>
    <cellStyle name="Normal 122 2" xfId="10131"/>
    <cellStyle name="Normal 122 2 2" xfId="10132"/>
    <cellStyle name="Normal 122 2 2 2" xfId="10133"/>
    <cellStyle name="Normal 122 2 2 2 2" xfId="10134"/>
    <cellStyle name="Normal 122 2 2 3" xfId="10135"/>
    <cellStyle name="Normal 122 2 2 4" xfId="10136"/>
    <cellStyle name="Normal 122 2 3" xfId="10137"/>
    <cellStyle name="Normal 122 2 3 2" xfId="10138"/>
    <cellStyle name="Normal 122 2 3 3" xfId="10139"/>
    <cellStyle name="Normal 122 2 4" xfId="10140"/>
    <cellStyle name="Normal 122 2 5" xfId="10141"/>
    <cellStyle name="Normal 122 2 6" xfId="10142"/>
    <cellStyle name="Normal 122 3" xfId="10143"/>
    <cellStyle name="Normal 122 3 2" xfId="10144"/>
    <cellStyle name="Normal 122 3 2 2" xfId="10145"/>
    <cellStyle name="Normal 122 3 2 2 2" xfId="10146"/>
    <cellStyle name="Normal 122 3 2 3" xfId="10147"/>
    <cellStyle name="Normal 122 3 2 4" xfId="10148"/>
    <cellStyle name="Normal 122 3 3" xfId="10149"/>
    <cellStyle name="Normal 122 3 3 2" xfId="10150"/>
    <cellStyle name="Normal 122 3 4" xfId="10151"/>
    <cellStyle name="Normal 122 3 5" xfId="10152"/>
    <cellStyle name="Normal 122 4" xfId="10153"/>
    <cellStyle name="Normal 122 4 2" xfId="10154"/>
    <cellStyle name="Normal 122 4 2 2" xfId="10155"/>
    <cellStyle name="Normal 122 4 3" xfId="10156"/>
    <cellStyle name="Normal 122 4 4" xfId="10157"/>
    <cellStyle name="Normal 122 5" xfId="10158"/>
    <cellStyle name="Normal 122 5 2" xfId="10159"/>
    <cellStyle name="Normal 122 5 3" xfId="10160"/>
    <cellStyle name="Normal 122 6" xfId="10161"/>
    <cellStyle name="Normal 122 6 2" xfId="10162"/>
    <cellStyle name="Normal 122 7" xfId="10163"/>
    <cellStyle name="Normal 122 8" xfId="10164"/>
    <cellStyle name="Normal 123" xfId="10165"/>
    <cellStyle name="Normal 123 2" xfId="10166"/>
    <cellStyle name="Normal 123 2 2" xfId="10167"/>
    <cellStyle name="Normal 123 2 2 2" xfId="10168"/>
    <cellStyle name="Normal 123 2 2 2 2" xfId="10169"/>
    <cellStyle name="Normal 123 2 2 3" xfId="10170"/>
    <cellStyle name="Normal 123 2 2 4" xfId="10171"/>
    <cellStyle name="Normal 123 2 3" xfId="10172"/>
    <cellStyle name="Normal 123 2 3 2" xfId="10173"/>
    <cellStyle name="Normal 123 2 3 3" xfId="10174"/>
    <cellStyle name="Normal 123 2 4" xfId="10175"/>
    <cellStyle name="Normal 123 2 5" xfId="10176"/>
    <cellStyle name="Normal 123 2 6" xfId="10177"/>
    <cellStyle name="Normal 123 3" xfId="10178"/>
    <cellStyle name="Normal 123 3 2" xfId="10179"/>
    <cellStyle name="Normal 123 3 2 2" xfId="10180"/>
    <cellStyle name="Normal 123 3 2 2 2" xfId="10181"/>
    <cellStyle name="Normal 123 3 2 3" xfId="10182"/>
    <cellStyle name="Normal 123 3 2 4" xfId="10183"/>
    <cellStyle name="Normal 123 3 3" xfId="10184"/>
    <cellStyle name="Normal 123 3 3 2" xfId="10185"/>
    <cellStyle name="Normal 123 3 4" xfId="10186"/>
    <cellStyle name="Normal 123 3 5" xfId="10187"/>
    <cellStyle name="Normal 123 4" xfId="10188"/>
    <cellStyle name="Normal 123 4 2" xfId="10189"/>
    <cellStyle name="Normal 123 4 2 2" xfId="10190"/>
    <cellStyle name="Normal 123 4 3" xfId="10191"/>
    <cellStyle name="Normal 123 4 4" xfId="10192"/>
    <cellStyle name="Normal 123 5" xfId="10193"/>
    <cellStyle name="Normal 123 5 2" xfId="10194"/>
    <cellStyle name="Normal 123 5 3" xfId="10195"/>
    <cellStyle name="Normal 123 6" xfId="10196"/>
    <cellStyle name="Normal 123 6 2" xfId="10197"/>
    <cellStyle name="Normal 123 7" xfId="10198"/>
    <cellStyle name="Normal 123 8" xfId="10199"/>
    <cellStyle name="Normal 124" xfId="10200"/>
    <cellStyle name="Normal 124 2" xfId="10201"/>
    <cellStyle name="Normal 124 2 2" xfId="10202"/>
    <cellStyle name="Normal 124 2 2 2" xfId="10203"/>
    <cellStyle name="Normal 124 2 2 2 2" xfId="10204"/>
    <cellStyle name="Normal 124 2 2 3" xfId="10205"/>
    <cellStyle name="Normal 124 2 2 4" xfId="10206"/>
    <cellStyle name="Normal 124 2 3" xfId="10207"/>
    <cellStyle name="Normal 124 2 3 2" xfId="10208"/>
    <cellStyle name="Normal 124 2 3 3" xfId="10209"/>
    <cellStyle name="Normal 124 2 4" xfId="10210"/>
    <cellStyle name="Normal 124 2 5" xfId="10211"/>
    <cellStyle name="Normal 124 2 6" xfId="10212"/>
    <cellStyle name="Normal 124 3" xfId="10213"/>
    <cellStyle name="Normal 124 3 2" xfId="10214"/>
    <cellStyle name="Normal 124 3 2 2" xfId="10215"/>
    <cellStyle name="Normal 124 3 2 2 2" xfId="10216"/>
    <cellStyle name="Normal 124 3 2 3" xfId="10217"/>
    <cellStyle name="Normal 124 3 2 4" xfId="10218"/>
    <cellStyle name="Normal 124 3 3" xfId="10219"/>
    <cellStyle name="Normal 124 3 3 2" xfId="10220"/>
    <cellStyle name="Normal 124 3 4" xfId="10221"/>
    <cellStyle name="Normal 124 3 5" xfId="10222"/>
    <cellStyle name="Normal 124 4" xfId="10223"/>
    <cellStyle name="Normal 124 4 2" xfId="10224"/>
    <cellStyle name="Normal 124 4 2 2" xfId="10225"/>
    <cellStyle name="Normal 124 4 3" xfId="10226"/>
    <cellStyle name="Normal 124 4 4" xfId="10227"/>
    <cellStyle name="Normal 124 5" xfId="10228"/>
    <cellStyle name="Normal 124 5 2" xfId="10229"/>
    <cellStyle name="Normal 124 5 3" xfId="10230"/>
    <cellStyle name="Normal 124 6" xfId="10231"/>
    <cellStyle name="Normal 124 6 2" xfId="10232"/>
    <cellStyle name="Normal 124 7" xfId="10233"/>
    <cellStyle name="Normal 124 8" xfId="10234"/>
    <cellStyle name="Normal 125" xfId="10235"/>
    <cellStyle name="Normal 125 2" xfId="10236"/>
    <cellStyle name="Normal 125 2 2" xfId="10237"/>
    <cellStyle name="Normal 125 2 2 2" xfId="10238"/>
    <cellStyle name="Normal 125 2 2 2 2" xfId="10239"/>
    <cellStyle name="Normal 125 2 2 3" xfId="10240"/>
    <cellStyle name="Normal 125 2 2 4" xfId="10241"/>
    <cellStyle name="Normal 125 2 3" xfId="10242"/>
    <cellStyle name="Normal 125 2 3 2" xfId="10243"/>
    <cellStyle name="Normal 125 2 3 3" xfId="10244"/>
    <cellStyle name="Normal 125 2 4" xfId="10245"/>
    <cellStyle name="Normal 125 2 5" xfId="10246"/>
    <cellStyle name="Normal 125 2 6" xfId="10247"/>
    <cellStyle name="Normal 125 3" xfId="10248"/>
    <cellStyle name="Normal 125 3 2" xfId="10249"/>
    <cellStyle name="Normal 125 3 2 2" xfId="10250"/>
    <cellStyle name="Normal 125 3 2 2 2" xfId="10251"/>
    <cellStyle name="Normal 125 3 2 3" xfId="10252"/>
    <cellStyle name="Normal 125 3 2 4" xfId="10253"/>
    <cellStyle name="Normal 125 3 3" xfId="10254"/>
    <cellStyle name="Normal 125 3 3 2" xfId="10255"/>
    <cellStyle name="Normal 125 3 4" xfId="10256"/>
    <cellStyle name="Normal 125 3 5" xfId="10257"/>
    <cellStyle name="Normal 125 4" xfId="10258"/>
    <cellStyle name="Normal 125 4 2" xfId="10259"/>
    <cellStyle name="Normal 125 4 2 2" xfId="10260"/>
    <cellStyle name="Normal 125 4 3" xfId="10261"/>
    <cellStyle name="Normal 125 4 4" xfId="10262"/>
    <cellStyle name="Normal 125 5" xfId="10263"/>
    <cellStyle name="Normal 125 5 2" xfId="10264"/>
    <cellStyle name="Normal 125 5 3" xfId="10265"/>
    <cellStyle name="Normal 125 6" xfId="10266"/>
    <cellStyle name="Normal 125 6 2" xfId="10267"/>
    <cellStyle name="Normal 125 7" xfId="10268"/>
    <cellStyle name="Normal 125 8" xfId="10269"/>
    <cellStyle name="Normal 126" xfId="10270"/>
    <cellStyle name="Normal 126 2" xfId="10271"/>
    <cellStyle name="Normal 126 2 2" xfId="10272"/>
    <cellStyle name="Normal 126 2 2 2" xfId="10273"/>
    <cellStyle name="Normal 126 2 2 2 2" xfId="10274"/>
    <cellStyle name="Normal 126 2 2 3" xfId="10275"/>
    <cellStyle name="Normal 126 2 2 4" xfId="10276"/>
    <cellStyle name="Normal 126 2 3" xfId="10277"/>
    <cellStyle name="Normal 126 2 3 2" xfId="10278"/>
    <cellStyle name="Normal 126 2 3 3" xfId="10279"/>
    <cellStyle name="Normal 126 2 4" xfId="10280"/>
    <cellStyle name="Normal 126 2 5" xfId="10281"/>
    <cellStyle name="Normal 126 2 6" xfId="10282"/>
    <cellStyle name="Normal 126 3" xfId="10283"/>
    <cellStyle name="Normal 126 3 2" xfId="10284"/>
    <cellStyle name="Normal 126 3 2 2" xfId="10285"/>
    <cellStyle name="Normal 126 3 2 2 2" xfId="10286"/>
    <cellStyle name="Normal 126 3 2 3" xfId="10287"/>
    <cellStyle name="Normal 126 3 2 4" xfId="10288"/>
    <cellStyle name="Normal 126 3 3" xfId="10289"/>
    <cellStyle name="Normal 126 3 3 2" xfId="10290"/>
    <cellStyle name="Normal 126 3 4" xfId="10291"/>
    <cellStyle name="Normal 126 3 5" xfId="10292"/>
    <cellStyle name="Normal 126 4" xfId="10293"/>
    <cellStyle name="Normal 126 4 2" xfId="10294"/>
    <cellStyle name="Normal 126 4 2 2" xfId="10295"/>
    <cellStyle name="Normal 126 4 3" xfId="10296"/>
    <cellStyle name="Normal 126 4 4" xfId="10297"/>
    <cellStyle name="Normal 126 5" xfId="10298"/>
    <cellStyle name="Normal 126 5 2" xfId="10299"/>
    <cellStyle name="Normal 126 5 3" xfId="10300"/>
    <cellStyle name="Normal 126 6" xfId="10301"/>
    <cellStyle name="Normal 126 6 2" xfId="10302"/>
    <cellStyle name="Normal 126 7" xfId="10303"/>
    <cellStyle name="Normal 126 8" xfId="10304"/>
    <cellStyle name="Normal 127" xfId="10305"/>
    <cellStyle name="Normal 127 2" xfId="10306"/>
    <cellStyle name="Normal 127 2 2" xfId="10307"/>
    <cellStyle name="Normal 127 2 2 2" xfId="10308"/>
    <cellStyle name="Normal 127 2 2 2 2" xfId="10309"/>
    <cellStyle name="Normal 127 2 2 3" xfId="10310"/>
    <cellStyle name="Normal 127 2 2 4" xfId="10311"/>
    <cellStyle name="Normal 127 2 3" xfId="10312"/>
    <cellStyle name="Normal 127 2 3 2" xfId="10313"/>
    <cellStyle name="Normal 127 2 3 3" xfId="10314"/>
    <cellStyle name="Normal 127 2 4" xfId="10315"/>
    <cellStyle name="Normal 127 2 5" xfId="10316"/>
    <cellStyle name="Normal 127 2 6" xfId="10317"/>
    <cellStyle name="Normal 127 3" xfId="10318"/>
    <cellStyle name="Normal 127 3 2" xfId="10319"/>
    <cellStyle name="Normal 127 3 2 2" xfId="10320"/>
    <cellStyle name="Normal 127 3 2 2 2" xfId="10321"/>
    <cellStyle name="Normal 127 3 2 3" xfId="10322"/>
    <cellStyle name="Normal 127 3 2 4" xfId="10323"/>
    <cellStyle name="Normal 127 3 3" xfId="10324"/>
    <cellStyle name="Normal 127 3 3 2" xfId="10325"/>
    <cellStyle name="Normal 127 3 4" xfId="10326"/>
    <cellStyle name="Normal 127 3 5" xfId="10327"/>
    <cellStyle name="Normal 127 4" xfId="10328"/>
    <cellStyle name="Normal 127 4 2" xfId="10329"/>
    <cellStyle name="Normal 127 4 2 2" xfId="10330"/>
    <cellStyle name="Normal 127 4 3" xfId="10331"/>
    <cellStyle name="Normal 127 4 4" xfId="10332"/>
    <cellStyle name="Normal 127 5" xfId="10333"/>
    <cellStyle name="Normal 127 5 2" xfId="10334"/>
    <cellStyle name="Normal 127 5 3" xfId="10335"/>
    <cellStyle name="Normal 127 6" xfId="10336"/>
    <cellStyle name="Normal 127 6 2" xfId="10337"/>
    <cellStyle name="Normal 127 7" xfId="10338"/>
    <cellStyle name="Normal 127 8" xfId="10339"/>
    <cellStyle name="Normal 128" xfId="10340"/>
    <cellStyle name="Normal 128 2" xfId="10341"/>
    <cellStyle name="Normal 128 2 2" xfId="10342"/>
    <cellStyle name="Normal 128 2 2 2" xfId="10343"/>
    <cellStyle name="Normal 128 2 2 2 2" xfId="10344"/>
    <cellStyle name="Normal 128 2 2 3" xfId="10345"/>
    <cellStyle name="Normal 128 2 2 4" xfId="10346"/>
    <cellStyle name="Normal 128 2 3" xfId="10347"/>
    <cellStyle name="Normal 128 2 3 2" xfId="10348"/>
    <cellStyle name="Normal 128 2 3 3" xfId="10349"/>
    <cellStyle name="Normal 128 2 4" xfId="10350"/>
    <cellStyle name="Normal 128 2 5" xfId="10351"/>
    <cellStyle name="Normal 128 2 6" xfId="10352"/>
    <cellStyle name="Normal 128 3" xfId="10353"/>
    <cellStyle name="Normal 128 3 2" xfId="10354"/>
    <cellStyle name="Normal 128 3 2 2" xfId="10355"/>
    <cellStyle name="Normal 128 3 2 2 2" xfId="10356"/>
    <cellStyle name="Normal 128 3 2 3" xfId="10357"/>
    <cellStyle name="Normal 128 3 2 4" xfId="10358"/>
    <cellStyle name="Normal 128 3 3" xfId="10359"/>
    <cellStyle name="Normal 128 3 3 2" xfId="10360"/>
    <cellStyle name="Normal 128 3 4" xfId="10361"/>
    <cellStyle name="Normal 128 3 5" xfId="10362"/>
    <cellStyle name="Normal 128 4" xfId="10363"/>
    <cellStyle name="Normal 128 4 2" xfId="10364"/>
    <cellStyle name="Normal 128 4 2 2" xfId="10365"/>
    <cellStyle name="Normal 128 4 3" xfId="10366"/>
    <cellStyle name="Normal 128 4 4" xfId="10367"/>
    <cellStyle name="Normal 128 5" xfId="10368"/>
    <cellStyle name="Normal 128 5 2" xfId="10369"/>
    <cellStyle name="Normal 128 5 3" xfId="10370"/>
    <cellStyle name="Normal 128 6" xfId="10371"/>
    <cellStyle name="Normal 128 6 2" xfId="10372"/>
    <cellStyle name="Normal 128 7" xfId="10373"/>
    <cellStyle name="Normal 128 8" xfId="10374"/>
    <cellStyle name="Normal 129" xfId="10375"/>
    <cellStyle name="Normal 129 2" xfId="10376"/>
    <cellStyle name="Normal 129 2 2" xfId="10377"/>
    <cellStyle name="Normal 129 2 2 2" xfId="10378"/>
    <cellStyle name="Normal 129 2 2 2 2" xfId="10379"/>
    <cellStyle name="Normal 129 2 2 3" xfId="10380"/>
    <cellStyle name="Normal 129 2 2 4" xfId="10381"/>
    <cellStyle name="Normal 129 2 3" xfId="10382"/>
    <cellStyle name="Normal 129 2 3 2" xfId="10383"/>
    <cellStyle name="Normal 129 2 3 3" xfId="10384"/>
    <cellStyle name="Normal 129 2 4" xfId="10385"/>
    <cellStyle name="Normal 129 2 5" xfId="10386"/>
    <cellStyle name="Normal 129 2 6" xfId="10387"/>
    <cellStyle name="Normal 129 3" xfId="10388"/>
    <cellStyle name="Normal 129 3 2" xfId="10389"/>
    <cellStyle name="Normal 129 3 2 2" xfId="10390"/>
    <cellStyle name="Normal 129 3 2 2 2" xfId="10391"/>
    <cellStyle name="Normal 129 3 2 3" xfId="10392"/>
    <cellStyle name="Normal 129 3 2 4" xfId="10393"/>
    <cellStyle name="Normal 129 3 3" xfId="10394"/>
    <cellStyle name="Normal 129 3 3 2" xfId="10395"/>
    <cellStyle name="Normal 129 3 4" xfId="10396"/>
    <cellStyle name="Normal 129 3 5" xfId="10397"/>
    <cellStyle name="Normal 129 4" xfId="10398"/>
    <cellStyle name="Normal 129 4 2" xfId="10399"/>
    <cellStyle name="Normal 129 4 2 2" xfId="10400"/>
    <cellStyle name="Normal 129 4 3" xfId="10401"/>
    <cellStyle name="Normal 129 4 4" xfId="10402"/>
    <cellStyle name="Normal 129 5" xfId="10403"/>
    <cellStyle name="Normal 129 5 2" xfId="10404"/>
    <cellStyle name="Normal 129 5 3" xfId="10405"/>
    <cellStyle name="Normal 129 6" xfId="10406"/>
    <cellStyle name="Normal 129 6 2" xfId="10407"/>
    <cellStyle name="Normal 129 7" xfId="10408"/>
    <cellStyle name="Normal 129 8" xfId="10409"/>
    <cellStyle name="Normal 13" xfId="10410"/>
    <cellStyle name="Normal 13 2" xfId="10411"/>
    <cellStyle name="Normal 13 2 2" xfId="10412"/>
    <cellStyle name="Normal 13 2_15-FINANCEIRAS" xfId="10413"/>
    <cellStyle name="Normal 13 3" xfId="10414"/>
    <cellStyle name="Normal 13 3 2" xfId="10415"/>
    <cellStyle name="Normal 13 3_15-FINANCEIRAS" xfId="10416"/>
    <cellStyle name="Normal 13 4" xfId="10417"/>
    <cellStyle name="Normal 13 4 2" xfId="10418"/>
    <cellStyle name="Normal 13 4_15-FINANCEIRAS" xfId="10419"/>
    <cellStyle name="Normal 13 5" xfId="10420"/>
    <cellStyle name="Normal 13 6" xfId="10421"/>
    <cellStyle name="Normal 13_13-Endividamento" xfId="10422"/>
    <cellStyle name="Normal 130" xfId="10423"/>
    <cellStyle name="Normal 130 2" xfId="10424"/>
    <cellStyle name="Normal 130 2 2" xfId="10425"/>
    <cellStyle name="Normal 130 2 2 2" xfId="10426"/>
    <cellStyle name="Normal 130 2 2 2 2" xfId="10427"/>
    <cellStyle name="Normal 130 2 2 3" xfId="10428"/>
    <cellStyle name="Normal 130 2 2 4" xfId="10429"/>
    <cellStyle name="Normal 130 2 3" xfId="10430"/>
    <cellStyle name="Normal 130 2 3 2" xfId="10431"/>
    <cellStyle name="Normal 130 2 3 3" xfId="10432"/>
    <cellStyle name="Normal 130 2 4" xfId="10433"/>
    <cellStyle name="Normal 130 2 5" xfId="10434"/>
    <cellStyle name="Normal 130 2 6" xfId="10435"/>
    <cellStyle name="Normal 130 3" xfId="10436"/>
    <cellStyle name="Normal 130 3 2" xfId="10437"/>
    <cellStyle name="Normal 130 3 2 2" xfId="10438"/>
    <cellStyle name="Normal 130 3 2 2 2" xfId="10439"/>
    <cellStyle name="Normal 130 3 2 3" xfId="10440"/>
    <cellStyle name="Normal 130 3 2 4" xfId="10441"/>
    <cellStyle name="Normal 130 3 3" xfId="10442"/>
    <cellStyle name="Normal 130 3 3 2" xfId="10443"/>
    <cellStyle name="Normal 130 3 4" xfId="10444"/>
    <cellStyle name="Normal 130 3 5" xfId="10445"/>
    <cellStyle name="Normal 130 4" xfId="10446"/>
    <cellStyle name="Normal 130 4 2" xfId="10447"/>
    <cellStyle name="Normal 130 4 2 2" xfId="10448"/>
    <cellStyle name="Normal 130 4 3" xfId="10449"/>
    <cellStyle name="Normal 130 4 4" xfId="10450"/>
    <cellStyle name="Normal 130 5" xfId="10451"/>
    <cellStyle name="Normal 130 5 2" xfId="10452"/>
    <cellStyle name="Normal 130 5 3" xfId="10453"/>
    <cellStyle name="Normal 130 6" xfId="10454"/>
    <cellStyle name="Normal 130 6 2" xfId="10455"/>
    <cellStyle name="Normal 130 7" xfId="10456"/>
    <cellStyle name="Normal 130 8" xfId="10457"/>
    <cellStyle name="Normal 131" xfId="10458"/>
    <cellStyle name="Normal 131 2" xfId="10459"/>
    <cellStyle name="Normal 131 2 2" xfId="10460"/>
    <cellStyle name="Normal 131 2 2 2" xfId="10461"/>
    <cellStyle name="Normal 131 2 2 2 2" xfId="10462"/>
    <cellStyle name="Normal 131 2 2 3" xfId="10463"/>
    <cellStyle name="Normal 131 2 2 4" xfId="10464"/>
    <cellStyle name="Normal 131 2 3" xfId="10465"/>
    <cellStyle name="Normal 131 2 3 2" xfId="10466"/>
    <cellStyle name="Normal 131 2 3 3" xfId="10467"/>
    <cellStyle name="Normal 131 2 4" xfId="10468"/>
    <cellStyle name="Normal 131 2 5" xfId="10469"/>
    <cellStyle name="Normal 131 2 6" xfId="10470"/>
    <cellStyle name="Normal 131 3" xfId="10471"/>
    <cellStyle name="Normal 131 3 2" xfId="10472"/>
    <cellStyle name="Normal 131 3 2 2" xfId="10473"/>
    <cellStyle name="Normal 131 3 2 2 2" xfId="10474"/>
    <cellStyle name="Normal 131 3 2 3" xfId="10475"/>
    <cellStyle name="Normal 131 3 2 4" xfId="10476"/>
    <cellStyle name="Normal 131 3 3" xfId="10477"/>
    <cellStyle name="Normal 131 3 3 2" xfId="10478"/>
    <cellStyle name="Normal 131 3 4" xfId="10479"/>
    <cellStyle name="Normal 131 3 5" xfId="10480"/>
    <cellStyle name="Normal 131 4" xfId="10481"/>
    <cellStyle name="Normal 131 4 2" xfId="10482"/>
    <cellStyle name="Normal 131 4 2 2" xfId="10483"/>
    <cellStyle name="Normal 131 4 3" xfId="10484"/>
    <cellStyle name="Normal 131 4 4" xfId="10485"/>
    <cellStyle name="Normal 131 5" xfId="10486"/>
    <cellStyle name="Normal 131 5 2" xfId="10487"/>
    <cellStyle name="Normal 131 5 3" xfId="10488"/>
    <cellStyle name="Normal 131 6" xfId="10489"/>
    <cellStyle name="Normal 131 6 2" xfId="10490"/>
    <cellStyle name="Normal 131 7" xfId="10491"/>
    <cellStyle name="Normal 131 8" xfId="10492"/>
    <cellStyle name="Normal 132" xfId="10493"/>
    <cellStyle name="Normal 132 2" xfId="10494"/>
    <cellStyle name="Normal 132 2 2" xfId="10495"/>
    <cellStyle name="Normal 132 2 2 2" xfId="10496"/>
    <cellStyle name="Normal 132 2 2 2 2" xfId="10497"/>
    <cellStyle name="Normal 132 2 2 3" xfId="10498"/>
    <cellStyle name="Normal 132 2 2 4" xfId="10499"/>
    <cellStyle name="Normal 132 2 3" xfId="10500"/>
    <cellStyle name="Normal 132 2 3 2" xfId="10501"/>
    <cellStyle name="Normal 132 2 3 3" xfId="10502"/>
    <cellStyle name="Normal 132 2 4" xfId="10503"/>
    <cellStyle name="Normal 132 2 5" xfId="10504"/>
    <cellStyle name="Normal 132 2 6" xfId="10505"/>
    <cellStyle name="Normal 132 3" xfId="10506"/>
    <cellStyle name="Normal 132 3 2" xfId="10507"/>
    <cellStyle name="Normal 132 3 2 2" xfId="10508"/>
    <cellStyle name="Normal 132 3 2 2 2" xfId="10509"/>
    <cellStyle name="Normal 132 3 2 3" xfId="10510"/>
    <cellStyle name="Normal 132 3 2 4" xfId="10511"/>
    <cellStyle name="Normal 132 3 3" xfId="10512"/>
    <cellStyle name="Normal 132 3 3 2" xfId="10513"/>
    <cellStyle name="Normal 132 3 4" xfId="10514"/>
    <cellStyle name="Normal 132 3 5" xfId="10515"/>
    <cellStyle name="Normal 132 4" xfId="10516"/>
    <cellStyle name="Normal 132 4 2" xfId="10517"/>
    <cellStyle name="Normal 132 4 2 2" xfId="10518"/>
    <cellStyle name="Normal 132 4 3" xfId="10519"/>
    <cellStyle name="Normal 132 4 4" xfId="10520"/>
    <cellStyle name="Normal 132 5" xfId="10521"/>
    <cellStyle name="Normal 132 5 2" xfId="10522"/>
    <cellStyle name="Normal 132 5 3" xfId="10523"/>
    <cellStyle name="Normal 132 6" xfId="10524"/>
    <cellStyle name="Normal 132 6 2" xfId="10525"/>
    <cellStyle name="Normal 132 7" xfId="10526"/>
    <cellStyle name="Normal 132 8" xfId="10527"/>
    <cellStyle name="Normal 133" xfId="10528"/>
    <cellStyle name="Normal 133 2" xfId="10529"/>
    <cellStyle name="Normal 133 2 2" xfId="10530"/>
    <cellStyle name="Normal 133 2 2 2" xfId="10531"/>
    <cellStyle name="Normal 133 2 2 2 2" xfId="10532"/>
    <cellStyle name="Normal 133 2 2 3" xfId="10533"/>
    <cellStyle name="Normal 133 2 2 4" xfId="10534"/>
    <cellStyle name="Normal 133 2 3" xfId="10535"/>
    <cellStyle name="Normal 133 2 3 2" xfId="10536"/>
    <cellStyle name="Normal 133 2 3 3" xfId="10537"/>
    <cellStyle name="Normal 133 2 4" xfId="10538"/>
    <cellStyle name="Normal 133 2 5" xfId="10539"/>
    <cellStyle name="Normal 133 2 6" xfId="10540"/>
    <cellStyle name="Normal 133 3" xfId="10541"/>
    <cellStyle name="Normal 133 3 2" xfId="10542"/>
    <cellStyle name="Normal 133 3 2 2" xfId="10543"/>
    <cellStyle name="Normal 133 3 2 2 2" xfId="10544"/>
    <cellStyle name="Normal 133 3 2 3" xfId="10545"/>
    <cellStyle name="Normal 133 3 2 4" xfId="10546"/>
    <cellStyle name="Normal 133 3 3" xfId="10547"/>
    <cellStyle name="Normal 133 3 3 2" xfId="10548"/>
    <cellStyle name="Normal 133 3 4" xfId="10549"/>
    <cellStyle name="Normal 133 3 5" xfId="10550"/>
    <cellStyle name="Normal 133 4" xfId="10551"/>
    <cellStyle name="Normal 133 4 2" xfId="10552"/>
    <cellStyle name="Normal 133 4 2 2" xfId="10553"/>
    <cellStyle name="Normal 133 4 3" xfId="10554"/>
    <cellStyle name="Normal 133 4 4" xfId="10555"/>
    <cellStyle name="Normal 133 5" xfId="10556"/>
    <cellStyle name="Normal 133 5 2" xfId="10557"/>
    <cellStyle name="Normal 133 5 3" xfId="10558"/>
    <cellStyle name="Normal 133 6" xfId="10559"/>
    <cellStyle name="Normal 133 6 2" xfId="10560"/>
    <cellStyle name="Normal 133 7" xfId="10561"/>
    <cellStyle name="Normal 133 8" xfId="10562"/>
    <cellStyle name="Normal 134" xfId="10563"/>
    <cellStyle name="Normal 134 2" xfId="10564"/>
    <cellStyle name="Normal 134 2 2" xfId="10565"/>
    <cellStyle name="Normal 134 2 2 2" xfId="10566"/>
    <cellStyle name="Normal 134 2 2 2 2" xfId="10567"/>
    <cellStyle name="Normal 134 2 2 3" xfId="10568"/>
    <cellStyle name="Normal 134 2 2 4" xfId="10569"/>
    <cellStyle name="Normal 134 2 3" xfId="10570"/>
    <cellStyle name="Normal 134 2 3 2" xfId="10571"/>
    <cellStyle name="Normal 134 2 3 3" xfId="10572"/>
    <cellStyle name="Normal 134 2 4" xfId="10573"/>
    <cellStyle name="Normal 134 2 5" xfId="10574"/>
    <cellStyle name="Normal 134 2 6" xfId="10575"/>
    <cellStyle name="Normal 134 3" xfId="10576"/>
    <cellStyle name="Normal 134 3 2" xfId="10577"/>
    <cellStyle name="Normal 134 3 2 2" xfId="10578"/>
    <cellStyle name="Normal 134 3 2 2 2" xfId="10579"/>
    <cellStyle name="Normal 134 3 2 3" xfId="10580"/>
    <cellStyle name="Normal 134 3 2 4" xfId="10581"/>
    <cellStyle name="Normal 134 3 3" xfId="10582"/>
    <cellStyle name="Normal 134 3 3 2" xfId="10583"/>
    <cellStyle name="Normal 134 3 4" xfId="10584"/>
    <cellStyle name="Normal 134 3 5" xfId="10585"/>
    <cellStyle name="Normal 134 4" xfId="10586"/>
    <cellStyle name="Normal 134 4 2" xfId="10587"/>
    <cellStyle name="Normal 134 4 2 2" xfId="10588"/>
    <cellStyle name="Normal 134 4 3" xfId="10589"/>
    <cellStyle name="Normal 134 4 4" xfId="10590"/>
    <cellStyle name="Normal 134 5" xfId="10591"/>
    <cellStyle name="Normal 134 5 2" xfId="10592"/>
    <cellStyle name="Normal 134 5 3" xfId="10593"/>
    <cellStyle name="Normal 134 6" xfId="10594"/>
    <cellStyle name="Normal 134 6 2" xfId="10595"/>
    <cellStyle name="Normal 134 7" xfId="10596"/>
    <cellStyle name="Normal 134 8" xfId="10597"/>
    <cellStyle name="Normal 135" xfId="10598"/>
    <cellStyle name="Normal 135 2" xfId="10599"/>
    <cellStyle name="Normal 135 2 2" xfId="10600"/>
    <cellStyle name="Normal 135 2 2 2" xfId="10601"/>
    <cellStyle name="Normal 135 2 2 2 2" xfId="10602"/>
    <cellStyle name="Normal 135 2 2 3" xfId="10603"/>
    <cellStyle name="Normal 135 2 2 4" xfId="10604"/>
    <cellStyle name="Normal 135 2 3" xfId="10605"/>
    <cellStyle name="Normal 135 2 3 2" xfId="10606"/>
    <cellStyle name="Normal 135 2 3 3" xfId="10607"/>
    <cellStyle name="Normal 135 2 4" xfId="10608"/>
    <cellStyle name="Normal 135 2 5" xfId="10609"/>
    <cellStyle name="Normal 135 2 6" xfId="10610"/>
    <cellStyle name="Normal 135 3" xfId="10611"/>
    <cellStyle name="Normal 135 3 2" xfId="10612"/>
    <cellStyle name="Normal 135 3 2 2" xfId="10613"/>
    <cellStyle name="Normal 135 3 2 2 2" xfId="10614"/>
    <cellStyle name="Normal 135 3 2 3" xfId="10615"/>
    <cellStyle name="Normal 135 3 2 4" xfId="10616"/>
    <cellStyle name="Normal 135 3 3" xfId="10617"/>
    <cellStyle name="Normal 135 3 3 2" xfId="10618"/>
    <cellStyle name="Normal 135 3 4" xfId="10619"/>
    <cellStyle name="Normal 135 3 5" xfId="10620"/>
    <cellStyle name="Normal 135 4" xfId="10621"/>
    <cellStyle name="Normal 135 4 2" xfId="10622"/>
    <cellStyle name="Normal 135 4 2 2" xfId="10623"/>
    <cellStyle name="Normal 135 4 3" xfId="10624"/>
    <cellStyle name="Normal 135 4 4" xfId="10625"/>
    <cellStyle name="Normal 135 5" xfId="10626"/>
    <cellStyle name="Normal 135 5 2" xfId="10627"/>
    <cellStyle name="Normal 135 5 3" xfId="10628"/>
    <cellStyle name="Normal 135 6" xfId="10629"/>
    <cellStyle name="Normal 135 6 2" xfId="10630"/>
    <cellStyle name="Normal 135 7" xfId="10631"/>
    <cellStyle name="Normal 135 8" xfId="10632"/>
    <cellStyle name="Normal 136" xfId="10633"/>
    <cellStyle name="Normal 136 2" xfId="10634"/>
    <cellStyle name="Normal 136 2 2" xfId="10635"/>
    <cellStyle name="Normal 136 2 2 2" xfId="10636"/>
    <cellStyle name="Normal 136 2 2 2 2" xfId="10637"/>
    <cellStyle name="Normal 136 2 2 3" xfId="10638"/>
    <cellStyle name="Normal 136 2 2 4" xfId="10639"/>
    <cellStyle name="Normal 136 2 3" xfId="10640"/>
    <cellStyle name="Normal 136 2 3 2" xfId="10641"/>
    <cellStyle name="Normal 136 2 3 3" xfId="10642"/>
    <cellStyle name="Normal 136 2 4" xfId="10643"/>
    <cellStyle name="Normal 136 2 5" xfId="10644"/>
    <cellStyle name="Normal 136 2 6" xfId="10645"/>
    <cellStyle name="Normal 136 3" xfId="10646"/>
    <cellStyle name="Normal 136 3 2" xfId="10647"/>
    <cellStyle name="Normal 136 3 2 2" xfId="10648"/>
    <cellStyle name="Normal 136 3 2 2 2" xfId="10649"/>
    <cellStyle name="Normal 136 3 2 3" xfId="10650"/>
    <cellStyle name="Normal 136 3 2 4" xfId="10651"/>
    <cellStyle name="Normal 136 3 3" xfId="10652"/>
    <cellStyle name="Normal 136 3 3 2" xfId="10653"/>
    <cellStyle name="Normal 136 3 4" xfId="10654"/>
    <cellStyle name="Normal 136 3 5" xfId="10655"/>
    <cellStyle name="Normal 136 4" xfId="10656"/>
    <cellStyle name="Normal 136 4 2" xfId="10657"/>
    <cellStyle name="Normal 136 4 2 2" xfId="10658"/>
    <cellStyle name="Normal 136 4 3" xfId="10659"/>
    <cellStyle name="Normal 136 4 4" xfId="10660"/>
    <cellStyle name="Normal 136 5" xfId="10661"/>
    <cellStyle name="Normal 136 5 2" xfId="10662"/>
    <cellStyle name="Normal 136 5 3" xfId="10663"/>
    <cellStyle name="Normal 136 6" xfId="10664"/>
    <cellStyle name="Normal 136 6 2" xfId="10665"/>
    <cellStyle name="Normal 136 7" xfId="10666"/>
    <cellStyle name="Normal 136 8" xfId="10667"/>
    <cellStyle name="Normal 137" xfId="10668"/>
    <cellStyle name="Normal 137 2" xfId="10669"/>
    <cellStyle name="Normal 137 2 2" xfId="10670"/>
    <cellStyle name="Normal 137 2 2 2" xfId="10671"/>
    <cellStyle name="Normal 137 2 2 2 2" xfId="10672"/>
    <cellStyle name="Normal 137 2 2 3" xfId="10673"/>
    <cellStyle name="Normal 137 2 2 4" xfId="10674"/>
    <cellStyle name="Normal 137 2 3" xfId="10675"/>
    <cellStyle name="Normal 137 2 3 2" xfId="10676"/>
    <cellStyle name="Normal 137 2 3 3" xfId="10677"/>
    <cellStyle name="Normal 137 2 4" xfId="10678"/>
    <cellStyle name="Normal 137 2 5" xfId="10679"/>
    <cellStyle name="Normal 137 2 6" xfId="10680"/>
    <cellStyle name="Normal 137 3" xfId="10681"/>
    <cellStyle name="Normal 137 3 2" xfId="10682"/>
    <cellStyle name="Normal 137 3 2 2" xfId="10683"/>
    <cellStyle name="Normal 137 3 2 2 2" xfId="10684"/>
    <cellStyle name="Normal 137 3 2 3" xfId="10685"/>
    <cellStyle name="Normal 137 3 2 4" xfId="10686"/>
    <cellStyle name="Normal 137 3 3" xfId="10687"/>
    <cellStyle name="Normal 137 3 3 2" xfId="10688"/>
    <cellStyle name="Normal 137 3 4" xfId="10689"/>
    <cellStyle name="Normal 137 3 5" xfId="10690"/>
    <cellStyle name="Normal 137 4" xfId="10691"/>
    <cellStyle name="Normal 137 4 2" xfId="10692"/>
    <cellStyle name="Normal 137 4 2 2" xfId="10693"/>
    <cellStyle name="Normal 137 4 3" xfId="10694"/>
    <cellStyle name="Normal 137 4 4" xfId="10695"/>
    <cellStyle name="Normal 137 5" xfId="10696"/>
    <cellStyle name="Normal 137 5 2" xfId="10697"/>
    <cellStyle name="Normal 137 5 3" xfId="10698"/>
    <cellStyle name="Normal 137 6" xfId="10699"/>
    <cellStyle name="Normal 137 6 2" xfId="10700"/>
    <cellStyle name="Normal 137 7" xfId="10701"/>
    <cellStyle name="Normal 137 8" xfId="10702"/>
    <cellStyle name="Normal 138" xfId="10703"/>
    <cellStyle name="Normal 138 2" xfId="10704"/>
    <cellStyle name="Normal 138 2 2" xfId="10705"/>
    <cellStyle name="Normal 138 2 2 2" xfId="10706"/>
    <cellStyle name="Normal 138 2 2 2 2" xfId="10707"/>
    <cellStyle name="Normal 138 2 2 3" xfId="10708"/>
    <cellStyle name="Normal 138 2 2 4" xfId="10709"/>
    <cellStyle name="Normal 138 2 3" xfId="10710"/>
    <cellStyle name="Normal 138 2 3 2" xfId="10711"/>
    <cellStyle name="Normal 138 2 3 3" xfId="10712"/>
    <cellStyle name="Normal 138 2 4" xfId="10713"/>
    <cellStyle name="Normal 138 2 5" xfId="10714"/>
    <cellStyle name="Normal 138 2 6" xfId="10715"/>
    <cellStyle name="Normal 138 3" xfId="10716"/>
    <cellStyle name="Normal 138 3 2" xfId="10717"/>
    <cellStyle name="Normal 138 3 2 2" xfId="10718"/>
    <cellStyle name="Normal 138 3 2 2 2" xfId="10719"/>
    <cellStyle name="Normal 138 3 2 3" xfId="10720"/>
    <cellStyle name="Normal 138 3 2 4" xfId="10721"/>
    <cellStyle name="Normal 138 3 3" xfId="10722"/>
    <cellStyle name="Normal 138 3 3 2" xfId="10723"/>
    <cellStyle name="Normal 138 3 4" xfId="10724"/>
    <cellStyle name="Normal 138 3 5" xfId="10725"/>
    <cellStyle name="Normal 138 4" xfId="10726"/>
    <cellStyle name="Normal 138 4 2" xfId="10727"/>
    <cellStyle name="Normal 138 4 2 2" xfId="10728"/>
    <cellStyle name="Normal 138 4 3" xfId="10729"/>
    <cellStyle name="Normal 138 4 4" xfId="10730"/>
    <cellStyle name="Normal 138 5" xfId="10731"/>
    <cellStyle name="Normal 138 5 2" xfId="10732"/>
    <cellStyle name="Normal 138 5 3" xfId="10733"/>
    <cellStyle name="Normal 138 6" xfId="10734"/>
    <cellStyle name="Normal 138 6 2" xfId="10735"/>
    <cellStyle name="Normal 138 7" xfId="10736"/>
    <cellStyle name="Normal 138 8" xfId="10737"/>
    <cellStyle name="Normal 139" xfId="10738"/>
    <cellStyle name="Normal 139 2" xfId="10739"/>
    <cellStyle name="Normal 139 2 2" xfId="10740"/>
    <cellStyle name="Normal 139 2 2 2" xfId="10741"/>
    <cellStyle name="Normal 139 2 2 2 2" xfId="10742"/>
    <cellStyle name="Normal 139 2 2 3" xfId="10743"/>
    <cellStyle name="Normal 139 2 2 4" xfId="10744"/>
    <cellStyle name="Normal 139 2 3" xfId="10745"/>
    <cellStyle name="Normal 139 2 3 2" xfId="10746"/>
    <cellStyle name="Normal 139 2 3 3" xfId="10747"/>
    <cellStyle name="Normal 139 2 4" xfId="10748"/>
    <cellStyle name="Normal 139 2 5" xfId="10749"/>
    <cellStyle name="Normal 139 2 6" xfId="10750"/>
    <cellStyle name="Normal 139 3" xfId="10751"/>
    <cellStyle name="Normal 139 3 2" xfId="10752"/>
    <cellStyle name="Normal 139 3 2 2" xfId="10753"/>
    <cellStyle name="Normal 139 3 2 2 2" xfId="10754"/>
    <cellStyle name="Normal 139 3 2 3" xfId="10755"/>
    <cellStyle name="Normal 139 3 2 4" xfId="10756"/>
    <cellStyle name="Normal 139 3 3" xfId="10757"/>
    <cellStyle name="Normal 139 3 3 2" xfId="10758"/>
    <cellStyle name="Normal 139 3 4" xfId="10759"/>
    <cellStyle name="Normal 139 3 5" xfId="10760"/>
    <cellStyle name="Normal 139 4" xfId="10761"/>
    <cellStyle name="Normal 139 4 2" xfId="10762"/>
    <cellStyle name="Normal 139 4 2 2" xfId="10763"/>
    <cellStyle name="Normal 139 4 3" xfId="10764"/>
    <cellStyle name="Normal 139 4 4" xfId="10765"/>
    <cellStyle name="Normal 139 5" xfId="10766"/>
    <cellStyle name="Normal 139 5 2" xfId="10767"/>
    <cellStyle name="Normal 139 5 3" xfId="10768"/>
    <cellStyle name="Normal 139 6" xfId="10769"/>
    <cellStyle name="Normal 139 6 2" xfId="10770"/>
    <cellStyle name="Normal 139 7" xfId="10771"/>
    <cellStyle name="Normal 139 8" xfId="10772"/>
    <cellStyle name="Normal 14" xfId="10773"/>
    <cellStyle name="Normal 14 2" xfId="10774"/>
    <cellStyle name="Normal 14 2 2" xfId="10775"/>
    <cellStyle name="Normal 14 2_15-FINANCEIRAS" xfId="10776"/>
    <cellStyle name="Normal 14 3" xfId="10777"/>
    <cellStyle name="Normal 14 3 2" xfId="10778"/>
    <cellStyle name="Normal 14 3_15-FINANCEIRAS" xfId="10779"/>
    <cellStyle name="Normal 14 4" xfId="10780"/>
    <cellStyle name="Normal 14 4 2" xfId="10781"/>
    <cellStyle name="Normal 14 4_15-FINANCEIRAS" xfId="10782"/>
    <cellStyle name="Normal 14 5" xfId="10783"/>
    <cellStyle name="Normal 14 6" xfId="10784"/>
    <cellStyle name="Normal 14_13-Endividamento" xfId="10785"/>
    <cellStyle name="Normal 140" xfId="10786"/>
    <cellStyle name="Normal 140 2" xfId="10787"/>
    <cellStyle name="Normal 140 2 2" xfId="10788"/>
    <cellStyle name="Normal 140 2 2 2" xfId="10789"/>
    <cellStyle name="Normal 140 2 2 2 2" xfId="10790"/>
    <cellStyle name="Normal 140 2 2 3" xfId="10791"/>
    <cellStyle name="Normal 140 2 2 4" xfId="10792"/>
    <cellStyle name="Normal 140 2 3" xfId="10793"/>
    <cellStyle name="Normal 140 2 3 2" xfId="10794"/>
    <cellStyle name="Normal 140 2 3 3" xfId="10795"/>
    <cellStyle name="Normal 140 2 4" xfId="10796"/>
    <cellStyle name="Normal 140 2 5" xfId="10797"/>
    <cellStyle name="Normal 140 2 6" xfId="10798"/>
    <cellStyle name="Normal 140 3" xfId="10799"/>
    <cellStyle name="Normal 140 3 2" xfId="10800"/>
    <cellStyle name="Normal 140 3 2 2" xfId="10801"/>
    <cellStyle name="Normal 140 3 2 2 2" xfId="10802"/>
    <cellStyle name="Normal 140 3 2 3" xfId="10803"/>
    <cellStyle name="Normal 140 3 2 4" xfId="10804"/>
    <cellStyle name="Normal 140 3 3" xfId="10805"/>
    <cellStyle name="Normal 140 3 3 2" xfId="10806"/>
    <cellStyle name="Normal 140 3 4" xfId="10807"/>
    <cellStyle name="Normal 140 3 5" xfId="10808"/>
    <cellStyle name="Normal 140 4" xfId="10809"/>
    <cellStyle name="Normal 140 4 2" xfId="10810"/>
    <cellStyle name="Normal 140 4 2 2" xfId="10811"/>
    <cellStyle name="Normal 140 4 3" xfId="10812"/>
    <cellStyle name="Normal 140 4 4" xfId="10813"/>
    <cellStyle name="Normal 140 5" xfId="10814"/>
    <cellStyle name="Normal 140 5 2" xfId="10815"/>
    <cellStyle name="Normal 140 5 3" xfId="10816"/>
    <cellStyle name="Normal 140 6" xfId="10817"/>
    <cellStyle name="Normal 140 6 2" xfId="10818"/>
    <cellStyle name="Normal 140 7" xfId="10819"/>
    <cellStyle name="Normal 140 8" xfId="10820"/>
    <cellStyle name="Normal 141" xfId="10821"/>
    <cellStyle name="Normal 141 2" xfId="10822"/>
    <cellStyle name="Normal 141 2 2" xfId="10823"/>
    <cellStyle name="Normal 141 2 2 2" xfId="10824"/>
    <cellStyle name="Normal 141 2 2 2 2" xfId="10825"/>
    <cellStyle name="Normal 141 2 2 3" xfId="10826"/>
    <cellStyle name="Normal 141 2 2 4" xfId="10827"/>
    <cellStyle name="Normal 141 2 3" xfId="10828"/>
    <cellStyle name="Normal 141 2 3 2" xfId="10829"/>
    <cellStyle name="Normal 141 2 3 3" xfId="10830"/>
    <cellStyle name="Normal 141 2 4" xfId="10831"/>
    <cellStyle name="Normal 141 2 5" xfId="10832"/>
    <cellStyle name="Normal 141 2 6" xfId="10833"/>
    <cellStyle name="Normal 141 3" xfId="10834"/>
    <cellStyle name="Normal 141 3 2" xfId="10835"/>
    <cellStyle name="Normal 141 3 2 2" xfId="10836"/>
    <cellStyle name="Normal 141 3 2 2 2" xfId="10837"/>
    <cellStyle name="Normal 141 3 2 3" xfId="10838"/>
    <cellStyle name="Normal 141 3 2 4" xfId="10839"/>
    <cellStyle name="Normal 141 3 3" xfId="10840"/>
    <cellStyle name="Normal 141 3 3 2" xfId="10841"/>
    <cellStyle name="Normal 141 3 4" xfId="10842"/>
    <cellStyle name="Normal 141 3 5" xfId="10843"/>
    <cellStyle name="Normal 141 4" xfId="10844"/>
    <cellStyle name="Normal 141 4 2" xfId="10845"/>
    <cellStyle name="Normal 141 4 2 2" xfId="10846"/>
    <cellStyle name="Normal 141 4 3" xfId="10847"/>
    <cellStyle name="Normal 141 4 4" xfId="10848"/>
    <cellStyle name="Normal 141 5" xfId="10849"/>
    <cellStyle name="Normal 141 5 2" xfId="10850"/>
    <cellStyle name="Normal 141 5 3" xfId="10851"/>
    <cellStyle name="Normal 141 6" xfId="10852"/>
    <cellStyle name="Normal 141 6 2" xfId="10853"/>
    <cellStyle name="Normal 141 7" xfId="10854"/>
    <cellStyle name="Normal 141 8" xfId="10855"/>
    <cellStyle name="Normal 142" xfId="10856"/>
    <cellStyle name="Normal 142 2" xfId="10857"/>
    <cellStyle name="Normal 142 2 2" xfId="10858"/>
    <cellStyle name="Normal 142 2 2 2" xfId="10859"/>
    <cellStyle name="Normal 142 2 2 2 2" xfId="10860"/>
    <cellStyle name="Normal 142 2 2 3" xfId="10861"/>
    <cellStyle name="Normal 142 2 2 4" xfId="10862"/>
    <cellStyle name="Normal 142 2 3" xfId="10863"/>
    <cellStyle name="Normal 142 2 3 2" xfId="10864"/>
    <cellStyle name="Normal 142 2 3 3" xfId="10865"/>
    <cellStyle name="Normal 142 2 4" xfId="10866"/>
    <cellStyle name="Normal 142 2 5" xfId="10867"/>
    <cellStyle name="Normal 142 2 6" xfId="10868"/>
    <cellStyle name="Normal 142 3" xfId="10869"/>
    <cellStyle name="Normal 142 3 2" xfId="10870"/>
    <cellStyle name="Normal 142 3 2 2" xfId="10871"/>
    <cellStyle name="Normal 142 3 2 2 2" xfId="10872"/>
    <cellStyle name="Normal 142 3 2 3" xfId="10873"/>
    <cellStyle name="Normal 142 3 2 4" xfId="10874"/>
    <cellStyle name="Normal 142 3 3" xfId="10875"/>
    <cellStyle name="Normal 142 3 3 2" xfId="10876"/>
    <cellStyle name="Normal 142 3 4" xfId="10877"/>
    <cellStyle name="Normal 142 3 5" xfId="10878"/>
    <cellStyle name="Normal 142 4" xfId="10879"/>
    <cellStyle name="Normal 142 4 2" xfId="10880"/>
    <cellStyle name="Normal 142 4 2 2" xfId="10881"/>
    <cellStyle name="Normal 142 4 3" xfId="10882"/>
    <cellStyle name="Normal 142 4 4" xfId="10883"/>
    <cellStyle name="Normal 142 5" xfId="10884"/>
    <cellStyle name="Normal 142 5 2" xfId="10885"/>
    <cellStyle name="Normal 142 5 3" xfId="10886"/>
    <cellStyle name="Normal 142 6" xfId="10887"/>
    <cellStyle name="Normal 142 6 2" xfId="10888"/>
    <cellStyle name="Normal 142 7" xfId="10889"/>
    <cellStyle name="Normal 142 8" xfId="10890"/>
    <cellStyle name="Normal 143" xfId="10891"/>
    <cellStyle name="Normal 143 2" xfId="10892"/>
    <cellStyle name="Normal 143 2 2" xfId="10893"/>
    <cellStyle name="Normal 143 2 2 2" xfId="10894"/>
    <cellStyle name="Normal 143 2 2 2 2" xfId="10895"/>
    <cellStyle name="Normal 143 2 2 3" xfId="10896"/>
    <cellStyle name="Normal 143 2 2 4" xfId="10897"/>
    <cellStyle name="Normal 143 2 3" xfId="10898"/>
    <cellStyle name="Normal 143 2 3 2" xfId="10899"/>
    <cellStyle name="Normal 143 2 3 3" xfId="10900"/>
    <cellStyle name="Normal 143 2 4" xfId="10901"/>
    <cellStyle name="Normal 143 2 5" xfId="10902"/>
    <cellStyle name="Normal 143 2 6" xfId="10903"/>
    <cellStyle name="Normal 143 3" xfId="10904"/>
    <cellStyle name="Normal 143 3 2" xfId="10905"/>
    <cellStyle name="Normal 143 3 2 2" xfId="10906"/>
    <cellStyle name="Normal 143 3 2 2 2" xfId="10907"/>
    <cellStyle name="Normal 143 3 2 3" xfId="10908"/>
    <cellStyle name="Normal 143 3 2 4" xfId="10909"/>
    <cellStyle name="Normal 143 3 3" xfId="10910"/>
    <cellStyle name="Normal 143 3 3 2" xfId="10911"/>
    <cellStyle name="Normal 143 3 4" xfId="10912"/>
    <cellStyle name="Normal 143 3 5" xfId="10913"/>
    <cellStyle name="Normal 143 4" xfId="10914"/>
    <cellStyle name="Normal 143 4 2" xfId="10915"/>
    <cellStyle name="Normal 143 4 2 2" xfId="10916"/>
    <cellStyle name="Normal 143 4 3" xfId="10917"/>
    <cellStyle name="Normal 143 4 4" xfId="10918"/>
    <cellStyle name="Normal 143 5" xfId="10919"/>
    <cellStyle name="Normal 143 5 2" xfId="10920"/>
    <cellStyle name="Normal 143 5 3" xfId="10921"/>
    <cellStyle name="Normal 143 6" xfId="10922"/>
    <cellStyle name="Normal 143 6 2" xfId="10923"/>
    <cellStyle name="Normal 143 7" xfId="10924"/>
    <cellStyle name="Normal 143 8" xfId="10925"/>
    <cellStyle name="Normal 144" xfId="10926"/>
    <cellStyle name="Normal 144 2" xfId="10927"/>
    <cellStyle name="Normal 144 2 2" xfId="10928"/>
    <cellStyle name="Normal 144 2 2 2" xfId="10929"/>
    <cellStyle name="Normal 144 2 2 2 2" xfId="10930"/>
    <cellStyle name="Normal 144 2 2 3" xfId="10931"/>
    <cellStyle name="Normal 144 2 2 4" xfId="10932"/>
    <cellStyle name="Normal 144 2 3" xfId="10933"/>
    <cellStyle name="Normal 144 2 3 2" xfId="10934"/>
    <cellStyle name="Normal 144 2 3 3" xfId="10935"/>
    <cellStyle name="Normal 144 2 4" xfId="10936"/>
    <cellStyle name="Normal 144 2 5" xfId="10937"/>
    <cellStyle name="Normal 144 2 6" xfId="10938"/>
    <cellStyle name="Normal 144 3" xfId="10939"/>
    <cellStyle name="Normal 144 3 2" xfId="10940"/>
    <cellStyle name="Normal 144 3 2 2" xfId="10941"/>
    <cellStyle name="Normal 144 3 2 2 2" xfId="10942"/>
    <cellStyle name="Normal 144 3 2 3" xfId="10943"/>
    <cellStyle name="Normal 144 3 2 4" xfId="10944"/>
    <cellStyle name="Normal 144 3 3" xfId="10945"/>
    <cellStyle name="Normal 144 3 3 2" xfId="10946"/>
    <cellStyle name="Normal 144 3 4" xfId="10947"/>
    <cellStyle name="Normal 144 3 5" xfId="10948"/>
    <cellStyle name="Normal 144 4" xfId="10949"/>
    <cellStyle name="Normal 144 4 2" xfId="10950"/>
    <cellStyle name="Normal 144 4 2 2" xfId="10951"/>
    <cellStyle name="Normal 144 4 3" xfId="10952"/>
    <cellStyle name="Normal 144 4 4" xfId="10953"/>
    <cellStyle name="Normal 144 5" xfId="10954"/>
    <cellStyle name="Normal 144 5 2" xfId="10955"/>
    <cellStyle name="Normal 144 5 3" xfId="10956"/>
    <cellStyle name="Normal 144 6" xfId="10957"/>
    <cellStyle name="Normal 144 6 2" xfId="10958"/>
    <cellStyle name="Normal 144 7" xfId="10959"/>
    <cellStyle name="Normal 144 8" xfId="10960"/>
    <cellStyle name="Normal 145" xfId="10961"/>
    <cellStyle name="Normal 145 2" xfId="10962"/>
    <cellStyle name="Normal 145 2 2" xfId="10963"/>
    <cellStyle name="Normal 145 2 2 2" xfId="10964"/>
    <cellStyle name="Normal 145 2 2 2 2" xfId="10965"/>
    <cellStyle name="Normal 145 2 2 2 2 2" xfId="10966"/>
    <cellStyle name="Normal 145 2 2 2 3" xfId="10967"/>
    <cellStyle name="Normal 145 2 2 2 4" xfId="10968"/>
    <cellStyle name="Normal 145 2 2 3" xfId="10969"/>
    <cellStyle name="Normal 145 2 2 3 2" xfId="10970"/>
    <cellStyle name="Normal 145 2 2 3 3" xfId="10971"/>
    <cellStyle name="Normal 145 2 2 4" xfId="10972"/>
    <cellStyle name="Normal 145 2 2 5" xfId="10973"/>
    <cellStyle name="Normal 145 2 2 6" xfId="10974"/>
    <cellStyle name="Normal 145 2 3" xfId="10975"/>
    <cellStyle name="Normal 145 2 3 2" xfId="10976"/>
    <cellStyle name="Normal 145 2 3 2 2" xfId="10977"/>
    <cellStyle name="Normal 145 2 3 2 2 2" xfId="10978"/>
    <cellStyle name="Normal 145 2 3 2 3" xfId="10979"/>
    <cellStyle name="Normal 145 2 3 2 4" xfId="10980"/>
    <cellStyle name="Normal 145 2 3 3" xfId="10981"/>
    <cellStyle name="Normal 145 2 3 3 2" xfId="10982"/>
    <cellStyle name="Normal 145 2 3 4" xfId="10983"/>
    <cellStyle name="Normal 145 2 3 5" xfId="10984"/>
    <cellStyle name="Normal 145 2 4" xfId="10985"/>
    <cellStyle name="Normal 145 2 4 2" xfId="10986"/>
    <cellStyle name="Normal 145 2 4 2 2" xfId="10987"/>
    <cellStyle name="Normal 145 2 4 3" xfId="10988"/>
    <cellStyle name="Normal 145 2 4 4" xfId="10989"/>
    <cellStyle name="Normal 145 2 5" xfId="10990"/>
    <cellStyle name="Normal 145 2 5 2" xfId="10991"/>
    <cellStyle name="Normal 145 2 5 3" xfId="10992"/>
    <cellStyle name="Normal 145 2 6" xfId="10993"/>
    <cellStyle name="Normal 145 2 6 2" xfId="10994"/>
    <cellStyle name="Normal 145 2 7" xfId="10995"/>
    <cellStyle name="Normal 145 2 8" xfId="10996"/>
    <cellStyle name="Normal 145 3" xfId="10997"/>
    <cellStyle name="Normal 145 3 2" xfId="10998"/>
    <cellStyle name="Normal 145 3 2 2" xfId="10999"/>
    <cellStyle name="Normal 145 3 2 2 2" xfId="11000"/>
    <cellStyle name="Normal 145 3 2 3" xfId="11001"/>
    <cellStyle name="Normal 145 3 2 4" xfId="11002"/>
    <cellStyle name="Normal 145 3 3" xfId="11003"/>
    <cellStyle name="Normal 145 3 3 2" xfId="11004"/>
    <cellStyle name="Normal 145 3 3 3" xfId="11005"/>
    <cellStyle name="Normal 145 3 4" xfId="11006"/>
    <cellStyle name="Normal 145 3 5" xfId="11007"/>
    <cellStyle name="Normal 145 3 6" xfId="11008"/>
    <cellStyle name="Normal 145 4" xfId="11009"/>
    <cellStyle name="Normal 145 4 2" xfId="11010"/>
    <cellStyle name="Normal 145 4 2 2" xfId="11011"/>
    <cellStyle name="Normal 145 4 2 2 2" xfId="11012"/>
    <cellStyle name="Normal 145 4 2 3" xfId="11013"/>
    <cellStyle name="Normal 145 4 2 4" xfId="11014"/>
    <cellStyle name="Normal 145 4 3" xfId="11015"/>
    <cellStyle name="Normal 145 4 3 2" xfId="11016"/>
    <cellStyle name="Normal 145 4 4" xfId="11017"/>
    <cellStyle name="Normal 145 4 5" xfId="11018"/>
    <cellStyle name="Normal 145 5" xfId="11019"/>
    <cellStyle name="Normal 145 5 2" xfId="11020"/>
    <cellStyle name="Normal 145 5 2 2" xfId="11021"/>
    <cellStyle name="Normal 145 5 3" xfId="11022"/>
    <cellStyle name="Normal 145 5 4" xfId="11023"/>
    <cellStyle name="Normal 145 6" xfId="11024"/>
    <cellStyle name="Normal 145 6 2" xfId="11025"/>
    <cellStyle name="Normal 145 6 3" xfId="11026"/>
    <cellStyle name="Normal 145 7" xfId="11027"/>
    <cellStyle name="Normal 145 7 2" xfId="11028"/>
    <cellStyle name="Normal 145 8" xfId="11029"/>
    <cellStyle name="Normal 145 9" xfId="11030"/>
    <cellStyle name="Normal 146" xfId="11031"/>
    <cellStyle name="Normal 146 10" xfId="11032"/>
    <cellStyle name="Normal 146 2" xfId="11033"/>
    <cellStyle name="Normal 146 2 2" xfId="11034"/>
    <cellStyle name="Normal 146 2 2 2" xfId="11035"/>
    <cellStyle name="Normal 146 2 2 2 2" xfId="11036"/>
    <cellStyle name="Normal 146 2 2 2 2 2" xfId="11037"/>
    <cellStyle name="Normal 146 2 2 2 3" xfId="11038"/>
    <cellStyle name="Normal 146 2 2 2 4" xfId="11039"/>
    <cellStyle name="Normal 146 2 2 3" xfId="11040"/>
    <cellStyle name="Normal 146 2 2 3 2" xfId="11041"/>
    <cellStyle name="Normal 146 2 2 4" xfId="11042"/>
    <cellStyle name="Normal 146 2 2 5" xfId="11043"/>
    <cellStyle name="Normal 146 2 3" xfId="11044"/>
    <cellStyle name="Normal 146 2 3 2" xfId="11045"/>
    <cellStyle name="Normal 146 2 3 2 2" xfId="11046"/>
    <cellStyle name="Normal 146 2 3 3" xfId="11047"/>
    <cellStyle name="Normal 146 2 3 4" xfId="11048"/>
    <cellStyle name="Normal 146 2 4" xfId="11049"/>
    <cellStyle name="Normal 146 2 4 2" xfId="11050"/>
    <cellStyle name="Normal 146 2 5" xfId="11051"/>
    <cellStyle name="Normal 146 2 6" xfId="11052"/>
    <cellStyle name="Normal 146 3" xfId="11053"/>
    <cellStyle name="Normal 146 3 2" xfId="11054"/>
    <cellStyle name="Normal 146 3 2 2" xfId="11055"/>
    <cellStyle name="Normal 146 3 2 2 2" xfId="11056"/>
    <cellStyle name="Normal 146 3 2 3" xfId="11057"/>
    <cellStyle name="Normal 146 3 2 4" xfId="11058"/>
    <cellStyle name="Normal 146 3 3" xfId="11059"/>
    <cellStyle name="Normal 146 3 3 2" xfId="11060"/>
    <cellStyle name="Normal 146 3 4" xfId="11061"/>
    <cellStyle name="Normal 146 3 5" xfId="11062"/>
    <cellStyle name="Normal 146 4" xfId="11063"/>
    <cellStyle name="Normal 146 4 2" xfId="11064"/>
    <cellStyle name="Normal 146 4 2 2" xfId="11065"/>
    <cellStyle name="Normal 146 4 2 2 2" xfId="11066"/>
    <cellStyle name="Normal 146 4 2 3" xfId="11067"/>
    <cellStyle name="Normal 146 4 2 4" xfId="11068"/>
    <cellStyle name="Normal 146 4 3" xfId="11069"/>
    <cellStyle name="Normal 146 4 3 2" xfId="11070"/>
    <cellStyle name="Normal 146 4 4" xfId="11071"/>
    <cellStyle name="Normal 146 4 5" xfId="11072"/>
    <cellStyle name="Normal 146 5" xfId="11073"/>
    <cellStyle name="Normal 146 5 2" xfId="11074"/>
    <cellStyle name="Normal 146 5 2 2" xfId="11075"/>
    <cellStyle name="Normal 146 5 3" xfId="11076"/>
    <cellStyle name="Normal 146 5 4" xfId="11077"/>
    <cellStyle name="Normal 146 6" xfId="11078"/>
    <cellStyle name="Normal 146 6 2" xfId="11079"/>
    <cellStyle name="Normal 146 6 3" xfId="11080"/>
    <cellStyle name="Normal 146 7" xfId="11081"/>
    <cellStyle name="Normal 146 7 2" xfId="11082"/>
    <cellStyle name="Normal 146 8" xfId="11083"/>
    <cellStyle name="Normal 146 8 2" xfId="11084"/>
    <cellStyle name="Normal 146 9" xfId="11085"/>
    <cellStyle name="Normal 147" xfId="11086"/>
    <cellStyle name="Normal 147 2" xfId="11087"/>
    <cellStyle name="Normal 147 2 2" xfId="11088"/>
    <cellStyle name="Normal 147 2 2 2" xfId="11089"/>
    <cellStyle name="Normal 147 2 2 2 2" xfId="11090"/>
    <cellStyle name="Normal 147 2 2 3" xfId="11091"/>
    <cellStyle name="Normal 147 2 2 4" xfId="11092"/>
    <cellStyle name="Normal 147 2 3" xfId="11093"/>
    <cellStyle name="Normal 147 2 3 2" xfId="11094"/>
    <cellStyle name="Normal 147 2 4" xfId="11095"/>
    <cellStyle name="Normal 147 2 5" xfId="11096"/>
    <cellStyle name="Normal 147 3" xfId="11097"/>
    <cellStyle name="Normal 147 3 2" xfId="11098"/>
    <cellStyle name="Normal 147 3 2 2" xfId="11099"/>
    <cellStyle name="Normal 147 3 2 2 2" xfId="11100"/>
    <cellStyle name="Normal 147 3 2 3" xfId="11101"/>
    <cellStyle name="Normal 147 3 2 4" xfId="11102"/>
    <cellStyle name="Normal 147 3 3" xfId="11103"/>
    <cellStyle name="Normal 147 3 3 2" xfId="11104"/>
    <cellStyle name="Normal 147 3 4" xfId="11105"/>
    <cellStyle name="Normal 147 3 5" xfId="11106"/>
    <cellStyle name="Normal 147 4" xfId="11107"/>
    <cellStyle name="Normal 147 4 2" xfId="11108"/>
    <cellStyle name="Normal 147 4 3" xfId="11109"/>
    <cellStyle name="Normal 147 4 3 2" xfId="11110"/>
    <cellStyle name="Normal 147 5" xfId="11111"/>
    <cellStyle name="Normal 147 6" xfId="11112"/>
    <cellStyle name="Normal 147 7" xfId="11113"/>
    <cellStyle name="Normal 148" xfId="11114"/>
    <cellStyle name="Normal 148 2" xfId="11115"/>
    <cellStyle name="Normal 148 2 2" xfId="11116"/>
    <cellStyle name="Normal 148 2 2 2" xfId="11117"/>
    <cellStyle name="Normal 148 2 2 2 2" xfId="11118"/>
    <cellStyle name="Normal 148 2 2 3" xfId="11119"/>
    <cellStyle name="Normal 148 2 2 4" xfId="11120"/>
    <cellStyle name="Normal 148 2 3" xfId="11121"/>
    <cellStyle name="Normal 148 2 3 2" xfId="11122"/>
    <cellStyle name="Normal 148 2 4" xfId="11123"/>
    <cellStyle name="Normal 148 2 5" xfId="11124"/>
    <cellStyle name="Normal 148 3" xfId="11125"/>
    <cellStyle name="Normal 148 3 2" xfId="11126"/>
    <cellStyle name="Normal 148 3 2 2" xfId="11127"/>
    <cellStyle name="Normal 148 3 2 2 2" xfId="11128"/>
    <cellStyle name="Normal 148 3 2 3" xfId="11129"/>
    <cellStyle name="Normal 148 3 2 4" xfId="11130"/>
    <cellStyle name="Normal 148 3 3" xfId="11131"/>
    <cellStyle name="Normal 148 3 3 2" xfId="11132"/>
    <cellStyle name="Normal 148 3 4" xfId="11133"/>
    <cellStyle name="Normal 148 3 5" xfId="11134"/>
    <cellStyle name="Normal 148 4" xfId="11135"/>
    <cellStyle name="Normal 148 4 2" xfId="11136"/>
    <cellStyle name="Normal 148 4 2 2" xfId="11137"/>
    <cellStyle name="Normal 148 4 3" xfId="11138"/>
    <cellStyle name="Normal 148 4 4" xfId="11139"/>
    <cellStyle name="Normal 148 5" xfId="11140"/>
    <cellStyle name="Normal 148 5 2" xfId="11141"/>
    <cellStyle name="Normal 148 5 3" xfId="11142"/>
    <cellStyle name="Normal 148 6" xfId="11143"/>
    <cellStyle name="Normal 148 7" xfId="11144"/>
    <cellStyle name="Normal 148 8" xfId="11145"/>
    <cellStyle name="Normal 149" xfId="11146"/>
    <cellStyle name="Normal 149 2" xfId="11147"/>
    <cellStyle name="Normal 149 2 2" xfId="11148"/>
    <cellStyle name="Normal 149 2 2 2" xfId="11149"/>
    <cellStyle name="Normal 149 2 2 2 2" xfId="11150"/>
    <cellStyle name="Normal 149 2 2 3" xfId="11151"/>
    <cellStyle name="Normal 149 2 2 4" xfId="11152"/>
    <cellStyle name="Normal 149 2 3" xfId="11153"/>
    <cellStyle name="Normal 149 2 3 2" xfId="11154"/>
    <cellStyle name="Normal 149 2 4" xfId="11155"/>
    <cellStyle name="Normal 149 2 5" xfId="11156"/>
    <cellStyle name="Normal 149 3" xfId="11157"/>
    <cellStyle name="Normal 149 3 2" xfId="11158"/>
    <cellStyle name="Normal 149 3 2 2" xfId="11159"/>
    <cellStyle name="Normal 149 3 2 2 2" xfId="11160"/>
    <cellStyle name="Normal 149 3 2 3" xfId="11161"/>
    <cellStyle name="Normal 149 3 2 4" xfId="11162"/>
    <cellStyle name="Normal 149 3 3" xfId="11163"/>
    <cellStyle name="Normal 149 3 3 2" xfId="11164"/>
    <cellStyle name="Normal 149 3 4" xfId="11165"/>
    <cellStyle name="Normal 149 3 5" xfId="11166"/>
    <cellStyle name="Normal 149 4" xfId="11167"/>
    <cellStyle name="Normal 149 4 2" xfId="11168"/>
    <cellStyle name="Normal 149 4 2 2" xfId="11169"/>
    <cellStyle name="Normal 149 4 3" xfId="11170"/>
    <cellStyle name="Normal 149 4 4" xfId="11171"/>
    <cellStyle name="Normal 149 5" xfId="11172"/>
    <cellStyle name="Normal 149 5 2" xfId="11173"/>
    <cellStyle name="Normal 149 5 3" xfId="11174"/>
    <cellStyle name="Normal 149 6" xfId="11175"/>
    <cellStyle name="Normal 149 7" xfId="11176"/>
    <cellStyle name="Normal 149 8" xfId="11177"/>
    <cellStyle name="Normal 15" xfId="11178"/>
    <cellStyle name="Normal 15 2" xfId="11179"/>
    <cellStyle name="Normal 15 2 2" xfId="11180"/>
    <cellStyle name="Normal 15 2_15-FINANCEIRAS" xfId="11181"/>
    <cellStyle name="Normal 15 3" xfId="11182"/>
    <cellStyle name="Normal 15 3 2" xfId="11183"/>
    <cellStyle name="Normal 15 3_15-FINANCEIRAS" xfId="11184"/>
    <cellStyle name="Normal 15 4" xfId="11185"/>
    <cellStyle name="Normal 15 4 2" xfId="11186"/>
    <cellStyle name="Normal 15 4_15-FINANCEIRAS" xfId="11187"/>
    <cellStyle name="Normal 15 5" xfId="11188"/>
    <cellStyle name="Normal 15_13-Endividamento" xfId="11189"/>
    <cellStyle name="Normal 150" xfId="11190"/>
    <cellStyle name="Normal 150 2" xfId="11191"/>
    <cellStyle name="Normal 150 2 2" xfId="11192"/>
    <cellStyle name="Normal 150 2 2 2" xfId="11193"/>
    <cellStyle name="Normal 150 2 2 2 2" xfId="11194"/>
    <cellStyle name="Normal 150 2 2 3" xfId="11195"/>
    <cellStyle name="Normal 150 2 2 4" xfId="11196"/>
    <cellStyle name="Normal 150 2 3" xfId="11197"/>
    <cellStyle name="Normal 150 2 3 2" xfId="11198"/>
    <cellStyle name="Normal 150 2 4" xfId="11199"/>
    <cellStyle name="Normal 150 2 5" xfId="11200"/>
    <cellStyle name="Normal 150 3" xfId="11201"/>
    <cellStyle name="Normal 150 3 2" xfId="11202"/>
    <cellStyle name="Normal 150 3 2 2" xfId="11203"/>
    <cellStyle name="Normal 150 3 2 2 2" xfId="11204"/>
    <cellStyle name="Normal 150 3 2 3" xfId="11205"/>
    <cellStyle name="Normal 150 3 2 4" xfId="11206"/>
    <cellStyle name="Normal 150 3 3" xfId="11207"/>
    <cellStyle name="Normal 150 3 3 2" xfId="11208"/>
    <cellStyle name="Normal 150 3 4" xfId="11209"/>
    <cellStyle name="Normal 150 3 5" xfId="11210"/>
    <cellStyle name="Normal 150 4" xfId="11211"/>
    <cellStyle name="Normal 150 4 2" xfId="11212"/>
    <cellStyle name="Normal 150 4 2 2" xfId="11213"/>
    <cellStyle name="Normal 150 4 3" xfId="11214"/>
    <cellStyle name="Normal 150 4 4" xfId="11215"/>
    <cellStyle name="Normal 150 5" xfId="11216"/>
    <cellStyle name="Normal 150 5 2" xfId="11217"/>
    <cellStyle name="Normal 150 5 3" xfId="11218"/>
    <cellStyle name="Normal 150 6" xfId="11219"/>
    <cellStyle name="Normal 150 7" xfId="11220"/>
    <cellStyle name="Normal 150 8" xfId="11221"/>
    <cellStyle name="Normal 151" xfId="11222"/>
    <cellStyle name="Normal 151 2" xfId="11223"/>
    <cellStyle name="Normal 151 2 2" xfId="11224"/>
    <cellStyle name="Normal 151 2 2 2" xfId="11225"/>
    <cellStyle name="Normal 151 2 2 2 2" xfId="11226"/>
    <cellStyle name="Normal 151 2 2 3" xfId="11227"/>
    <cellStyle name="Normal 151 2 2 4" xfId="11228"/>
    <cellStyle name="Normal 151 2 3" xfId="11229"/>
    <cellStyle name="Normal 151 2 3 2" xfId="11230"/>
    <cellStyle name="Normal 151 2 4" xfId="11231"/>
    <cellStyle name="Normal 151 2 5" xfId="11232"/>
    <cellStyle name="Normal 151 3" xfId="11233"/>
    <cellStyle name="Normal 151 3 2" xfId="11234"/>
    <cellStyle name="Normal 151 3 2 2" xfId="11235"/>
    <cellStyle name="Normal 151 3 2 2 2" xfId="11236"/>
    <cellStyle name="Normal 151 3 2 3" xfId="11237"/>
    <cellStyle name="Normal 151 3 2 4" xfId="11238"/>
    <cellStyle name="Normal 151 3 3" xfId="11239"/>
    <cellStyle name="Normal 151 3 3 2" xfId="11240"/>
    <cellStyle name="Normal 151 3 4" xfId="11241"/>
    <cellStyle name="Normal 151 3 5" xfId="11242"/>
    <cellStyle name="Normal 151 4" xfId="11243"/>
    <cellStyle name="Normal 151 4 2" xfId="11244"/>
    <cellStyle name="Normal 151 4 2 2" xfId="11245"/>
    <cellStyle name="Normal 151 4 3" xfId="11246"/>
    <cellStyle name="Normal 151 4 4" xfId="11247"/>
    <cellStyle name="Normal 151 5" xfId="11248"/>
    <cellStyle name="Normal 151 5 2" xfId="11249"/>
    <cellStyle name="Normal 151 5 3" xfId="11250"/>
    <cellStyle name="Normal 151 5 3 2" xfId="11251"/>
    <cellStyle name="Normal 151 6" xfId="11252"/>
    <cellStyle name="Normal 151 6 2" xfId="11253"/>
    <cellStyle name="Normal 151 7" xfId="11254"/>
    <cellStyle name="Normal 151 8" xfId="11255"/>
    <cellStyle name="Normal 152" xfId="11256"/>
    <cellStyle name="Normal 152 2" xfId="11257"/>
    <cellStyle name="Normal 152 2 2" xfId="11258"/>
    <cellStyle name="Normal 152 2 2 2" xfId="11259"/>
    <cellStyle name="Normal 152 2 2 2 2" xfId="11260"/>
    <cellStyle name="Normal 152 2 2 3" xfId="11261"/>
    <cellStyle name="Normal 152 2 2 4" xfId="11262"/>
    <cellStyle name="Normal 152 2 3" xfId="11263"/>
    <cellStyle name="Normal 152 2 3 2" xfId="11264"/>
    <cellStyle name="Normal 152 2 4" xfId="11265"/>
    <cellStyle name="Normal 152 2 5" xfId="11266"/>
    <cellStyle name="Normal 152 3" xfId="11267"/>
    <cellStyle name="Normal 152 3 2" xfId="11268"/>
    <cellStyle name="Normal 152 3 2 2" xfId="11269"/>
    <cellStyle name="Normal 152 3 2 2 2" xfId="11270"/>
    <cellStyle name="Normal 152 3 2 3" xfId="11271"/>
    <cellStyle name="Normal 152 3 2 4" xfId="11272"/>
    <cellStyle name="Normal 152 3 3" xfId="11273"/>
    <cellStyle name="Normal 152 3 3 2" xfId="11274"/>
    <cellStyle name="Normal 152 3 4" xfId="11275"/>
    <cellStyle name="Normal 152 3 5" xfId="11276"/>
    <cellStyle name="Normal 152 4" xfId="11277"/>
    <cellStyle name="Normal 152 4 2" xfId="11278"/>
    <cellStyle name="Normal 152 4 2 2" xfId="11279"/>
    <cellStyle name="Normal 152 4 3" xfId="11280"/>
    <cellStyle name="Normal 152 4 4" xfId="11281"/>
    <cellStyle name="Normal 152 5" xfId="11282"/>
    <cellStyle name="Normal 152 5 2" xfId="11283"/>
    <cellStyle name="Normal 152 5 3" xfId="11284"/>
    <cellStyle name="Normal 152 5 3 2" xfId="11285"/>
    <cellStyle name="Normal 152 6" xfId="11286"/>
    <cellStyle name="Normal 152 6 2" xfId="11287"/>
    <cellStyle name="Normal 152 7" xfId="11288"/>
    <cellStyle name="Normal 152 8" xfId="11289"/>
    <cellStyle name="Normal 153" xfId="11290"/>
    <cellStyle name="Normal 153 2" xfId="11291"/>
    <cellStyle name="Normal 153 2 2" xfId="11292"/>
    <cellStyle name="Normal 153 2 2 2" xfId="11293"/>
    <cellStyle name="Normal 153 2 2 2 2" xfId="11294"/>
    <cellStyle name="Normal 153 2 2 3" xfId="11295"/>
    <cellStyle name="Normal 153 2 2 4" xfId="11296"/>
    <cellStyle name="Normal 153 2 3" xfId="11297"/>
    <cellStyle name="Normal 153 2 3 2" xfId="11298"/>
    <cellStyle name="Normal 153 2 4" xfId="11299"/>
    <cellStyle name="Normal 153 2 5" xfId="11300"/>
    <cellStyle name="Normal 153 3" xfId="11301"/>
    <cellStyle name="Normal 153 3 2" xfId="11302"/>
    <cellStyle name="Normal 153 3 2 2" xfId="11303"/>
    <cellStyle name="Normal 153 3 2 2 2" xfId="11304"/>
    <cellStyle name="Normal 153 3 2 3" xfId="11305"/>
    <cellStyle name="Normal 153 3 2 4" xfId="11306"/>
    <cellStyle name="Normal 153 3 3" xfId="11307"/>
    <cellStyle name="Normal 153 3 3 2" xfId="11308"/>
    <cellStyle name="Normal 153 3 4" xfId="11309"/>
    <cellStyle name="Normal 153 3 5" xfId="11310"/>
    <cellStyle name="Normal 153 4" xfId="11311"/>
    <cellStyle name="Normal 153 4 2" xfId="11312"/>
    <cellStyle name="Normal 153 4 2 2" xfId="11313"/>
    <cellStyle name="Normal 153 4 3" xfId="11314"/>
    <cellStyle name="Normal 153 4 4" xfId="11315"/>
    <cellStyle name="Normal 153 5" xfId="11316"/>
    <cellStyle name="Normal 153 5 2" xfId="11317"/>
    <cellStyle name="Normal 153 6" xfId="11318"/>
    <cellStyle name="Normal 153 7" xfId="11319"/>
    <cellStyle name="Normal 153 8" xfId="11320"/>
    <cellStyle name="Normal 154" xfId="11321"/>
    <cellStyle name="Normal 154 2" xfId="11322"/>
    <cellStyle name="Normal 154 2 2" xfId="11323"/>
    <cellStyle name="Normal 154 2 2 2" xfId="11324"/>
    <cellStyle name="Normal 154 2 2 2 2" xfId="11325"/>
    <cellStyle name="Normal 154 2 2 3" xfId="11326"/>
    <cellStyle name="Normal 154 2 2 4" xfId="11327"/>
    <cellStyle name="Normal 154 2 3" xfId="11328"/>
    <cellStyle name="Normal 154 2 3 2" xfId="11329"/>
    <cellStyle name="Normal 154 2 4" xfId="11330"/>
    <cellStyle name="Normal 154 2 5" xfId="11331"/>
    <cellStyle name="Normal 154 3" xfId="11332"/>
    <cellStyle name="Normal 154 3 2" xfId="11333"/>
    <cellStyle name="Normal 154 4" xfId="11334"/>
    <cellStyle name="Normal 154 4 2" xfId="11335"/>
    <cellStyle name="Normal 154 4 2 2" xfId="11336"/>
    <cellStyle name="Normal 154 4 3" xfId="11337"/>
    <cellStyle name="Normal 154 4 4" xfId="11338"/>
    <cellStyle name="Normal 154 5" xfId="11339"/>
    <cellStyle name="Normal 154 5 2" xfId="11340"/>
    <cellStyle name="Normal 154 6" xfId="11341"/>
    <cellStyle name="Normal 154 7" xfId="11342"/>
    <cellStyle name="Normal 155" xfId="11343"/>
    <cellStyle name="Normal 155 2" xfId="11344"/>
    <cellStyle name="Normal 155 2 2" xfId="11345"/>
    <cellStyle name="Normal 155 2 2 2" xfId="11346"/>
    <cellStyle name="Normal 155 2 2 2 2" xfId="11347"/>
    <cellStyle name="Normal 155 2 2 3" xfId="11348"/>
    <cellStyle name="Normal 155 2 2 4" xfId="11349"/>
    <cellStyle name="Normal 155 2 3" xfId="11350"/>
    <cellStyle name="Normal 155 2 3 2" xfId="11351"/>
    <cellStyle name="Normal 155 2 4" xfId="11352"/>
    <cellStyle name="Normal 155 2 5" xfId="11353"/>
    <cellStyle name="Normal 155 3" xfId="11354"/>
    <cellStyle name="Normal 155 3 2" xfId="11355"/>
    <cellStyle name="Normal 155 4" xfId="11356"/>
    <cellStyle name="Normal 155 4 2" xfId="11357"/>
    <cellStyle name="Normal 155 4 2 2" xfId="11358"/>
    <cellStyle name="Normal 155 4 3" xfId="11359"/>
    <cellStyle name="Normal 155 4 4" xfId="11360"/>
    <cellStyle name="Normal 155 5" xfId="11361"/>
    <cellStyle name="Normal 155 5 2" xfId="11362"/>
    <cellStyle name="Normal 155 6" xfId="11363"/>
    <cellStyle name="Normal 155 7" xfId="11364"/>
    <cellStyle name="Normal 156" xfId="11365"/>
    <cellStyle name="Normal 156 2" xfId="11366"/>
    <cellStyle name="Normal 156 2 2" xfId="11367"/>
    <cellStyle name="Normal 156 2 2 2" xfId="11368"/>
    <cellStyle name="Normal 156 2 2 2 2" xfId="11369"/>
    <cellStyle name="Normal 156 2 2 3" xfId="11370"/>
    <cellStyle name="Normal 156 2 2 4" xfId="11371"/>
    <cellStyle name="Normal 156 2 3" xfId="11372"/>
    <cellStyle name="Normal 156 2 3 2" xfId="11373"/>
    <cellStyle name="Normal 156 2 4" xfId="11374"/>
    <cellStyle name="Normal 156 2 5" xfId="11375"/>
    <cellStyle name="Normal 156 3" xfId="11376"/>
    <cellStyle name="Normal 156 3 2" xfId="11377"/>
    <cellStyle name="Normal 156 4" xfId="11378"/>
    <cellStyle name="Normal 156 4 2" xfId="11379"/>
    <cellStyle name="Normal 156 4 2 2" xfId="11380"/>
    <cellStyle name="Normal 156 4 3" xfId="11381"/>
    <cellStyle name="Normal 156 4 4" xfId="11382"/>
    <cellStyle name="Normal 156 5" xfId="11383"/>
    <cellStyle name="Normal 156 5 2" xfId="11384"/>
    <cellStyle name="Normal 156 6" xfId="11385"/>
    <cellStyle name="Normal 156 7" xfId="11386"/>
    <cellStyle name="Normal 157" xfId="11387"/>
    <cellStyle name="Normal 157 2" xfId="11388"/>
    <cellStyle name="Normal 157 2 2" xfId="11389"/>
    <cellStyle name="Normal 158" xfId="11390"/>
    <cellStyle name="Normal 158 2" xfId="11391"/>
    <cellStyle name="Normal 158 2 2" xfId="11392"/>
    <cellStyle name="Normal 158 2 3" xfId="11393"/>
    <cellStyle name="Normal 158 2 3 2" xfId="11394"/>
    <cellStyle name="Normal 158 3" xfId="11395"/>
    <cellStyle name="Normal 159" xfId="11396"/>
    <cellStyle name="Normal 159 2" xfId="11397"/>
    <cellStyle name="Normal 159 3" xfId="11398"/>
    <cellStyle name="Normal 16" xfId="11399"/>
    <cellStyle name="Normal 16 2" xfId="11400"/>
    <cellStyle name="Normal 16 2 2" xfId="11401"/>
    <cellStyle name="Normal 16 2_15-FINANCEIRAS" xfId="11402"/>
    <cellStyle name="Normal 16 3" xfId="11403"/>
    <cellStyle name="Normal 16 3 2" xfId="11404"/>
    <cellStyle name="Normal 16 3_15-FINANCEIRAS" xfId="11405"/>
    <cellStyle name="Normal 16 4" xfId="11406"/>
    <cellStyle name="Normal 16 5" xfId="11407"/>
    <cellStyle name="Normal 16_13-Endividamento" xfId="11408"/>
    <cellStyle name="Normal 160" xfId="11409"/>
    <cellStyle name="Normal 160 2" xfId="11410"/>
    <cellStyle name="Normal 160 2 2" xfId="11411"/>
    <cellStyle name="Normal 160 2 2 2" xfId="11412"/>
    <cellStyle name="Normal 160 2 3" xfId="11413"/>
    <cellStyle name="Normal 160 2 4" xfId="11414"/>
    <cellStyle name="Normal 160 3" xfId="11415"/>
    <cellStyle name="Normal 160 3 2" xfId="11416"/>
    <cellStyle name="Normal 160 3 2 2" xfId="11417"/>
    <cellStyle name="Normal 160 3 3" xfId="11418"/>
    <cellStyle name="Normal 160 4" xfId="11419"/>
    <cellStyle name="Normal 160 4 2" xfId="11420"/>
    <cellStyle name="Normal 160 5" xfId="11421"/>
    <cellStyle name="Normal 160 6" xfId="11422"/>
    <cellStyle name="Normal 161" xfId="11423"/>
    <cellStyle name="Normal 161 2" xfId="11424"/>
    <cellStyle name="Normal 161 2 2" xfId="11425"/>
    <cellStyle name="Normal 161 2 2 2" xfId="11426"/>
    <cellStyle name="Normal 161 2 3" xfId="11427"/>
    <cellStyle name="Normal 161 2 4" xfId="11428"/>
    <cellStyle name="Normal 161 3" xfId="11429"/>
    <cellStyle name="Normal 161 3 2" xfId="11430"/>
    <cellStyle name="Normal 161 4" xfId="11431"/>
    <cellStyle name="Normal 161 5" xfId="11432"/>
    <cellStyle name="Normal 162" xfId="11433"/>
    <cellStyle name="Normal 162 2" xfId="11434"/>
    <cellStyle name="Normal 162 2 2" xfId="11435"/>
    <cellStyle name="Normal 162 2 2 2" xfId="11436"/>
    <cellStyle name="Normal 162 2 3" xfId="11437"/>
    <cellStyle name="Normal 162 2 4" xfId="11438"/>
    <cellStyle name="Normal 162 3" xfId="11439"/>
    <cellStyle name="Normal 162 3 2" xfId="11440"/>
    <cellStyle name="Normal 162 4" xfId="11441"/>
    <cellStyle name="Normal 162 5" xfId="11442"/>
    <cellStyle name="Normal 163" xfId="11443"/>
    <cellStyle name="Normal 163 2" xfId="11444"/>
    <cellStyle name="Normal 163 2 2" xfId="11445"/>
    <cellStyle name="Normal 163 2 2 2" xfId="11446"/>
    <cellStyle name="Normal 163 2 3" xfId="11447"/>
    <cellStyle name="Normal 163 3" xfId="11448"/>
    <cellStyle name="Normal 164" xfId="11449"/>
    <cellStyle name="Normal 164 2" xfId="11450"/>
    <cellStyle name="Normal 164 3" xfId="11451"/>
    <cellStyle name="Normal 165" xfId="11452"/>
    <cellStyle name="Normal 165 2" xfId="11453"/>
    <cellStyle name="Normal 165 2 2" xfId="11454"/>
    <cellStyle name="Normal 165 3" xfId="11455"/>
    <cellStyle name="Normal 165 4" xfId="11456"/>
    <cellStyle name="Normal 166" xfId="11457"/>
    <cellStyle name="Normal 166 2" xfId="11458"/>
    <cellStyle name="Normal 166 2 2" xfId="11459"/>
    <cellStyle name="Normal 166 3" xfId="11460"/>
    <cellStyle name="Normal 166 4" xfId="11461"/>
    <cellStyle name="Normal 167" xfId="11462"/>
    <cellStyle name="Normal 167 2" xfId="11463"/>
    <cellStyle name="Normal 167 2 2" xfId="11464"/>
    <cellStyle name="Normal 167 3" xfId="11465"/>
    <cellStyle name="Normal 167 4" xfId="11466"/>
    <cellStyle name="Normal 168" xfId="11467"/>
    <cellStyle name="Normal 168 2" xfId="11468"/>
    <cellStyle name="Normal 169" xfId="11469"/>
    <cellStyle name="Normal 169 2" xfId="11470"/>
    <cellStyle name="Normal 169 2 2" xfId="11471"/>
    <cellStyle name="Normal 169 3" xfId="11472"/>
    <cellStyle name="Normal 169 4" xfId="11473"/>
    <cellStyle name="Normal 17" xfId="11474"/>
    <cellStyle name="Normal 17 2" xfId="11475"/>
    <cellStyle name="Normal 17 2 2" xfId="11476"/>
    <cellStyle name="Normal 17 2_15-FINANCEIRAS" xfId="11477"/>
    <cellStyle name="Normal 17 3" xfId="11478"/>
    <cellStyle name="Normal 17 3 2" xfId="11479"/>
    <cellStyle name="Normal 17 3_15-FINANCEIRAS" xfId="11480"/>
    <cellStyle name="Normal 17 4" xfId="11481"/>
    <cellStyle name="Normal 17 4 2" xfId="11482"/>
    <cellStyle name="Normal 17 4_15-FINANCEIRAS" xfId="11483"/>
    <cellStyle name="Normal 17 5" xfId="11484"/>
    <cellStyle name="Normal 17 6" xfId="11485"/>
    <cellStyle name="Normal 17_13-Endividamento" xfId="11486"/>
    <cellStyle name="Normal 170" xfId="11487"/>
    <cellStyle name="Normal 170 2" xfId="11488"/>
    <cellStyle name="Normal 171" xfId="11489"/>
    <cellStyle name="Normal 171 2" xfId="11490"/>
    <cellStyle name="Normal 171 2 2" xfId="11491"/>
    <cellStyle name="Normal 171 3" xfId="11492"/>
    <cellStyle name="Normal 171 4" xfId="11493"/>
    <cellStyle name="Normal 172" xfId="11494"/>
    <cellStyle name="Normal 172 2" xfId="11495"/>
    <cellStyle name="Normal 173" xfId="11496"/>
    <cellStyle name="Normal 173 2" xfId="11497"/>
    <cellStyle name="Normal 173 3" xfId="11498"/>
    <cellStyle name="Normal 174" xfId="11499"/>
    <cellStyle name="Normal 174 2" xfId="11500"/>
    <cellStyle name="Normal 175" xfId="11501"/>
    <cellStyle name="Normal 175 2" xfId="11502"/>
    <cellStyle name="Normal 175 3" xfId="11503"/>
    <cellStyle name="Normal 175 4" xfId="11504"/>
    <cellStyle name="Normal 176" xfId="11505"/>
    <cellStyle name="Normal 176 2" xfId="11506"/>
    <cellStyle name="Normal 176 3" xfId="11507"/>
    <cellStyle name="Normal 177" xfId="11508"/>
    <cellStyle name="Normal 177 2" xfId="11509"/>
    <cellStyle name="Normal 178" xfId="11510"/>
    <cellStyle name="Normal 178 2" xfId="11511"/>
    <cellStyle name="Normal 179" xfId="11512"/>
    <cellStyle name="Normal 179 2" xfId="11513"/>
    <cellStyle name="Normal 18" xfId="11514"/>
    <cellStyle name="Normal 18 2" xfId="11515"/>
    <cellStyle name="Normal 18 2 2" xfId="11516"/>
    <cellStyle name="Normal 18 2_15-FINANCEIRAS" xfId="11517"/>
    <cellStyle name="Normal 18 3" xfId="11518"/>
    <cellStyle name="Normal 18 3 2" xfId="11519"/>
    <cellStyle name="Normal 18 3_15-FINANCEIRAS" xfId="11520"/>
    <cellStyle name="Normal 18 4" xfId="11521"/>
    <cellStyle name="Normal 18 5" xfId="11522"/>
    <cellStyle name="Normal 18_13-Endividamento" xfId="11523"/>
    <cellStyle name="Normal 180" xfId="11524"/>
    <cellStyle name="Normal 180 2" xfId="11525"/>
    <cellStyle name="Normal 181" xfId="11526"/>
    <cellStyle name="Normal 181 2" xfId="11527"/>
    <cellStyle name="Normal 182" xfId="11528"/>
    <cellStyle name="Normal 182 2" xfId="11529"/>
    <cellStyle name="Normal 183" xfId="11530"/>
    <cellStyle name="Normal 183 2" xfId="11531"/>
    <cellStyle name="Normal 184" xfId="11532"/>
    <cellStyle name="Normal 184 2" xfId="11533"/>
    <cellStyle name="Normal 185" xfId="11534"/>
    <cellStyle name="Normal 186" xfId="11535"/>
    <cellStyle name="Normal 187" xfId="11536"/>
    <cellStyle name="Normal 188" xfId="11537"/>
    <cellStyle name="Normal 189" xfId="11538"/>
    <cellStyle name="Normal 19" xfId="11539"/>
    <cellStyle name="Normal 19 2" xfId="11540"/>
    <cellStyle name="Normal 19 2 2" xfId="11541"/>
    <cellStyle name="Normal 19 2_15-FINANCEIRAS" xfId="11542"/>
    <cellStyle name="Normal 19 3" xfId="11543"/>
    <cellStyle name="Normal 19 4" xfId="11544"/>
    <cellStyle name="Normal 19_13-Endividamento" xfId="11545"/>
    <cellStyle name="Normal 190" xfId="11546"/>
    <cellStyle name="Normal 191" xfId="11547"/>
    <cellStyle name="Normal 192" xfId="11548"/>
    <cellStyle name="Normal 193" xfId="11549"/>
    <cellStyle name="Normal 194" xfId="11550"/>
    <cellStyle name="Normal 195" xfId="11551"/>
    <cellStyle name="Normal 2" xfId="3"/>
    <cellStyle name="Normal 2 10" xfId="11552"/>
    <cellStyle name="Normal 2 10 2" xfId="11553"/>
    <cellStyle name="Normal 2 10 2 2" xfId="11554"/>
    <cellStyle name="Normal 2 10 2_15-FINANCEIRAS" xfId="11555"/>
    <cellStyle name="Normal 2 10 3" xfId="11556"/>
    <cellStyle name="Normal 2 10_13-Endividamento" xfId="11557"/>
    <cellStyle name="Normal 2 11" xfId="11558"/>
    <cellStyle name="Normal 2 11 2" xfId="11559"/>
    <cellStyle name="Normal 2 11 2 2" xfId="11560"/>
    <cellStyle name="Normal 2 11 2_15-FINANCEIRAS" xfId="11561"/>
    <cellStyle name="Normal 2 11 3" xfId="11562"/>
    <cellStyle name="Normal 2 11_13-Endividamento" xfId="11563"/>
    <cellStyle name="Normal 2 12" xfId="11564"/>
    <cellStyle name="Normal 2 12 2" xfId="11565"/>
    <cellStyle name="Normal 2 12_15-FINANCEIRAS" xfId="11566"/>
    <cellStyle name="Normal 2 13" xfId="11567"/>
    <cellStyle name="Normal 2 14" xfId="11568"/>
    <cellStyle name="Normal 2 15" xfId="11569"/>
    <cellStyle name="Normal 2 16" xfId="4"/>
    <cellStyle name="Normal 2 2" xfId="11570"/>
    <cellStyle name="Normal 2 2 10" xfId="11571"/>
    <cellStyle name="Normal 2 2 11" xfId="11572"/>
    <cellStyle name="Normal 2 2 12" xfId="11573"/>
    <cellStyle name="Normal 2 2 2" xfId="11574"/>
    <cellStyle name="Normal 2 2 2 2" xfId="11575"/>
    <cellStyle name="Normal 2 2 2 2 2" xfId="11576"/>
    <cellStyle name="Normal 2 2 2 2_15-FINANCEIRAS" xfId="11577"/>
    <cellStyle name="Normal 2 2 2 3" xfId="11578"/>
    <cellStyle name="Normal 2 2 2 3 2" xfId="11579"/>
    <cellStyle name="Normal 2 2 2 3_15-FINANCEIRAS" xfId="11580"/>
    <cellStyle name="Normal 2 2 2 4" xfId="11581"/>
    <cellStyle name="Normal 2 2 2 4 2" xfId="11582"/>
    <cellStyle name="Normal 2 2 2 4_15-FINANCEIRAS" xfId="11583"/>
    <cellStyle name="Normal 2 2 2 5" xfId="11584"/>
    <cellStyle name="Normal 2 2 2_13-Endividamento" xfId="11585"/>
    <cellStyle name="Normal 2 2 3" xfId="11586"/>
    <cellStyle name="Normal 2 2 3 2" xfId="11587"/>
    <cellStyle name="Normal 2 2 3_15-FINANCEIRAS" xfId="11588"/>
    <cellStyle name="Normal 2 2 4" xfId="11589"/>
    <cellStyle name="Normal 2 2 4 2" xfId="11590"/>
    <cellStyle name="Normal 2 2 4_15-FINANCEIRAS" xfId="11591"/>
    <cellStyle name="Normal 2 2 5" xfId="11592"/>
    <cellStyle name="Normal 2 2 5 2" xfId="11593"/>
    <cellStyle name="Normal 2 2 5_15-FINANCEIRAS" xfId="11594"/>
    <cellStyle name="Normal 2 2 6" xfId="11595"/>
    <cellStyle name="Normal 2 2 7" xfId="11596"/>
    <cellStyle name="Normal 2 2 8" xfId="11597"/>
    <cellStyle name="Normal 2 2 9" xfId="11598"/>
    <cellStyle name="Normal 2 2_13-Endividamento" xfId="11599"/>
    <cellStyle name="Normal 2 3" xfId="11600"/>
    <cellStyle name="Normal 2 3 2" xfId="11601"/>
    <cellStyle name="Normal 2 3 2 2" xfId="11602"/>
    <cellStyle name="Normal 2 3 2 2 2" xfId="11603"/>
    <cellStyle name="Normal 2 3 2 2_15-FINANCEIRAS" xfId="11604"/>
    <cellStyle name="Normal 2 3 2 3" xfId="11605"/>
    <cellStyle name="Normal 2 3 2 3 2" xfId="11606"/>
    <cellStyle name="Normal 2 3 2 3_15-FINANCEIRAS" xfId="11607"/>
    <cellStyle name="Normal 2 3 2 4" xfId="11608"/>
    <cellStyle name="Normal 2 3 2 4 2" xfId="11609"/>
    <cellStyle name="Normal 2 3 2 4_15-FINANCEIRAS" xfId="11610"/>
    <cellStyle name="Normal 2 3 2 5" xfId="11611"/>
    <cellStyle name="Normal 2 3 2_13-Endividamento" xfId="11612"/>
    <cellStyle name="Normal 2 3 3" xfId="11613"/>
    <cellStyle name="Normal 2 3 3 2" xfId="11614"/>
    <cellStyle name="Normal 2 3 3_15-FINANCEIRAS" xfId="11615"/>
    <cellStyle name="Normal 2 3 4" xfId="11616"/>
    <cellStyle name="Normal 2 3 4 2" xfId="11617"/>
    <cellStyle name="Normal 2 3 4_15-FINANCEIRAS" xfId="11618"/>
    <cellStyle name="Normal 2 3 5" xfId="11619"/>
    <cellStyle name="Normal 2 3 5 2" xfId="11620"/>
    <cellStyle name="Normal 2 3 5_15-FINANCEIRAS" xfId="11621"/>
    <cellStyle name="Normal 2 3 6" xfId="11622"/>
    <cellStyle name="Normal 2 3_13-Endividamento" xfId="11623"/>
    <cellStyle name="Normal 2 4" xfId="11624"/>
    <cellStyle name="Normal 2 4 2" xfId="11625"/>
    <cellStyle name="Normal 2 4 2 2" xfId="11626"/>
    <cellStyle name="Normal 2 4 2 2 2" xfId="11627"/>
    <cellStyle name="Normal 2 4 2 2_15-FINANCEIRAS" xfId="11628"/>
    <cellStyle name="Normal 2 4 2 3" xfId="11629"/>
    <cellStyle name="Normal 2 4 2 3 2" xfId="11630"/>
    <cellStyle name="Normal 2 4 2 3_15-FINANCEIRAS" xfId="11631"/>
    <cellStyle name="Normal 2 4 2 4" xfId="11632"/>
    <cellStyle name="Normal 2 4 2 4 2" xfId="11633"/>
    <cellStyle name="Normal 2 4 2 4_15-FINANCEIRAS" xfId="11634"/>
    <cellStyle name="Normal 2 4 2 5" xfId="11635"/>
    <cellStyle name="Normal 2 4 2_13-Endividamento" xfId="11636"/>
    <cellStyle name="Normal 2 4 3" xfId="11637"/>
    <cellStyle name="Normal 2 4 3 2" xfId="11638"/>
    <cellStyle name="Normal 2 4 3_15-FINANCEIRAS" xfId="11639"/>
    <cellStyle name="Normal 2 4 4" xfId="11640"/>
    <cellStyle name="Normal 2 4 4 2" xfId="11641"/>
    <cellStyle name="Normal 2 4 4_15-FINANCEIRAS" xfId="11642"/>
    <cellStyle name="Normal 2 4 5" xfId="11643"/>
    <cellStyle name="Normal 2 4 5 2" xfId="11644"/>
    <cellStyle name="Normal 2 4 5_15-FINANCEIRAS" xfId="11645"/>
    <cellStyle name="Normal 2 4 6" xfId="11646"/>
    <cellStyle name="Normal 2 4_13-Endividamento" xfId="11647"/>
    <cellStyle name="Normal 2 5" xfId="11648"/>
    <cellStyle name="Normal 2 5 2" xfId="11649"/>
    <cellStyle name="Normal 2 5 2 2" xfId="11650"/>
    <cellStyle name="Normal 2 5 2 2 2" xfId="11651"/>
    <cellStyle name="Normal 2 5 2 2_15-FINANCEIRAS" xfId="11652"/>
    <cellStyle name="Normal 2 5 2 3" xfId="11653"/>
    <cellStyle name="Normal 2 5 2 3 2" xfId="11654"/>
    <cellStyle name="Normal 2 5 2 3_15-FINANCEIRAS" xfId="11655"/>
    <cellStyle name="Normal 2 5 2 4" xfId="11656"/>
    <cellStyle name="Normal 2 5 2 4 2" xfId="11657"/>
    <cellStyle name="Normal 2 5 2 4_15-FINANCEIRAS" xfId="11658"/>
    <cellStyle name="Normal 2 5 2 5" xfId="11659"/>
    <cellStyle name="Normal 2 5 2_13-Endividamento" xfId="11660"/>
    <cellStyle name="Normal 2 5 3" xfId="11661"/>
    <cellStyle name="Normal 2 5 3 2" xfId="11662"/>
    <cellStyle name="Normal 2 5 3_15-FINANCEIRAS" xfId="11663"/>
    <cellStyle name="Normal 2 5 4" xfId="11664"/>
    <cellStyle name="Normal 2 5 4 2" xfId="11665"/>
    <cellStyle name="Normal 2 5 4_15-FINANCEIRAS" xfId="11666"/>
    <cellStyle name="Normal 2 5 5" xfId="11667"/>
    <cellStyle name="Normal 2 5 5 2" xfId="11668"/>
    <cellStyle name="Normal 2 5 5_15-FINANCEIRAS" xfId="11669"/>
    <cellStyle name="Normal 2 5 6" xfId="11670"/>
    <cellStyle name="Normal 2 5_13-Endividamento" xfId="11671"/>
    <cellStyle name="Normal 2 6" xfId="11672"/>
    <cellStyle name="Normal 2 6 2" xfId="11673"/>
    <cellStyle name="Normal 2 6 2 2" xfId="11674"/>
    <cellStyle name="Normal 2 6 2 2 2" xfId="11675"/>
    <cellStyle name="Normal 2 6 2 2_15-FINANCEIRAS" xfId="11676"/>
    <cellStyle name="Normal 2 6 2 3" xfId="11677"/>
    <cellStyle name="Normal 2 6 2 3 2" xfId="11678"/>
    <cellStyle name="Normal 2 6 2 3_15-FINANCEIRAS" xfId="11679"/>
    <cellStyle name="Normal 2 6 2 4" xfId="11680"/>
    <cellStyle name="Normal 2 6 2 4 2" xfId="11681"/>
    <cellStyle name="Normal 2 6 2 4_15-FINANCEIRAS" xfId="11682"/>
    <cellStyle name="Normal 2 6 2 5" xfId="11683"/>
    <cellStyle name="Normal 2 6 2_13-Endividamento" xfId="11684"/>
    <cellStyle name="Normal 2 6 3" xfId="11685"/>
    <cellStyle name="Normal 2 6 3 2" xfId="11686"/>
    <cellStyle name="Normal 2 6 3_15-FINANCEIRAS" xfId="11687"/>
    <cellStyle name="Normal 2 6 4" xfId="11688"/>
    <cellStyle name="Normal 2 6 4 2" xfId="11689"/>
    <cellStyle name="Normal 2 6 4_15-FINANCEIRAS" xfId="11690"/>
    <cellStyle name="Normal 2 6 5" xfId="11691"/>
    <cellStyle name="Normal 2 6 5 2" xfId="11692"/>
    <cellStyle name="Normal 2 6 5_15-FINANCEIRAS" xfId="11693"/>
    <cellStyle name="Normal 2 6 6" xfId="11694"/>
    <cellStyle name="Normal 2 6_13-Endividamento" xfId="11695"/>
    <cellStyle name="Normal 2 7" xfId="11696"/>
    <cellStyle name="Normal 2 7 2" xfId="11697"/>
    <cellStyle name="Normal 2 7 2 2" xfId="11698"/>
    <cellStyle name="Normal 2 7 2_15-FINANCEIRAS" xfId="11699"/>
    <cellStyle name="Normal 2 7 3" xfId="11700"/>
    <cellStyle name="Normal 2 7 3 2" xfId="11701"/>
    <cellStyle name="Normal 2 7 3_15-FINANCEIRAS" xfId="11702"/>
    <cellStyle name="Normal 2 7 4" xfId="11703"/>
    <cellStyle name="Normal 2 7 4 2" xfId="11704"/>
    <cellStyle name="Normal 2 7 4_15-FINANCEIRAS" xfId="11705"/>
    <cellStyle name="Normal 2 7 5" xfId="11706"/>
    <cellStyle name="Normal 2 7_13-Endividamento" xfId="11707"/>
    <cellStyle name="Normal 2 8" xfId="11708"/>
    <cellStyle name="Normal 2 8 2" xfId="11709"/>
    <cellStyle name="Normal 2 8 2 2" xfId="11710"/>
    <cellStyle name="Normal 2 8 2 2 2" xfId="11711"/>
    <cellStyle name="Normal 2 8 2 2 2 2" xfId="11712"/>
    <cellStyle name="Normal 2 8 2 2 3" xfId="11713"/>
    <cellStyle name="Normal 2 8 2 2 4" xfId="11714"/>
    <cellStyle name="Normal 2 8 2 3" xfId="11715"/>
    <cellStyle name="Normal 2 8 2 3 2" xfId="11716"/>
    <cellStyle name="Normal 2 8 2 3 3" xfId="11717"/>
    <cellStyle name="Normal 2 8 2 4" xfId="11718"/>
    <cellStyle name="Normal 2 8 2 5" xfId="11719"/>
    <cellStyle name="Normal 2 8 2 6" xfId="11720"/>
    <cellStyle name="Normal 2 8 2_15-FINANCEIRAS" xfId="11721"/>
    <cellStyle name="Normal 2 8 3" xfId="11722"/>
    <cellStyle name="Normal 2 8 3 2" xfId="11723"/>
    <cellStyle name="Normal 2 8 3 2 2" xfId="11724"/>
    <cellStyle name="Normal 2 8 3 2 2 2" xfId="11725"/>
    <cellStyle name="Normal 2 8 3 2 3" xfId="11726"/>
    <cellStyle name="Normal 2 8 3 2 4" xfId="11727"/>
    <cellStyle name="Normal 2 8 3 3" xfId="11728"/>
    <cellStyle name="Normal 2 8 3 3 2" xfId="11729"/>
    <cellStyle name="Normal 2 8 3 4" xfId="11730"/>
    <cellStyle name="Normal 2 8 3 5" xfId="11731"/>
    <cellStyle name="Normal 2 8 4" xfId="11732"/>
    <cellStyle name="Normal 2 8 4 2" xfId="11733"/>
    <cellStyle name="Normal 2 8 4 2 2" xfId="11734"/>
    <cellStyle name="Normal 2 8 4 3" xfId="11735"/>
    <cellStyle name="Normal 2 8 4 4" xfId="11736"/>
    <cellStyle name="Normal 2 8 5" xfId="11737"/>
    <cellStyle name="Normal 2 8 5 2" xfId="11738"/>
    <cellStyle name="Normal 2 8 5 3" xfId="11739"/>
    <cellStyle name="Normal 2 8 6" xfId="11740"/>
    <cellStyle name="Normal 2 8 6 2" xfId="11741"/>
    <cellStyle name="Normal 2 8 7" xfId="11742"/>
    <cellStyle name="Normal 2 8 7 2" xfId="11743"/>
    <cellStyle name="Normal 2 8 8" xfId="11744"/>
    <cellStyle name="Normal 2 8_13-Endividamento" xfId="11745"/>
    <cellStyle name="Normal 2 9" xfId="11746"/>
    <cellStyle name="Normal 2 9 2" xfId="11747"/>
    <cellStyle name="Normal 2 9 2 2" xfId="11748"/>
    <cellStyle name="Normal 2 9 2_15-FINANCEIRAS" xfId="11749"/>
    <cellStyle name="Normal 2 9 3" xfId="11750"/>
    <cellStyle name="Normal 2 9_13-Endividamento" xfId="11751"/>
    <cellStyle name="Normal 2_11_Combinação de neg. Zanin" xfId="11752"/>
    <cellStyle name="Normal 20" xfId="11753"/>
    <cellStyle name="Normal 20 2" xfId="11754"/>
    <cellStyle name="Normal 20 2 2" xfId="11755"/>
    <cellStyle name="Normal 20 3" xfId="11756"/>
    <cellStyle name="Normal 20_15-FINANCEIRAS" xfId="11757"/>
    <cellStyle name="Normal 21" xfId="11758"/>
    <cellStyle name="Normal 21 2" xfId="11759"/>
    <cellStyle name="Normal 21 2 2" xfId="11760"/>
    <cellStyle name="Normal 21 3" xfId="11761"/>
    <cellStyle name="Normal 21_15-FINANCEIRAS" xfId="11762"/>
    <cellStyle name="Normal 22" xfId="11763"/>
    <cellStyle name="Normal 22 2" xfId="11764"/>
    <cellStyle name="Normal 22 2 2" xfId="11765"/>
    <cellStyle name="Normal 22 3" xfId="11766"/>
    <cellStyle name="Normal 22_15-FINANCEIRAS" xfId="11767"/>
    <cellStyle name="Normal 23" xfId="11768"/>
    <cellStyle name="Normal 23 2" xfId="11769"/>
    <cellStyle name="Normal 23 2 2" xfId="11770"/>
    <cellStyle name="Normal 23 3" xfId="11771"/>
    <cellStyle name="Normal 23_15-FINANCEIRAS" xfId="11772"/>
    <cellStyle name="Normal 24" xfId="11773"/>
    <cellStyle name="Normal 24 2" xfId="11774"/>
    <cellStyle name="Normal 24 2 2" xfId="11775"/>
    <cellStyle name="Normal 24 3" xfId="11776"/>
    <cellStyle name="Normal 24_15-FINANCEIRAS" xfId="11777"/>
    <cellStyle name="Normal 25" xfId="11778"/>
    <cellStyle name="Normal 25 2" xfId="11779"/>
    <cellStyle name="Normal 25 2 2" xfId="11780"/>
    <cellStyle name="Normal 25 2_15-FINANCEIRAS" xfId="11781"/>
    <cellStyle name="Normal 25 3" xfId="11782"/>
    <cellStyle name="Normal 25_13-Endividamento" xfId="11783"/>
    <cellStyle name="Normal 26" xfId="11784"/>
    <cellStyle name="Normal 26 2" xfId="11785"/>
    <cellStyle name="Normal 26 2 2" xfId="11786"/>
    <cellStyle name="Normal 26 3" xfId="11787"/>
    <cellStyle name="Normal 26_15-FINANCEIRAS" xfId="11788"/>
    <cellStyle name="Normal 27" xfId="11789"/>
    <cellStyle name="Normal 27 2" xfId="11790"/>
    <cellStyle name="Normal 27 2 2" xfId="11791"/>
    <cellStyle name="Normal 27 3" xfId="11792"/>
    <cellStyle name="Normal 27_15-FINANCEIRAS" xfId="11793"/>
    <cellStyle name="Normal 28" xfId="11794"/>
    <cellStyle name="Normal 28 2" xfId="11795"/>
    <cellStyle name="Normal 28 2 2" xfId="11796"/>
    <cellStyle name="Normal 28 3" xfId="11797"/>
    <cellStyle name="Normal 28_15-FINANCEIRAS" xfId="11798"/>
    <cellStyle name="Normal 29" xfId="11799"/>
    <cellStyle name="Normal 29 2" xfId="11800"/>
    <cellStyle name="Normal 29 2 2" xfId="11801"/>
    <cellStyle name="Normal 29 2_15-FINANCEIRAS" xfId="11802"/>
    <cellStyle name="Normal 29 3" xfId="11803"/>
    <cellStyle name="Normal 29 3 2" xfId="11804"/>
    <cellStyle name="Normal 29 3_15-FINANCEIRAS" xfId="11805"/>
    <cellStyle name="Normal 29 4" xfId="11806"/>
    <cellStyle name="Normal 29_13-Endividamento" xfId="11807"/>
    <cellStyle name="Normal 3" xfId="11808"/>
    <cellStyle name="Normal 3 10" xfId="11809"/>
    <cellStyle name="Normal 3 10 2" xfId="11810"/>
    <cellStyle name="Normal 3 10_15-FINANCEIRAS" xfId="11811"/>
    <cellStyle name="Normal 3 11" xfId="11812"/>
    <cellStyle name="Normal 3 11 2" xfId="11813"/>
    <cellStyle name="Normal 3 11_15-FINANCEIRAS" xfId="11814"/>
    <cellStyle name="Normal 3 12" xfId="11815"/>
    <cellStyle name="Normal 3 14" xfId="11816"/>
    <cellStyle name="Normal 3 2" xfId="11817"/>
    <cellStyle name="Normal 3 2 2" xfId="11818"/>
    <cellStyle name="Normal 3 2 2 2" xfId="11819"/>
    <cellStyle name="Normal 3 2 2 2 2" xfId="11820"/>
    <cellStyle name="Normal 3 2 2 2 2 2" xfId="11821"/>
    <cellStyle name="Normal 3 2 2 2 2 2 2" xfId="11822"/>
    <cellStyle name="Normal 3 2 2 2 2 3" xfId="11823"/>
    <cellStyle name="Normal 3 2 2 2 3" xfId="11824"/>
    <cellStyle name="Normal 3 2 2 2 3 2" xfId="11825"/>
    <cellStyle name="Normal 3 2 2 2 4" xfId="11826"/>
    <cellStyle name="Normal 3 2 2 3" xfId="11827"/>
    <cellStyle name="Normal 3 2 2 3 2" xfId="11828"/>
    <cellStyle name="Normal 3 2 2 4" xfId="11829"/>
    <cellStyle name="Normal 3 2 2 4 2" xfId="11830"/>
    <cellStyle name="Normal 3 2 2_15-FINANCEIRAS" xfId="11831"/>
    <cellStyle name="Normal 3 2 3" xfId="11832"/>
    <cellStyle name="Normal 3 2 3 2" xfId="11833"/>
    <cellStyle name="Normal 3 2 3 2 2" xfId="11834"/>
    <cellStyle name="Normal 3 2 3 2 2 2" xfId="11835"/>
    <cellStyle name="Normal 3 2 3 2 3" xfId="11836"/>
    <cellStyle name="Normal 3 2 3 3" xfId="11837"/>
    <cellStyle name="Normal 3 2 3 3 2" xfId="11838"/>
    <cellStyle name="Normal 3 2 3 4" xfId="11839"/>
    <cellStyle name="Normal 3 2 3 4 2" xfId="11840"/>
    <cellStyle name="Normal 3 2 3_15-FINANCEIRAS" xfId="11841"/>
    <cellStyle name="Normal 3 2 4" xfId="11842"/>
    <cellStyle name="Normal 3 2 4 2" xfId="11843"/>
    <cellStyle name="Normal 3 2 4 2 2" xfId="11844"/>
    <cellStyle name="Normal 3 2 4 3" xfId="11845"/>
    <cellStyle name="Normal 3 2 4_15-FINANCEIRAS" xfId="11846"/>
    <cellStyle name="Normal 3 2 5" xfId="11847"/>
    <cellStyle name="Normal 3 2 5 2" xfId="11848"/>
    <cellStyle name="Normal 3 2 5 2 2" xfId="11849"/>
    <cellStyle name="Normal 3 2 5 3" xfId="11850"/>
    <cellStyle name="Normal 3 2 6" xfId="11851"/>
    <cellStyle name="Normal 3 2 6 2" xfId="11852"/>
    <cellStyle name="Normal 3 2_13-Endividamento" xfId="11853"/>
    <cellStyle name="Normal 3 3" xfId="11854"/>
    <cellStyle name="Normal 3 3 2" xfId="11855"/>
    <cellStyle name="Normal 3 3 2 2" xfId="11856"/>
    <cellStyle name="Normal 3 3 2_15-FINANCEIRAS" xfId="11857"/>
    <cellStyle name="Normal 3 3 3" xfId="11858"/>
    <cellStyle name="Normal 3 3 3 2" xfId="11859"/>
    <cellStyle name="Normal 3 3 3 2 2" xfId="11860"/>
    <cellStyle name="Normal 3 3 3_Dep_Judiciais-Contingências" xfId="11861"/>
    <cellStyle name="Normal 3 3 4" xfId="11862"/>
    <cellStyle name="Normal 3 3 4 2" xfId="11863"/>
    <cellStyle name="Normal 3 3_1.1 - Apuração IRPJ_CSLL - 2200 - 2012_MAI_V1" xfId="11864"/>
    <cellStyle name="Normal 3 4" xfId="11865"/>
    <cellStyle name="Normal 3 4 2" xfId="11866"/>
    <cellStyle name="Normal 3 4_15-FINANCEIRAS" xfId="11867"/>
    <cellStyle name="Normal 3 5" xfId="11868"/>
    <cellStyle name="Normal 3 5 2" xfId="11869"/>
    <cellStyle name="Normal 3 5_15-FINANCEIRAS" xfId="11870"/>
    <cellStyle name="Normal 3 6" xfId="11871"/>
    <cellStyle name="Normal 3 6 2" xfId="11872"/>
    <cellStyle name="Normal 3 6_15-FINANCEIRAS" xfId="11873"/>
    <cellStyle name="Normal 3 7" xfId="11874"/>
    <cellStyle name="Normal 3 7 2" xfId="11875"/>
    <cellStyle name="Normal 3 7_15-FINANCEIRAS" xfId="11876"/>
    <cellStyle name="Normal 3 8" xfId="11877"/>
    <cellStyle name="Normal 3 8 2" xfId="11878"/>
    <cellStyle name="Normal 3 8 2 2" xfId="11879"/>
    <cellStyle name="Normal 3 8 3" xfId="11880"/>
    <cellStyle name="Normal 3 8_15-FINANCEIRAS" xfId="11881"/>
    <cellStyle name="Normal 3 9" xfId="11882"/>
    <cellStyle name="Normal 3 9 2" xfId="11883"/>
    <cellStyle name="Normal 3 9_15-FINANCEIRAS" xfId="11884"/>
    <cellStyle name="Normal 3_13-Endividamento" xfId="11885"/>
    <cellStyle name="Normal 30" xfId="11886"/>
    <cellStyle name="Normal 30 2" xfId="11887"/>
    <cellStyle name="Normal 30 2 2" xfId="11888"/>
    <cellStyle name="Normal 30 3" xfId="11889"/>
    <cellStyle name="Normal 30_15-FINANCEIRAS" xfId="11890"/>
    <cellStyle name="Normal 31" xfId="11891"/>
    <cellStyle name="Normal 31 10" xfId="11892"/>
    <cellStyle name="Normal 31 10 2" xfId="11893"/>
    <cellStyle name="Normal 31 11" xfId="11894"/>
    <cellStyle name="Normal 31 11 2" xfId="11895"/>
    <cellStyle name="Normal 31 2" xfId="11896"/>
    <cellStyle name="Normal 31 2 2" xfId="11897"/>
    <cellStyle name="Normal 31 2 2 2" xfId="11898"/>
    <cellStyle name="Normal 31 2 2 2 2" xfId="11899"/>
    <cellStyle name="Normal 31 2 2 2 2 2" xfId="11900"/>
    <cellStyle name="Normal 31 2 2 2 2 2 2" xfId="11901"/>
    <cellStyle name="Normal 31 2 2 2 2 3" xfId="11902"/>
    <cellStyle name="Normal 31 2 2 2 2 4" xfId="11903"/>
    <cellStyle name="Normal 31 2 2 2 3" xfId="11904"/>
    <cellStyle name="Normal 31 2 2 2 3 2" xfId="11905"/>
    <cellStyle name="Normal 31 2 2 2 4" xfId="11906"/>
    <cellStyle name="Normal 31 2 2 2 5" xfId="11907"/>
    <cellStyle name="Normal 31 2 2 3" xfId="11908"/>
    <cellStyle name="Normal 31 2 2 3 2" xfId="11909"/>
    <cellStyle name="Normal 31 2 2 3 2 2" xfId="11910"/>
    <cellStyle name="Normal 31 2 2 3 2 2 2" xfId="11911"/>
    <cellStyle name="Normal 31 2 2 3 2 3" xfId="11912"/>
    <cellStyle name="Normal 31 2 2 3 2 4" xfId="11913"/>
    <cellStyle name="Normal 31 2 2 3 3" xfId="11914"/>
    <cellStyle name="Normal 31 2 2 3 3 2" xfId="11915"/>
    <cellStyle name="Normal 31 2 2 3 4" xfId="11916"/>
    <cellStyle name="Normal 31 2 2 3 5" xfId="11917"/>
    <cellStyle name="Normal 31 2 2 4" xfId="11918"/>
    <cellStyle name="Normal 31 2 2 4 2" xfId="11919"/>
    <cellStyle name="Normal 31 2 2 4 2 2" xfId="11920"/>
    <cellStyle name="Normal 31 2 2 4 3" xfId="11921"/>
    <cellStyle name="Normal 31 2 2 4 4" xfId="11922"/>
    <cellStyle name="Normal 31 2 2 5" xfId="11923"/>
    <cellStyle name="Normal 31 2 2 5 2" xfId="11924"/>
    <cellStyle name="Normal 31 2 2 6" xfId="11925"/>
    <cellStyle name="Normal 31 2 2 7" xfId="11926"/>
    <cellStyle name="Normal 31 2_15-FINANCEIRAS" xfId="11927"/>
    <cellStyle name="Normal 31 3" xfId="11928"/>
    <cellStyle name="Normal 31 3 2" xfId="11929"/>
    <cellStyle name="Normal 31 3 2 2" xfId="11930"/>
    <cellStyle name="Normal 31 3 2 2 2" xfId="11931"/>
    <cellStyle name="Normal 31 3 2 2 2 2" xfId="11932"/>
    <cellStyle name="Normal 31 3 2 2 2 2 2" xfId="11933"/>
    <cellStyle name="Normal 31 3 2 2 2 3" xfId="11934"/>
    <cellStyle name="Normal 31 3 2 2 2 4" xfId="11935"/>
    <cellStyle name="Normal 31 3 2 2 3" xfId="11936"/>
    <cellStyle name="Normal 31 3 2 2 3 2" xfId="11937"/>
    <cellStyle name="Normal 31 3 2 2 4" xfId="11938"/>
    <cellStyle name="Normal 31 3 2 2 5" xfId="11939"/>
    <cellStyle name="Normal 31 3 2 3" xfId="11940"/>
    <cellStyle name="Normal 31 3 2 3 2" xfId="11941"/>
    <cellStyle name="Normal 31 3 2 3 2 2" xfId="11942"/>
    <cellStyle name="Normal 31 3 2 3 2 2 2" xfId="11943"/>
    <cellStyle name="Normal 31 3 2 3 2 3" xfId="11944"/>
    <cellStyle name="Normal 31 3 2 3 2 4" xfId="11945"/>
    <cellStyle name="Normal 31 3 2 3 3" xfId="11946"/>
    <cellStyle name="Normal 31 3 2 3 3 2" xfId="11947"/>
    <cellStyle name="Normal 31 3 2 3 4" xfId="11948"/>
    <cellStyle name="Normal 31 3 2 3 5" xfId="11949"/>
    <cellStyle name="Normal 31 3 2 4" xfId="11950"/>
    <cellStyle name="Normal 31 3 2 4 2" xfId="11951"/>
    <cellStyle name="Normal 31 3 2 4 2 2" xfId="11952"/>
    <cellStyle name="Normal 31 3 2 4 3" xfId="11953"/>
    <cellStyle name="Normal 31 3 2 4 4" xfId="11954"/>
    <cellStyle name="Normal 31 3 2 5" xfId="11955"/>
    <cellStyle name="Normal 31 3 2 5 2" xfId="11956"/>
    <cellStyle name="Normal 31 3 2 5 3" xfId="11957"/>
    <cellStyle name="Normal 31 3 2 6" xfId="11958"/>
    <cellStyle name="Normal 31 3 2 7" xfId="11959"/>
    <cellStyle name="Normal 31 3 2 8" xfId="11960"/>
    <cellStyle name="Normal 31 3 3" xfId="11961"/>
    <cellStyle name="Normal 31 3 3 2" xfId="11962"/>
    <cellStyle name="Normal 31 3 3 2 2" xfId="11963"/>
    <cellStyle name="Normal 31 3 3 2 2 2" xfId="11964"/>
    <cellStyle name="Normal 31 3 3 2 3" xfId="11965"/>
    <cellStyle name="Normal 31 3 3 2 4" xfId="11966"/>
    <cellStyle name="Normal 31 3 3 3" xfId="11967"/>
    <cellStyle name="Normal 31 3 3 3 2" xfId="11968"/>
    <cellStyle name="Normal 31 3 3 4" xfId="11969"/>
    <cellStyle name="Normal 31 3 3 5" xfId="11970"/>
    <cellStyle name="Normal 31 3 4" xfId="11971"/>
    <cellStyle name="Normal 31 3 4 2" xfId="11972"/>
    <cellStyle name="Normal 31 3 4 2 2" xfId="11973"/>
    <cellStyle name="Normal 31 3 4 2 2 2" xfId="11974"/>
    <cellStyle name="Normal 31 3 4 2 3" xfId="11975"/>
    <cellStyle name="Normal 31 3 4 2 4" xfId="11976"/>
    <cellStyle name="Normal 31 3 4 3" xfId="11977"/>
    <cellStyle name="Normal 31 3 4 3 2" xfId="11978"/>
    <cellStyle name="Normal 31 3 4 4" xfId="11979"/>
    <cellStyle name="Normal 31 3 4 5" xfId="11980"/>
    <cellStyle name="Normal 31 3 5" xfId="11981"/>
    <cellStyle name="Normal 31 3 5 2" xfId="11982"/>
    <cellStyle name="Normal 31 3 5 2 2" xfId="11983"/>
    <cellStyle name="Normal 31 3 5 3" xfId="11984"/>
    <cellStyle name="Normal 31 3 5 4" xfId="11985"/>
    <cellStyle name="Normal 31 3 6" xfId="11986"/>
    <cellStyle name="Normal 31 3 6 2" xfId="11987"/>
    <cellStyle name="Normal 31 3 6 3" xfId="11988"/>
    <cellStyle name="Normal 31 3 7" xfId="11989"/>
    <cellStyle name="Normal 31 3 7 2" xfId="11990"/>
    <cellStyle name="Normal 31 3 8" xfId="11991"/>
    <cellStyle name="Normal 31 3 9" xfId="11992"/>
    <cellStyle name="Normal 31 4" xfId="11993"/>
    <cellStyle name="Normal 31 4 2" xfId="11994"/>
    <cellStyle name="Normal 31 4 2 2" xfId="11995"/>
    <cellStyle name="Normal 31 4 2 2 2" xfId="11996"/>
    <cellStyle name="Normal 31 4 2 2 2 2" xfId="11997"/>
    <cellStyle name="Normal 31 4 2 2 2 2 2" xfId="11998"/>
    <cellStyle name="Normal 31 4 2 2 2 3" xfId="11999"/>
    <cellStyle name="Normal 31 4 2 2 2 4" xfId="12000"/>
    <cellStyle name="Normal 31 4 2 2 3" xfId="12001"/>
    <cellStyle name="Normal 31 4 2 2 3 2" xfId="12002"/>
    <cellStyle name="Normal 31 4 2 2 4" xfId="12003"/>
    <cellStyle name="Normal 31 4 2 2 5" xfId="12004"/>
    <cellStyle name="Normal 31 4 2 3" xfId="12005"/>
    <cellStyle name="Normal 31 4 2 3 2" xfId="12006"/>
    <cellStyle name="Normal 31 4 2 3 2 2" xfId="12007"/>
    <cellStyle name="Normal 31 4 2 3 2 2 2" xfId="12008"/>
    <cellStyle name="Normal 31 4 2 3 2 3" xfId="12009"/>
    <cellStyle name="Normal 31 4 2 3 2 4" xfId="12010"/>
    <cellStyle name="Normal 31 4 2 3 3" xfId="12011"/>
    <cellStyle name="Normal 31 4 2 3 3 2" xfId="12012"/>
    <cellStyle name="Normal 31 4 2 3 4" xfId="12013"/>
    <cellStyle name="Normal 31 4 2 3 5" xfId="12014"/>
    <cellStyle name="Normal 31 4 2 4" xfId="12015"/>
    <cellStyle name="Normal 31 4 2 4 2" xfId="12016"/>
    <cellStyle name="Normal 31 4 2 4 2 2" xfId="12017"/>
    <cellStyle name="Normal 31 4 2 4 3" xfId="12018"/>
    <cellStyle name="Normal 31 4 2 4 4" xfId="12019"/>
    <cellStyle name="Normal 31 4 2 5" xfId="12020"/>
    <cellStyle name="Normal 31 4 2 5 2" xfId="12021"/>
    <cellStyle name="Normal 31 4 2 6" xfId="12022"/>
    <cellStyle name="Normal 31 4 2 7" xfId="12023"/>
    <cellStyle name="Normal 31 4 3" xfId="12024"/>
    <cellStyle name="Normal 31 4 3 2" xfId="12025"/>
    <cellStyle name="Normal 31 4 3 2 2" xfId="12026"/>
    <cellStyle name="Normal 31 4 3 2 2 2" xfId="12027"/>
    <cellStyle name="Normal 31 4 3 2 3" xfId="12028"/>
    <cellStyle name="Normal 31 4 3 2 4" xfId="12029"/>
    <cellStyle name="Normal 31 4 3 3" xfId="12030"/>
    <cellStyle name="Normal 31 4 3 3 2" xfId="12031"/>
    <cellStyle name="Normal 31 4 3 4" xfId="12032"/>
    <cellStyle name="Normal 31 4 3 5" xfId="12033"/>
    <cellStyle name="Normal 31 4 4" xfId="12034"/>
    <cellStyle name="Normal 31 4 4 2" xfId="12035"/>
    <cellStyle name="Normal 31 4 4 2 2" xfId="12036"/>
    <cellStyle name="Normal 31 4 4 2 2 2" xfId="12037"/>
    <cellStyle name="Normal 31 4 4 2 3" xfId="12038"/>
    <cellStyle name="Normal 31 4 4 2 4" xfId="12039"/>
    <cellStyle name="Normal 31 4 4 3" xfId="12040"/>
    <cellStyle name="Normal 31 4 4 3 2" xfId="12041"/>
    <cellStyle name="Normal 31 4 4 4" xfId="12042"/>
    <cellStyle name="Normal 31 4 4 5" xfId="12043"/>
    <cellStyle name="Normal 31 4 5" xfId="12044"/>
    <cellStyle name="Normal 31 4 5 2" xfId="12045"/>
    <cellStyle name="Normal 31 4 5 2 2" xfId="12046"/>
    <cellStyle name="Normal 31 4 5 3" xfId="12047"/>
    <cellStyle name="Normal 31 4 5 4" xfId="12048"/>
    <cellStyle name="Normal 31 4 6" xfId="12049"/>
    <cellStyle name="Normal 31 4 6 2" xfId="12050"/>
    <cellStyle name="Normal 31 4 6 3" xfId="12051"/>
    <cellStyle name="Normal 31 4 7" xfId="12052"/>
    <cellStyle name="Normal 31 4 8" xfId="12053"/>
    <cellStyle name="Normal 31 4 9" xfId="12054"/>
    <cellStyle name="Normal 31 5" xfId="12055"/>
    <cellStyle name="Normal 31 5 2" xfId="12056"/>
    <cellStyle name="Normal 31 5 2 2" xfId="12057"/>
    <cellStyle name="Normal 31 5 2 2 2" xfId="12058"/>
    <cellStyle name="Normal 31 5 2 2 2 2" xfId="12059"/>
    <cellStyle name="Normal 31 5 2 2 2 2 2" xfId="12060"/>
    <cellStyle name="Normal 31 5 2 2 2 3" xfId="12061"/>
    <cellStyle name="Normal 31 5 2 2 2 4" xfId="12062"/>
    <cellStyle name="Normal 31 5 2 2 3" xfId="12063"/>
    <cellStyle name="Normal 31 5 2 2 3 2" xfId="12064"/>
    <cellStyle name="Normal 31 5 2 2 4" xfId="12065"/>
    <cellStyle name="Normal 31 5 2 2 5" xfId="12066"/>
    <cellStyle name="Normal 31 5 2 3" xfId="12067"/>
    <cellStyle name="Normal 31 5 2 3 2" xfId="12068"/>
    <cellStyle name="Normal 31 5 2 3 2 2" xfId="12069"/>
    <cellStyle name="Normal 31 5 2 3 2 2 2" xfId="12070"/>
    <cellStyle name="Normal 31 5 2 3 2 3" xfId="12071"/>
    <cellStyle name="Normal 31 5 2 3 2 4" xfId="12072"/>
    <cellStyle name="Normal 31 5 2 3 3" xfId="12073"/>
    <cellStyle name="Normal 31 5 2 3 3 2" xfId="12074"/>
    <cellStyle name="Normal 31 5 2 3 4" xfId="12075"/>
    <cellStyle name="Normal 31 5 2 3 5" xfId="12076"/>
    <cellStyle name="Normal 31 5 2 4" xfId="12077"/>
    <cellStyle name="Normal 31 5 2 4 2" xfId="12078"/>
    <cellStyle name="Normal 31 5 2 4 2 2" xfId="12079"/>
    <cellStyle name="Normal 31 5 2 4 3" xfId="12080"/>
    <cellStyle name="Normal 31 5 2 4 4" xfId="12081"/>
    <cellStyle name="Normal 31 5 2 5" xfId="12082"/>
    <cellStyle name="Normal 31 5 2 5 2" xfId="12083"/>
    <cellStyle name="Normal 31 5 2 6" xfId="12084"/>
    <cellStyle name="Normal 31 5 2 7" xfId="12085"/>
    <cellStyle name="Normal 31 5 3" xfId="12086"/>
    <cellStyle name="Normal 31 5 3 2" xfId="12087"/>
    <cellStyle name="Normal 31 5 3 2 2" xfId="12088"/>
    <cellStyle name="Normal 31 5 3 2 2 2" xfId="12089"/>
    <cellStyle name="Normal 31 5 3 2 3" xfId="12090"/>
    <cellStyle name="Normal 31 5 3 2 4" xfId="12091"/>
    <cellStyle name="Normal 31 5 3 3" xfId="12092"/>
    <cellStyle name="Normal 31 5 3 3 2" xfId="12093"/>
    <cellStyle name="Normal 31 5 3 4" xfId="12094"/>
    <cellStyle name="Normal 31 5 3 5" xfId="12095"/>
    <cellStyle name="Normal 31 5 4" xfId="12096"/>
    <cellStyle name="Normal 31 5 4 2" xfId="12097"/>
    <cellStyle name="Normal 31 5 4 2 2" xfId="12098"/>
    <cellStyle name="Normal 31 5 4 2 2 2" xfId="12099"/>
    <cellStyle name="Normal 31 5 4 2 3" xfId="12100"/>
    <cellStyle name="Normal 31 5 4 2 4" xfId="12101"/>
    <cellStyle name="Normal 31 5 4 3" xfId="12102"/>
    <cellStyle name="Normal 31 5 4 3 2" xfId="12103"/>
    <cellStyle name="Normal 31 5 4 4" xfId="12104"/>
    <cellStyle name="Normal 31 5 4 5" xfId="12105"/>
    <cellStyle name="Normal 31 5 5" xfId="12106"/>
    <cellStyle name="Normal 31 5 5 2" xfId="12107"/>
    <cellStyle name="Normal 31 5 5 2 2" xfId="12108"/>
    <cellStyle name="Normal 31 5 5 3" xfId="12109"/>
    <cellStyle name="Normal 31 5 5 4" xfId="12110"/>
    <cellStyle name="Normal 31 5 6" xfId="12111"/>
    <cellStyle name="Normal 31 5 6 2" xfId="12112"/>
    <cellStyle name="Normal 31 5 7" xfId="12113"/>
    <cellStyle name="Normal 31 5 8" xfId="12114"/>
    <cellStyle name="Normal 31 5 9" xfId="12115"/>
    <cellStyle name="Normal 31 6" xfId="12116"/>
    <cellStyle name="Normal 31 6 2" xfId="12117"/>
    <cellStyle name="Normal 31 6 2 2" xfId="12118"/>
    <cellStyle name="Normal 31 6 2 2 2" xfId="12119"/>
    <cellStyle name="Normal 31 6 2 2 2 2" xfId="12120"/>
    <cellStyle name="Normal 31 6 2 2 3" xfId="12121"/>
    <cellStyle name="Normal 31 6 2 2 4" xfId="12122"/>
    <cellStyle name="Normal 31 6 2 3" xfId="12123"/>
    <cellStyle name="Normal 31 6 2 3 2" xfId="12124"/>
    <cellStyle name="Normal 31 6 2 4" xfId="12125"/>
    <cellStyle name="Normal 31 6 2 5" xfId="12126"/>
    <cellStyle name="Normal 31 6 3" xfId="12127"/>
    <cellStyle name="Normal 31 6 3 2" xfId="12128"/>
    <cellStyle name="Normal 31 6 3 2 2" xfId="12129"/>
    <cellStyle name="Normal 31 6 3 2 2 2" xfId="12130"/>
    <cellStyle name="Normal 31 6 3 2 3" xfId="12131"/>
    <cellStyle name="Normal 31 6 3 2 4" xfId="12132"/>
    <cellStyle name="Normal 31 6 3 3" xfId="12133"/>
    <cellStyle name="Normal 31 6 3 3 2" xfId="12134"/>
    <cellStyle name="Normal 31 6 3 4" xfId="12135"/>
    <cellStyle name="Normal 31 6 3 5" xfId="12136"/>
    <cellStyle name="Normal 31 6 4" xfId="12137"/>
    <cellStyle name="Normal 31 6 4 2" xfId="12138"/>
    <cellStyle name="Normal 31 6 4 2 2" xfId="12139"/>
    <cellStyle name="Normal 31 6 4 3" xfId="12140"/>
    <cellStyle name="Normal 31 6 4 4" xfId="12141"/>
    <cellStyle name="Normal 31 6 5" xfId="12142"/>
    <cellStyle name="Normal 31 6 5 2" xfId="12143"/>
    <cellStyle name="Normal 31 6 6" xfId="12144"/>
    <cellStyle name="Normal 31 6 7" xfId="12145"/>
    <cellStyle name="Normal 31 7" xfId="12146"/>
    <cellStyle name="Normal 31 7 2" xfId="12147"/>
    <cellStyle name="Normal 31 7 2 2" xfId="12148"/>
    <cellStyle name="Normal 31 7 2 2 2" xfId="12149"/>
    <cellStyle name="Normal 31 7 2 3" xfId="12150"/>
    <cellStyle name="Normal 31 7 2 4" xfId="12151"/>
    <cellStyle name="Normal 31 7 3" xfId="12152"/>
    <cellStyle name="Normal 31 7 3 2" xfId="12153"/>
    <cellStyle name="Normal 31 7 4" xfId="12154"/>
    <cellStyle name="Normal 31 7 5" xfId="12155"/>
    <cellStyle name="Normal 31 8" xfId="12156"/>
    <cellStyle name="Normal 31 8 2" xfId="12157"/>
    <cellStyle name="Normal 31 8 2 2" xfId="12158"/>
    <cellStyle name="Normal 31 8 3" xfId="12159"/>
    <cellStyle name="Normal 31 8 4" xfId="12160"/>
    <cellStyle name="Normal 31 9" xfId="12161"/>
    <cellStyle name="Normal 31 9 2" xfId="12162"/>
    <cellStyle name="Normal 31 9 3" xfId="12163"/>
    <cellStyle name="Normal 31_1.1 - Apuração IRPJ_CSLL - 2100 - 2012_MAI_V1" xfId="12164"/>
    <cellStyle name="Normal 32" xfId="12165"/>
    <cellStyle name="Normal 32 2" xfId="12166"/>
    <cellStyle name="Normal 32 2 2" xfId="12167"/>
    <cellStyle name="Normal 32 2 2 2" xfId="12168"/>
    <cellStyle name="Normal 32 2 2 2 2" xfId="12169"/>
    <cellStyle name="Normal 32 2 2 2 2 2" xfId="12170"/>
    <cellStyle name="Normal 32 2 2 2 2 2 2" xfId="12171"/>
    <cellStyle name="Normal 32 2 2 2 2 3" xfId="12172"/>
    <cellStyle name="Normal 32 2 2 2 2 4" xfId="12173"/>
    <cellStyle name="Normal 32 2 2 2 3" xfId="12174"/>
    <cellStyle name="Normal 32 2 2 2 3 2" xfId="12175"/>
    <cellStyle name="Normal 32 2 2 2 4" xfId="12176"/>
    <cellStyle name="Normal 32 2 2 2 5" xfId="12177"/>
    <cellStyle name="Normal 32 2 2 3" xfId="12178"/>
    <cellStyle name="Normal 32 2 2 3 2" xfId="12179"/>
    <cellStyle name="Normal 32 2 2 3 2 2" xfId="12180"/>
    <cellStyle name="Normal 32 2 2 3 2 2 2" xfId="12181"/>
    <cellStyle name="Normal 32 2 2 3 2 3" xfId="12182"/>
    <cellStyle name="Normal 32 2 2 3 2 4" xfId="12183"/>
    <cellStyle name="Normal 32 2 2 3 3" xfId="12184"/>
    <cellStyle name="Normal 32 2 2 3 3 2" xfId="12185"/>
    <cellStyle name="Normal 32 2 2 3 4" xfId="12186"/>
    <cellStyle name="Normal 32 2 2 3 5" xfId="12187"/>
    <cellStyle name="Normal 32 2 2 4" xfId="12188"/>
    <cellStyle name="Normal 32 2 2 4 2" xfId="12189"/>
    <cellStyle name="Normal 32 2 2 4 2 2" xfId="12190"/>
    <cellStyle name="Normal 32 2 2 4 3" xfId="12191"/>
    <cellStyle name="Normal 32 2 2 4 4" xfId="12192"/>
    <cellStyle name="Normal 32 2 2 5" xfId="12193"/>
    <cellStyle name="Normal 32 2 2 5 2" xfId="12194"/>
    <cellStyle name="Normal 32 2 2 6" xfId="12195"/>
    <cellStyle name="Normal 32 2 2 7" xfId="12196"/>
    <cellStyle name="Normal 32 2 3" xfId="12197"/>
    <cellStyle name="Normal 32 2 3 2" xfId="12198"/>
    <cellStyle name="Normal 32 2 3 2 2" xfId="12199"/>
    <cellStyle name="Normal 32 2 3 2 2 2" xfId="12200"/>
    <cellStyle name="Normal 32 2 3 2 3" xfId="12201"/>
    <cellStyle name="Normal 32 2 3 2 4" xfId="12202"/>
    <cellStyle name="Normal 32 2 3 3" xfId="12203"/>
    <cellStyle name="Normal 32 2 3 3 2" xfId="12204"/>
    <cellStyle name="Normal 32 2 3 4" xfId="12205"/>
    <cellStyle name="Normal 32 2 3 5" xfId="12206"/>
    <cellStyle name="Normal 32 2 4" xfId="12207"/>
    <cellStyle name="Normal 32 2 4 2" xfId="12208"/>
    <cellStyle name="Normal 32 2 4 2 2" xfId="12209"/>
    <cellStyle name="Normal 32 2 4 2 2 2" xfId="12210"/>
    <cellStyle name="Normal 32 2 4 2 3" xfId="12211"/>
    <cellStyle name="Normal 32 2 4 2 4" xfId="12212"/>
    <cellStyle name="Normal 32 2 4 3" xfId="12213"/>
    <cellStyle name="Normal 32 2 4 3 2" xfId="12214"/>
    <cellStyle name="Normal 32 2 4 4" xfId="12215"/>
    <cellStyle name="Normal 32 2 4 5" xfId="12216"/>
    <cellStyle name="Normal 32 2 5" xfId="12217"/>
    <cellStyle name="Normal 32 2 5 2" xfId="12218"/>
    <cellStyle name="Normal 32 2 5 2 2" xfId="12219"/>
    <cellStyle name="Normal 32 2 5 3" xfId="12220"/>
    <cellStyle name="Normal 32 2 5 4" xfId="12221"/>
    <cellStyle name="Normal 32 2 6" xfId="12222"/>
    <cellStyle name="Normal 32 2 6 2" xfId="12223"/>
    <cellStyle name="Normal 32 2 7" xfId="12224"/>
    <cellStyle name="Normal 32 2 8" xfId="12225"/>
    <cellStyle name="Normal 32 2 9" xfId="12226"/>
    <cellStyle name="Normal 32 3" xfId="12227"/>
    <cellStyle name="Normal 32 3 2" xfId="12228"/>
    <cellStyle name="Normal 32 3 2 2" xfId="12229"/>
    <cellStyle name="Normal 32 3 2 2 2" xfId="12230"/>
    <cellStyle name="Normal 32 3 2 2 2 2" xfId="12231"/>
    <cellStyle name="Normal 32 3 2 2 3" xfId="12232"/>
    <cellStyle name="Normal 32 3 2 2 4" xfId="12233"/>
    <cellStyle name="Normal 32 3 2 3" xfId="12234"/>
    <cellStyle name="Normal 32 3 2 3 2" xfId="12235"/>
    <cellStyle name="Normal 32 3 2 4" xfId="12236"/>
    <cellStyle name="Normal 32 3 2 5" xfId="12237"/>
    <cellStyle name="Normal 32 3 3" xfId="12238"/>
    <cellStyle name="Normal 32 3 3 2" xfId="12239"/>
    <cellStyle name="Normal 32 3 3 2 2" xfId="12240"/>
    <cellStyle name="Normal 32 3 3 2 2 2" xfId="12241"/>
    <cellStyle name="Normal 32 3 3 2 3" xfId="12242"/>
    <cellStyle name="Normal 32 3 3 2 4" xfId="12243"/>
    <cellStyle name="Normal 32 3 3 3" xfId="12244"/>
    <cellStyle name="Normal 32 3 3 3 2" xfId="12245"/>
    <cellStyle name="Normal 32 3 3 4" xfId="12246"/>
    <cellStyle name="Normal 32 3 3 5" xfId="12247"/>
    <cellStyle name="Normal 32 3 4" xfId="12248"/>
    <cellStyle name="Normal 32 3 4 2" xfId="12249"/>
    <cellStyle name="Normal 32 3 4 2 2" xfId="12250"/>
    <cellStyle name="Normal 32 3 4 3" xfId="12251"/>
    <cellStyle name="Normal 32 3 4 4" xfId="12252"/>
    <cellStyle name="Normal 32 3 5" xfId="12253"/>
    <cellStyle name="Normal 32 3 5 2" xfId="12254"/>
    <cellStyle name="Normal 32 3 6" xfId="12255"/>
    <cellStyle name="Normal 32 3 7" xfId="12256"/>
    <cellStyle name="Normal 32 3 8" xfId="12257"/>
    <cellStyle name="Normal 32 4" xfId="12258"/>
    <cellStyle name="Normal 32_15-FINANCEIRAS" xfId="12259"/>
    <cellStyle name="Normal 33" xfId="12260"/>
    <cellStyle name="Normal 33 2" xfId="12261"/>
    <cellStyle name="Normal 33 2 2" xfId="12262"/>
    <cellStyle name="Normal 33 2 2 2" xfId="12263"/>
    <cellStyle name="Normal 33 2 2 2 2" xfId="12264"/>
    <cellStyle name="Normal 33 2 2 2 2 2" xfId="12265"/>
    <cellStyle name="Normal 33 2 2 2 3" xfId="12266"/>
    <cellStyle name="Normal 33 2 2 2 4" xfId="12267"/>
    <cellStyle name="Normal 33 2 2 3" xfId="12268"/>
    <cellStyle name="Normal 33 2 2 3 2" xfId="12269"/>
    <cellStyle name="Normal 33 2 2 4" xfId="12270"/>
    <cellStyle name="Normal 33 2 2 5" xfId="12271"/>
    <cellStyle name="Normal 33 2 3" xfId="12272"/>
    <cellStyle name="Normal 33 2 3 2" xfId="12273"/>
    <cellStyle name="Normal 33 2 3 2 2" xfId="12274"/>
    <cellStyle name="Normal 33 2 3 2 2 2" xfId="12275"/>
    <cellStyle name="Normal 33 2 3 2 3" xfId="12276"/>
    <cellStyle name="Normal 33 2 3 2 4" xfId="12277"/>
    <cellStyle name="Normal 33 2 3 3" xfId="12278"/>
    <cellStyle name="Normal 33 2 3 3 2" xfId="12279"/>
    <cellStyle name="Normal 33 2 3 4" xfId="12280"/>
    <cellStyle name="Normal 33 2 3 5" xfId="12281"/>
    <cellStyle name="Normal 33 2 4" xfId="12282"/>
    <cellStyle name="Normal 33 2 4 2" xfId="12283"/>
    <cellStyle name="Normal 33 2 4 2 2" xfId="12284"/>
    <cellStyle name="Normal 33 2 4 3" xfId="12285"/>
    <cellStyle name="Normal 33 2 4 4" xfId="12286"/>
    <cellStyle name="Normal 33 2 5" xfId="12287"/>
    <cellStyle name="Normal 33 2 5 2" xfId="12288"/>
    <cellStyle name="Normal 33 2 6" xfId="12289"/>
    <cellStyle name="Normal 33 2 7" xfId="12290"/>
    <cellStyle name="Normal 33 2 8" xfId="12291"/>
    <cellStyle name="Normal 33 3" xfId="12292"/>
    <cellStyle name="Normal 33_15-FINANCEIRAS" xfId="12293"/>
    <cellStyle name="Normal 34" xfId="12294"/>
    <cellStyle name="Normal 34 2" xfId="12295"/>
    <cellStyle name="Normal 34 2 2" xfId="12296"/>
    <cellStyle name="Normal 34 2 2 2" xfId="12297"/>
    <cellStyle name="Normal 34 2 2 2 2" xfId="12298"/>
    <cellStyle name="Normal 34 2 2 2 2 2" xfId="12299"/>
    <cellStyle name="Normal 34 2 2 2 3" xfId="12300"/>
    <cellStyle name="Normal 34 2 2 2 4" xfId="12301"/>
    <cellStyle name="Normal 34 2 2 3" xfId="12302"/>
    <cellStyle name="Normal 34 2 2 3 2" xfId="12303"/>
    <cellStyle name="Normal 34 2 2 4" xfId="12304"/>
    <cellStyle name="Normal 34 2 2 5" xfId="12305"/>
    <cellStyle name="Normal 34 2 3" xfId="12306"/>
    <cellStyle name="Normal 34 2 3 2" xfId="12307"/>
    <cellStyle name="Normal 34 2 3 2 2" xfId="12308"/>
    <cellStyle name="Normal 34 2 3 2 2 2" xfId="12309"/>
    <cellStyle name="Normal 34 2 3 2 3" xfId="12310"/>
    <cellStyle name="Normal 34 2 3 2 4" xfId="12311"/>
    <cellStyle name="Normal 34 2 3 3" xfId="12312"/>
    <cellStyle name="Normal 34 2 3 3 2" xfId="12313"/>
    <cellStyle name="Normal 34 2 3 4" xfId="12314"/>
    <cellStyle name="Normal 34 2 3 5" xfId="12315"/>
    <cellStyle name="Normal 34 2 4" xfId="12316"/>
    <cellStyle name="Normal 34 2 4 2" xfId="12317"/>
    <cellStyle name="Normal 34 2 4 2 2" xfId="12318"/>
    <cellStyle name="Normal 34 2 4 3" xfId="12319"/>
    <cellStyle name="Normal 34 2 4 4" xfId="12320"/>
    <cellStyle name="Normal 34 2 5" xfId="12321"/>
    <cellStyle name="Normal 34 2 5 2" xfId="12322"/>
    <cellStyle name="Normal 34 2 6" xfId="12323"/>
    <cellStyle name="Normal 34 2 7" xfId="12324"/>
    <cellStyle name="Normal 34 2 8" xfId="12325"/>
    <cellStyle name="Normal 34 3" xfId="12326"/>
    <cellStyle name="Normal 34_15-FINANCEIRAS" xfId="12327"/>
    <cellStyle name="Normal 35" xfId="12328"/>
    <cellStyle name="Normal 35 2" xfId="12329"/>
    <cellStyle name="Normal 35 2 2" xfId="12330"/>
    <cellStyle name="Normal 35 2 2 2" xfId="12331"/>
    <cellStyle name="Normal 35 2 2 2 2" xfId="12332"/>
    <cellStyle name="Normal 35 2 2 2 2 2" xfId="12333"/>
    <cellStyle name="Normal 35 2 2 2 2 2 2" xfId="12334"/>
    <cellStyle name="Normal 35 2 2 2 2 3" xfId="12335"/>
    <cellStyle name="Normal 35 2 2 2 2 4" xfId="12336"/>
    <cellStyle name="Normal 35 2 2 2 3" xfId="12337"/>
    <cellStyle name="Normal 35 2 2 2 3 2" xfId="12338"/>
    <cellStyle name="Normal 35 2 2 2 4" xfId="12339"/>
    <cellStyle name="Normal 35 2 2 2 5" xfId="12340"/>
    <cellStyle name="Normal 35 2 2 3" xfId="12341"/>
    <cellStyle name="Normal 35 2 2 3 2" xfId="12342"/>
    <cellStyle name="Normal 35 2 2 3 2 2" xfId="12343"/>
    <cellStyle name="Normal 35 2 2 3 2 2 2" xfId="12344"/>
    <cellStyle name="Normal 35 2 2 3 2 3" xfId="12345"/>
    <cellStyle name="Normal 35 2 2 3 2 4" xfId="12346"/>
    <cellStyle name="Normal 35 2 2 3 3" xfId="12347"/>
    <cellStyle name="Normal 35 2 2 3 3 2" xfId="12348"/>
    <cellStyle name="Normal 35 2 2 3 4" xfId="12349"/>
    <cellStyle name="Normal 35 2 2 3 5" xfId="12350"/>
    <cellStyle name="Normal 35 2 2 4" xfId="12351"/>
    <cellStyle name="Normal 35 2 2 4 2" xfId="12352"/>
    <cellStyle name="Normal 35 2 2 4 2 2" xfId="12353"/>
    <cellStyle name="Normal 35 2 2 4 3" xfId="12354"/>
    <cellStyle name="Normal 35 2 2 4 4" xfId="12355"/>
    <cellStyle name="Normal 35 2 2 5" xfId="12356"/>
    <cellStyle name="Normal 35 2 2 5 2" xfId="12357"/>
    <cellStyle name="Normal 35 2 2 5 3" xfId="12358"/>
    <cellStyle name="Normal 35 2 2 6" xfId="12359"/>
    <cellStyle name="Normal 35 2 2 7" xfId="12360"/>
    <cellStyle name="Normal 35 2 2 8" xfId="12361"/>
    <cellStyle name="Normal 35 2 3" xfId="12362"/>
    <cellStyle name="Normal 35 2 3 2" xfId="12363"/>
    <cellStyle name="Normal 35 2 3 2 2" xfId="12364"/>
    <cellStyle name="Normal 35 2 3 2 2 2" xfId="12365"/>
    <cellStyle name="Normal 35 2 3 2 3" xfId="12366"/>
    <cellStyle name="Normal 35 2 3 2 4" xfId="12367"/>
    <cellStyle name="Normal 35 2 3 3" xfId="12368"/>
    <cellStyle name="Normal 35 2 3 3 2" xfId="12369"/>
    <cellStyle name="Normal 35 2 3 4" xfId="12370"/>
    <cellStyle name="Normal 35 2 3 5" xfId="12371"/>
    <cellStyle name="Normal 35 2 4" xfId="12372"/>
    <cellStyle name="Normal 35 2 4 2" xfId="12373"/>
    <cellStyle name="Normal 35 2 4 2 2" xfId="12374"/>
    <cellStyle name="Normal 35 2 4 2 2 2" xfId="12375"/>
    <cellStyle name="Normal 35 2 4 2 3" xfId="12376"/>
    <cellStyle name="Normal 35 2 4 2 4" xfId="12377"/>
    <cellStyle name="Normal 35 2 4 3" xfId="12378"/>
    <cellStyle name="Normal 35 2 4 3 2" xfId="12379"/>
    <cellStyle name="Normal 35 2 4 4" xfId="12380"/>
    <cellStyle name="Normal 35 2 4 5" xfId="12381"/>
    <cellStyle name="Normal 35 2 5" xfId="12382"/>
    <cellStyle name="Normal 35 2 5 2" xfId="12383"/>
    <cellStyle name="Normal 35 2 5 2 2" xfId="12384"/>
    <cellStyle name="Normal 35 2 5 3" xfId="12385"/>
    <cellStyle name="Normal 35 2 5 4" xfId="12386"/>
    <cellStyle name="Normal 35 2 6" xfId="12387"/>
    <cellStyle name="Normal 35 2 6 2" xfId="12388"/>
    <cellStyle name="Normal 35 2 6 3" xfId="12389"/>
    <cellStyle name="Normal 35 2 7" xfId="12390"/>
    <cellStyle name="Normal 35 2 7 2" xfId="12391"/>
    <cellStyle name="Normal 35 2 8" xfId="12392"/>
    <cellStyle name="Normal 35 2 9" xfId="12393"/>
    <cellStyle name="Normal 35 3" xfId="12394"/>
    <cellStyle name="Normal 35 3 2" xfId="12395"/>
    <cellStyle name="Normal 35 3 2 2" xfId="12396"/>
    <cellStyle name="Normal 35 3 2 2 2" xfId="12397"/>
    <cellStyle name="Normal 35 3 2 2 2 2" xfId="12398"/>
    <cellStyle name="Normal 35 3 2 2 3" xfId="12399"/>
    <cellStyle name="Normal 35 3 2 2 4" xfId="12400"/>
    <cellStyle name="Normal 35 3 2 3" xfId="12401"/>
    <cellStyle name="Normal 35 3 2 3 2" xfId="12402"/>
    <cellStyle name="Normal 35 3 2 4" xfId="12403"/>
    <cellStyle name="Normal 35 3 2 5" xfId="12404"/>
    <cellStyle name="Normal 35 3 3" xfId="12405"/>
    <cellStyle name="Normal 35 3 3 2" xfId="12406"/>
    <cellStyle name="Normal 35 3 3 2 2" xfId="12407"/>
    <cellStyle name="Normal 35 3 3 2 2 2" xfId="12408"/>
    <cellStyle name="Normal 35 3 3 2 3" xfId="12409"/>
    <cellStyle name="Normal 35 3 3 2 4" xfId="12410"/>
    <cellStyle name="Normal 35 3 3 3" xfId="12411"/>
    <cellStyle name="Normal 35 3 3 3 2" xfId="12412"/>
    <cellStyle name="Normal 35 3 3 4" xfId="12413"/>
    <cellStyle name="Normal 35 3 3 5" xfId="12414"/>
    <cellStyle name="Normal 35 3 4" xfId="12415"/>
    <cellStyle name="Normal 35 3 4 2" xfId="12416"/>
    <cellStyle name="Normal 35 3 4 2 2" xfId="12417"/>
    <cellStyle name="Normal 35 3 4 3" xfId="12418"/>
    <cellStyle name="Normal 35 3 4 4" xfId="12419"/>
    <cellStyle name="Normal 35 3 5" xfId="12420"/>
    <cellStyle name="Normal 35 3 5 2" xfId="12421"/>
    <cellStyle name="Normal 35 3 5 3" xfId="12422"/>
    <cellStyle name="Normal 35 3 6" xfId="12423"/>
    <cellStyle name="Normal 35 3 7" xfId="12424"/>
    <cellStyle name="Normal 35 3 8" xfId="12425"/>
    <cellStyle name="Normal 35 4" xfId="12426"/>
    <cellStyle name="Normal 35 4 2" xfId="12427"/>
    <cellStyle name="Normal 35 4 2 2" xfId="12428"/>
    <cellStyle name="Normal 35 4 2 2 2" xfId="12429"/>
    <cellStyle name="Normal 35 4 2 3" xfId="12430"/>
    <cellStyle name="Normal 35 4 2 4" xfId="12431"/>
    <cellStyle name="Normal 35 4 3" xfId="12432"/>
    <cellStyle name="Normal 35 4 3 2" xfId="12433"/>
    <cellStyle name="Normal 35 4 4" xfId="12434"/>
    <cellStyle name="Normal 35 4 5" xfId="12435"/>
    <cellStyle name="Normal 35 5" xfId="12436"/>
    <cellStyle name="Normal 35 5 2" xfId="12437"/>
    <cellStyle name="Normal 35 5 2 2" xfId="12438"/>
    <cellStyle name="Normal 35 5 3" xfId="12439"/>
    <cellStyle name="Normal 35 5 4" xfId="12440"/>
    <cellStyle name="Normal 35 6" xfId="12441"/>
    <cellStyle name="Normal 35 6 2" xfId="12442"/>
    <cellStyle name="Normal 35 6 3" xfId="12443"/>
    <cellStyle name="Normal 35 7" xfId="12444"/>
    <cellStyle name="Normal 35 7 2" xfId="12445"/>
    <cellStyle name="Normal 35 8" xfId="12446"/>
    <cellStyle name="Normal 35 8 2" xfId="12447"/>
    <cellStyle name="Normal 35_15-FINANCEIRAS" xfId="12448"/>
    <cellStyle name="Normal 36" xfId="12449"/>
    <cellStyle name="Normal 36 2" xfId="12450"/>
    <cellStyle name="Normal 36 2 2" xfId="12451"/>
    <cellStyle name="Normal 36 2 2 2" xfId="12452"/>
    <cellStyle name="Normal 36 2 2 2 2" xfId="12453"/>
    <cellStyle name="Normal 36 2 2 2 2 2" xfId="12454"/>
    <cellStyle name="Normal 36 2 2 2 3" xfId="12455"/>
    <cellStyle name="Normal 36 2 2 2 4" xfId="12456"/>
    <cellStyle name="Normal 36 2 2 3" xfId="12457"/>
    <cellStyle name="Normal 36 2 2 3 2" xfId="12458"/>
    <cellStyle name="Normal 36 2 2 3 3" xfId="12459"/>
    <cellStyle name="Normal 36 2 2 4" xfId="12460"/>
    <cellStyle name="Normal 36 2 2 5" xfId="12461"/>
    <cellStyle name="Normal 36 2 2 6" xfId="12462"/>
    <cellStyle name="Normal 36 2 3" xfId="12463"/>
    <cellStyle name="Normal 36 2 3 2" xfId="12464"/>
    <cellStyle name="Normal 36 2 3 2 2" xfId="12465"/>
    <cellStyle name="Normal 36 2 3 2 2 2" xfId="12466"/>
    <cellStyle name="Normal 36 2 3 2 3" xfId="12467"/>
    <cellStyle name="Normal 36 2 3 2 4" xfId="12468"/>
    <cellStyle name="Normal 36 2 3 3" xfId="12469"/>
    <cellStyle name="Normal 36 2 3 3 2" xfId="12470"/>
    <cellStyle name="Normal 36 2 3 4" xfId="12471"/>
    <cellStyle name="Normal 36 2 3 5" xfId="12472"/>
    <cellStyle name="Normal 36 2 4" xfId="12473"/>
    <cellStyle name="Normal 36 2 4 2" xfId="12474"/>
    <cellStyle name="Normal 36 2 4 2 2" xfId="12475"/>
    <cellStyle name="Normal 36 2 4 3" xfId="12476"/>
    <cellStyle name="Normal 36 2 4 4" xfId="12477"/>
    <cellStyle name="Normal 36 2 5" xfId="12478"/>
    <cellStyle name="Normal 36 2 5 2" xfId="12479"/>
    <cellStyle name="Normal 36 2 5 3" xfId="12480"/>
    <cellStyle name="Normal 36 2 6" xfId="12481"/>
    <cellStyle name="Normal 36 2 6 2" xfId="12482"/>
    <cellStyle name="Normal 36 2 7" xfId="12483"/>
    <cellStyle name="Normal 36 2 8" xfId="12484"/>
    <cellStyle name="Normal 36 3" xfId="12485"/>
    <cellStyle name="Normal 36 3 2" xfId="12486"/>
    <cellStyle name="Normal 36 3 2 2" xfId="12487"/>
    <cellStyle name="Normal 36 3 2 2 2" xfId="12488"/>
    <cellStyle name="Normal 36 3 2 3" xfId="12489"/>
    <cellStyle name="Normal 36 3 2 4" xfId="12490"/>
    <cellStyle name="Normal 36 3 3" xfId="12491"/>
    <cellStyle name="Normal 36 3 3 2" xfId="12492"/>
    <cellStyle name="Normal 36 3 3 3" xfId="12493"/>
    <cellStyle name="Normal 36 3 4" xfId="12494"/>
    <cellStyle name="Normal 36 3 5" xfId="12495"/>
    <cellStyle name="Normal 36 3 6" xfId="12496"/>
    <cellStyle name="Normal 36 4" xfId="12497"/>
    <cellStyle name="Normal 36 4 2" xfId="12498"/>
    <cellStyle name="Normal 36 4 2 2" xfId="12499"/>
    <cellStyle name="Normal 36 4 2 2 2" xfId="12500"/>
    <cellStyle name="Normal 36 4 2 3" xfId="12501"/>
    <cellStyle name="Normal 36 4 2 4" xfId="12502"/>
    <cellStyle name="Normal 36 4 3" xfId="12503"/>
    <cellStyle name="Normal 36 4 3 2" xfId="12504"/>
    <cellStyle name="Normal 36 4 4" xfId="12505"/>
    <cellStyle name="Normal 36 4 5" xfId="12506"/>
    <cellStyle name="Normal 36 5" xfId="12507"/>
    <cellStyle name="Normal 36 5 2" xfId="12508"/>
    <cellStyle name="Normal 36 5 2 2" xfId="12509"/>
    <cellStyle name="Normal 36 5 3" xfId="12510"/>
    <cellStyle name="Normal 36 5 4" xfId="12511"/>
    <cellStyle name="Normal 36 6" xfId="12512"/>
    <cellStyle name="Normal 36 6 2" xfId="12513"/>
    <cellStyle name="Normal 36 6 3" xfId="12514"/>
    <cellStyle name="Normal 36 7" xfId="12515"/>
    <cellStyle name="Normal 36 7 2" xfId="12516"/>
    <cellStyle name="Normal 36 8" xfId="12517"/>
    <cellStyle name="Normal 36 8 2" xfId="12518"/>
    <cellStyle name="Normal 36_15-FINANCEIRAS" xfId="12519"/>
    <cellStyle name="Normal 37" xfId="12520"/>
    <cellStyle name="Normal 37 10" xfId="12521"/>
    <cellStyle name="Normal 37 2" xfId="12522"/>
    <cellStyle name="Normal 37 2 2" xfId="12523"/>
    <cellStyle name="Normal 37 2 2 2" xfId="12524"/>
    <cellStyle name="Normal 37 2 2 2 2" xfId="12525"/>
    <cellStyle name="Normal 37 2 2 2 2 2" xfId="12526"/>
    <cellStyle name="Normal 37 2 2 2 2 2 2" xfId="12527"/>
    <cellStyle name="Normal 37 2 2 2 2 2 2 2" xfId="12528"/>
    <cellStyle name="Normal 37 2 2 2 2 2 3" xfId="12529"/>
    <cellStyle name="Normal 37 2 2 2 2 2 4" xfId="12530"/>
    <cellStyle name="Normal 37 2 2 2 2 3" xfId="12531"/>
    <cellStyle name="Normal 37 2 2 2 2 3 2" xfId="12532"/>
    <cellStyle name="Normal 37 2 2 2 2 4" xfId="12533"/>
    <cellStyle name="Normal 37 2 2 2 2 5" xfId="12534"/>
    <cellStyle name="Normal 37 2 2 2 3" xfId="12535"/>
    <cellStyle name="Normal 37 2 2 2 3 2" xfId="12536"/>
    <cellStyle name="Normal 37 2 2 2 3 2 2" xfId="12537"/>
    <cellStyle name="Normal 37 2 2 2 3 2 2 2" xfId="12538"/>
    <cellStyle name="Normal 37 2 2 2 3 2 3" xfId="12539"/>
    <cellStyle name="Normal 37 2 2 2 3 2 4" xfId="12540"/>
    <cellStyle name="Normal 37 2 2 2 3 3" xfId="12541"/>
    <cellStyle name="Normal 37 2 2 2 3 3 2" xfId="12542"/>
    <cellStyle name="Normal 37 2 2 2 3 4" xfId="12543"/>
    <cellStyle name="Normal 37 2 2 2 3 5" xfId="12544"/>
    <cellStyle name="Normal 37 2 2 2 4" xfId="12545"/>
    <cellStyle name="Normal 37 2 2 2 4 2" xfId="12546"/>
    <cellStyle name="Normal 37 2 2 2 4 2 2" xfId="12547"/>
    <cellStyle name="Normal 37 2 2 2 4 3" xfId="12548"/>
    <cellStyle name="Normal 37 2 2 2 4 4" xfId="12549"/>
    <cellStyle name="Normal 37 2 2 2 5" xfId="12550"/>
    <cellStyle name="Normal 37 2 2 2 5 2" xfId="12551"/>
    <cellStyle name="Normal 37 2 2 2 5 3" xfId="12552"/>
    <cellStyle name="Normal 37 2 2 2 6" xfId="12553"/>
    <cellStyle name="Normal 37 2 2 2 7" xfId="12554"/>
    <cellStyle name="Normal 37 2 2 2 8" xfId="12555"/>
    <cellStyle name="Normal 37 2 2 3" xfId="12556"/>
    <cellStyle name="Normal 37 2 2 3 2" xfId="12557"/>
    <cellStyle name="Normal 37 2 2 3 2 2" xfId="12558"/>
    <cellStyle name="Normal 37 2 2 3 2 2 2" xfId="12559"/>
    <cellStyle name="Normal 37 2 2 3 2 3" xfId="12560"/>
    <cellStyle name="Normal 37 2 2 3 2 4" xfId="12561"/>
    <cellStyle name="Normal 37 2 2 3 3" xfId="12562"/>
    <cellStyle name="Normal 37 2 2 3 3 2" xfId="12563"/>
    <cellStyle name="Normal 37 2 2 3 4" xfId="12564"/>
    <cellStyle name="Normal 37 2 2 3 5" xfId="12565"/>
    <cellStyle name="Normal 37 2 2 4" xfId="12566"/>
    <cellStyle name="Normal 37 2 2 4 2" xfId="12567"/>
    <cellStyle name="Normal 37 2 2 4 2 2" xfId="12568"/>
    <cellStyle name="Normal 37 2 2 4 2 2 2" xfId="12569"/>
    <cellStyle name="Normal 37 2 2 4 2 3" xfId="12570"/>
    <cellStyle name="Normal 37 2 2 4 2 4" xfId="12571"/>
    <cellStyle name="Normal 37 2 2 4 3" xfId="12572"/>
    <cellStyle name="Normal 37 2 2 4 3 2" xfId="12573"/>
    <cellStyle name="Normal 37 2 2 4 4" xfId="12574"/>
    <cellStyle name="Normal 37 2 2 4 5" xfId="12575"/>
    <cellStyle name="Normal 37 2 2 5" xfId="12576"/>
    <cellStyle name="Normal 37 2 2 5 2" xfId="12577"/>
    <cellStyle name="Normal 37 2 2 5 2 2" xfId="12578"/>
    <cellStyle name="Normal 37 2 2 5 3" xfId="12579"/>
    <cellStyle name="Normal 37 2 2 5 4" xfId="12580"/>
    <cellStyle name="Normal 37 2 2 6" xfId="12581"/>
    <cellStyle name="Normal 37 2 2 6 2" xfId="12582"/>
    <cellStyle name="Normal 37 2 2 6 3" xfId="12583"/>
    <cellStyle name="Normal 37 2 2 7" xfId="12584"/>
    <cellStyle name="Normal 37 2 2 7 2" xfId="12585"/>
    <cellStyle name="Normal 37 2 2 8" xfId="12586"/>
    <cellStyle name="Normal 37 2 2 9" xfId="12587"/>
    <cellStyle name="Normal 37 2 3" xfId="12588"/>
    <cellStyle name="Normal 37 2 3 2" xfId="12589"/>
    <cellStyle name="Normal 37 2 3 2 2" xfId="12590"/>
    <cellStyle name="Normal 37 2 3 2 2 2" xfId="12591"/>
    <cellStyle name="Normal 37 2 3 2 2 2 2" xfId="12592"/>
    <cellStyle name="Normal 37 2 3 2 2 3" xfId="12593"/>
    <cellStyle name="Normal 37 2 3 2 2 4" xfId="12594"/>
    <cellStyle name="Normal 37 2 3 2 3" xfId="12595"/>
    <cellStyle name="Normal 37 2 3 2 3 2" xfId="12596"/>
    <cellStyle name="Normal 37 2 3 2 4" xfId="12597"/>
    <cellStyle name="Normal 37 2 3 2 5" xfId="12598"/>
    <cellStyle name="Normal 37 2 3 3" xfId="12599"/>
    <cellStyle name="Normal 37 2 3 3 2" xfId="12600"/>
    <cellStyle name="Normal 37 2 3 3 2 2" xfId="12601"/>
    <cellStyle name="Normal 37 2 3 3 2 2 2" xfId="12602"/>
    <cellStyle name="Normal 37 2 3 3 2 3" xfId="12603"/>
    <cellStyle name="Normal 37 2 3 3 2 4" xfId="12604"/>
    <cellStyle name="Normal 37 2 3 3 3" xfId="12605"/>
    <cellStyle name="Normal 37 2 3 3 3 2" xfId="12606"/>
    <cellStyle name="Normal 37 2 3 3 4" xfId="12607"/>
    <cellStyle name="Normal 37 2 3 3 5" xfId="12608"/>
    <cellStyle name="Normal 37 2 3 4" xfId="12609"/>
    <cellStyle name="Normal 37 2 3 4 2" xfId="12610"/>
    <cellStyle name="Normal 37 2 3 4 2 2" xfId="12611"/>
    <cellStyle name="Normal 37 2 3 4 3" xfId="12612"/>
    <cellStyle name="Normal 37 2 3 4 4" xfId="12613"/>
    <cellStyle name="Normal 37 2 3 5" xfId="12614"/>
    <cellStyle name="Normal 37 2 3 5 2" xfId="12615"/>
    <cellStyle name="Normal 37 2 3 5 3" xfId="12616"/>
    <cellStyle name="Normal 37 2 3 6" xfId="12617"/>
    <cellStyle name="Normal 37 2 3 7" xfId="12618"/>
    <cellStyle name="Normal 37 2 3 8" xfId="12619"/>
    <cellStyle name="Normal 37 2 4" xfId="12620"/>
    <cellStyle name="Normal 37 2 4 2" xfId="12621"/>
    <cellStyle name="Normal 37 2 4 2 2" xfId="12622"/>
    <cellStyle name="Normal 37 2 4 2 2 2" xfId="12623"/>
    <cellStyle name="Normal 37 2 4 2 3" xfId="12624"/>
    <cellStyle name="Normal 37 2 4 2 4" xfId="12625"/>
    <cellStyle name="Normal 37 2 4 3" xfId="12626"/>
    <cellStyle name="Normal 37 2 4 3 2" xfId="12627"/>
    <cellStyle name="Normal 37 2 4 4" xfId="12628"/>
    <cellStyle name="Normal 37 2 4 5" xfId="12629"/>
    <cellStyle name="Normal 37 2 5" xfId="12630"/>
    <cellStyle name="Normal 37 2 5 2" xfId="12631"/>
    <cellStyle name="Normal 37 2 5 2 2" xfId="12632"/>
    <cellStyle name="Normal 37 2 5 3" xfId="12633"/>
    <cellStyle name="Normal 37 2 5 4" xfId="12634"/>
    <cellStyle name="Normal 37 2 6" xfId="12635"/>
    <cellStyle name="Normal 37 2 6 2" xfId="12636"/>
    <cellStyle name="Normal 37 2 6 3" xfId="12637"/>
    <cellStyle name="Normal 37 2 7" xfId="12638"/>
    <cellStyle name="Normal 37 2 7 2" xfId="12639"/>
    <cellStyle name="Normal 37 2 8" xfId="12640"/>
    <cellStyle name="Normal 37 2 8 2" xfId="12641"/>
    <cellStyle name="Normal 37 2 9" xfId="12642"/>
    <cellStyle name="Normal 37 2_Maio-2012" xfId="12643"/>
    <cellStyle name="Normal 37 3" xfId="12644"/>
    <cellStyle name="Normal 37 3 2" xfId="12645"/>
    <cellStyle name="Normal 37 3 2 2" xfId="12646"/>
    <cellStyle name="Normal 37 3 2 2 2" xfId="12647"/>
    <cellStyle name="Normal 37 3 2 2 2 2" xfId="12648"/>
    <cellStyle name="Normal 37 3 2 2 3" xfId="12649"/>
    <cellStyle name="Normal 37 3 2 2 4" xfId="12650"/>
    <cellStyle name="Normal 37 3 2 3" xfId="12651"/>
    <cellStyle name="Normal 37 3 2 3 2" xfId="12652"/>
    <cellStyle name="Normal 37 3 2 3 3" xfId="12653"/>
    <cellStyle name="Normal 37 3 2 4" xfId="12654"/>
    <cellStyle name="Normal 37 3 2 5" xfId="12655"/>
    <cellStyle name="Normal 37 3 2 6" xfId="12656"/>
    <cellStyle name="Normal 37 3 3" xfId="12657"/>
    <cellStyle name="Normal 37 3 3 2" xfId="12658"/>
    <cellStyle name="Normal 37 3 3 2 2" xfId="12659"/>
    <cellStyle name="Normal 37 3 3 2 2 2" xfId="12660"/>
    <cellStyle name="Normal 37 3 3 2 3" xfId="12661"/>
    <cellStyle name="Normal 37 3 3 2 4" xfId="12662"/>
    <cellStyle name="Normal 37 3 3 3" xfId="12663"/>
    <cellStyle name="Normal 37 3 3 3 2" xfId="12664"/>
    <cellStyle name="Normal 37 3 3 4" xfId="12665"/>
    <cellStyle name="Normal 37 3 3 5" xfId="12666"/>
    <cellStyle name="Normal 37 3 4" xfId="12667"/>
    <cellStyle name="Normal 37 3 4 2" xfId="12668"/>
    <cellStyle name="Normal 37 3 4 2 2" xfId="12669"/>
    <cellStyle name="Normal 37 3 4 3" xfId="12670"/>
    <cellStyle name="Normal 37 3 4 4" xfId="12671"/>
    <cellStyle name="Normal 37 3 5" xfId="12672"/>
    <cellStyle name="Normal 37 3 5 2" xfId="12673"/>
    <cellStyle name="Normal 37 3 5 3" xfId="12674"/>
    <cellStyle name="Normal 37 3 6" xfId="12675"/>
    <cellStyle name="Normal 37 3 6 2" xfId="12676"/>
    <cellStyle name="Normal 37 3 7" xfId="12677"/>
    <cellStyle name="Normal 37 3 8" xfId="12678"/>
    <cellStyle name="Normal 37 4" xfId="12679"/>
    <cellStyle name="Normal 37 4 2" xfId="12680"/>
    <cellStyle name="Normal 37 4 2 2" xfId="12681"/>
    <cellStyle name="Normal 37 4 2 2 2" xfId="12682"/>
    <cellStyle name="Normal 37 4 2 3" xfId="12683"/>
    <cellStyle name="Normal 37 4 2 4" xfId="12684"/>
    <cellStyle name="Normal 37 4 3" xfId="12685"/>
    <cellStyle name="Normal 37 4 3 2" xfId="12686"/>
    <cellStyle name="Normal 37 4 3 3" xfId="12687"/>
    <cellStyle name="Normal 37 4 4" xfId="12688"/>
    <cellStyle name="Normal 37 4 5" xfId="12689"/>
    <cellStyle name="Normal 37 4 6" xfId="12690"/>
    <cellStyle name="Normal 37 5" xfId="12691"/>
    <cellStyle name="Normal 37 5 2" xfId="12692"/>
    <cellStyle name="Normal 37 5 2 2" xfId="12693"/>
    <cellStyle name="Normal 37 5 2 2 2" xfId="12694"/>
    <cellStyle name="Normal 37 5 2 3" xfId="12695"/>
    <cellStyle name="Normal 37 5 2 4" xfId="12696"/>
    <cellStyle name="Normal 37 5 3" xfId="12697"/>
    <cellStyle name="Normal 37 5 3 2" xfId="12698"/>
    <cellStyle name="Normal 37 5 4" xfId="12699"/>
    <cellStyle name="Normal 37 5 5" xfId="12700"/>
    <cellStyle name="Normal 37 6" xfId="12701"/>
    <cellStyle name="Normal 37 6 2" xfId="12702"/>
    <cellStyle name="Normal 37 6 2 2" xfId="12703"/>
    <cellStyle name="Normal 37 6 3" xfId="12704"/>
    <cellStyle name="Normal 37 6 4" xfId="12705"/>
    <cellStyle name="Normal 37 7" xfId="12706"/>
    <cellStyle name="Normal 37 7 2" xfId="12707"/>
    <cellStyle name="Normal 37 7 3" xfId="12708"/>
    <cellStyle name="Normal 37 8" xfId="12709"/>
    <cellStyle name="Normal 37 8 2" xfId="12710"/>
    <cellStyle name="Normal 37 9" xfId="12711"/>
    <cellStyle name="Normal 37 9 2" xfId="12712"/>
    <cellStyle name="Normal 37_1.1 - Apuração IRPJ_CSLL - 2100 - 2012_MAI_V1" xfId="12713"/>
    <cellStyle name="Normal 38" xfId="12714"/>
    <cellStyle name="Normal 38 2" xfId="12715"/>
    <cellStyle name="Normal 38 2 2" xfId="12716"/>
    <cellStyle name="Normal 38 2 2 2" xfId="12717"/>
    <cellStyle name="Normal 38 2 2 2 2" xfId="12718"/>
    <cellStyle name="Normal 38 2 2 2 2 2" xfId="12719"/>
    <cellStyle name="Normal 38 2 2 2 3" xfId="12720"/>
    <cellStyle name="Normal 38 2 2 2 4" xfId="12721"/>
    <cellStyle name="Normal 38 2 2 3" xfId="12722"/>
    <cellStyle name="Normal 38 2 2 3 2" xfId="12723"/>
    <cellStyle name="Normal 38 2 2 3 3" xfId="12724"/>
    <cellStyle name="Normal 38 2 2 4" xfId="12725"/>
    <cellStyle name="Normal 38 2 2 5" xfId="12726"/>
    <cellStyle name="Normal 38 2 2 6" xfId="12727"/>
    <cellStyle name="Normal 38 2 3" xfId="12728"/>
    <cellStyle name="Normal 38 2 3 2" xfId="12729"/>
    <cellStyle name="Normal 38 2 3 2 2" xfId="12730"/>
    <cellStyle name="Normal 38 2 3 2 2 2" xfId="12731"/>
    <cellStyle name="Normal 38 2 3 2 3" xfId="12732"/>
    <cellStyle name="Normal 38 2 3 2 4" xfId="12733"/>
    <cellStyle name="Normal 38 2 3 3" xfId="12734"/>
    <cellStyle name="Normal 38 2 3 3 2" xfId="12735"/>
    <cellStyle name="Normal 38 2 3 4" xfId="12736"/>
    <cellStyle name="Normal 38 2 3 5" xfId="12737"/>
    <cellStyle name="Normal 38 2 4" xfId="12738"/>
    <cellStyle name="Normal 38 2 4 2" xfId="12739"/>
    <cellStyle name="Normal 38 2 4 2 2" xfId="12740"/>
    <cellStyle name="Normal 38 2 4 3" xfId="12741"/>
    <cellStyle name="Normal 38 2 4 4" xfId="12742"/>
    <cellStyle name="Normal 38 2 5" xfId="12743"/>
    <cellStyle name="Normal 38 2 5 2" xfId="12744"/>
    <cellStyle name="Normal 38 2 5 3" xfId="12745"/>
    <cellStyle name="Normal 38 2 6" xfId="12746"/>
    <cellStyle name="Normal 38 2 6 2" xfId="12747"/>
    <cellStyle name="Normal 38 2 7" xfId="12748"/>
    <cellStyle name="Normal 38 2 8" xfId="12749"/>
    <cellStyle name="Normal 38 3" xfId="12750"/>
    <cellStyle name="Normal 38 3 2" xfId="12751"/>
    <cellStyle name="Normal 38 3 2 2" xfId="12752"/>
    <cellStyle name="Normal 38 3 2 2 2" xfId="12753"/>
    <cellStyle name="Normal 38 3 2 3" xfId="12754"/>
    <cellStyle name="Normal 38 3 2 4" xfId="12755"/>
    <cellStyle name="Normal 38 3 3" xfId="12756"/>
    <cellStyle name="Normal 38 3 3 2" xfId="12757"/>
    <cellStyle name="Normal 38 3 3 3" xfId="12758"/>
    <cellStyle name="Normal 38 3 4" xfId="12759"/>
    <cellStyle name="Normal 38 3 5" xfId="12760"/>
    <cellStyle name="Normal 38 3 6" xfId="12761"/>
    <cellStyle name="Normal 38 4" xfId="12762"/>
    <cellStyle name="Normal 38 4 2" xfId="12763"/>
    <cellStyle name="Normal 38 4 2 2" xfId="12764"/>
    <cellStyle name="Normal 38 4 2 2 2" xfId="12765"/>
    <cellStyle name="Normal 38 4 2 3" xfId="12766"/>
    <cellStyle name="Normal 38 4 2 4" xfId="12767"/>
    <cellStyle name="Normal 38 4 3" xfId="12768"/>
    <cellStyle name="Normal 38 4 3 2" xfId="12769"/>
    <cellStyle name="Normal 38 4 4" xfId="12770"/>
    <cellStyle name="Normal 38 4 5" xfId="12771"/>
    <cellStyle name="Normal 38 5" xfId="12772"/>
    <cellStyle name="Normal 38 5 2" xfId="12773"/>
    <cellStyle name="Normal 38 5 2 2" xfId="12774"/>
    <cellStyle name="Normal 38 5 3" xfId="12775"/>
    <cellStyle name="Normal 38 5 4" xfId="12776"/>
    <cellStyle name="Normal 38 6" xfId="12777"/>
    <cellStyle name="Normal 38 6 2" xfId="12778"/>
    <cellStyle name="Normal 38 6 3" xfId="12779"/>
    <cellStyle name="Normal 38 7" xfId="12780"/>
    <cellStyle name="Normal 38 7 2" xfId="12781"/>
    <cellStyle name="Normal 38 8" xfId="12782"/>
    <cellStyle name="Normal 38 8 2" xfId="12783"/>
    <cellStyle name="Normal 38_15-FINANCEIRAS" xfId="12784"/>
    <cellStyle name="Normal 39" xfId="12785"/>
    <cellStyle name="Normal 39 10" xfId="12786"/>
    <cellStyle name="Normal 39 2" xfId="12787"/>
    <cellStyle name="Normal 39 2 2" xfId="12788"/>
    <cellStyle name="Normal 39 2 2 2" xfId="12789"/>
    <cellStyle name="Normal 39 2 2 2 2" xfId="12790"/>
    <cellStyle name="Normal 39 2 2 2 2 2" xfId="12791"/>
    <cellStyle name="Normal 39 2 2 2 2 2 2" xfId="12792"/>
    <cellStyle name="Normal 39 2 2 2 2 3" xfId="12793"/>
    <cellStyle name="Normal 39 2 2 2 2 4" xfId="12794"/>
    <cellStyle name="Normal 39 2 2 2 3" xfId="12795"/>
    <cellStyle name="Normal 39 2 2 2 3 2" xfId="12796"/>
    <cellStyle name="Normal 39 2 2 2 3 3" xfId="12797"/>
    <cellStyle name="Normal 39 2 2 2 4" xfId="12798"/>
    <cellStyle name="Normal 39 2 2 2 5" xfId="12799"/>
    <cellStyle name="Normal 39 2 2 2 6" xfId="12800"/>
    <cellStyle name="Normal 39 2 2 3" xfId="12801"/>
    <cellStyle name="Normal 39 2 2 3 2" xfId="12802"/>
    <cellStyle name="Normal 39 2 2 3 2 2" xfId="12803"/>
    <cellStyle name="Normal 39 2 2 3 2 2 2" xfId="12804"/>
    <cellStyle name="Normal 39 2 2 3 2 3" xfId="12805"/>
    <cellStyle name="Normal 39 2 2 3 2 4" xfId="12806"/>
    <cellStyle name="Normal 39 2 2 3 3" xfId="12807"/>
    <cellStyle name="Normal 39 2 2 3 3 2" xfId="12808"/>
    <cellStyle name="Normal 39 2 2 3 4" xfId="12809"/>
    <cellStyle name="Normal 39 2 2 3 5" xfId="12810"/>
    <cellStyle name="Normal 39 2 2 4" xfId="12811"/>
    <cellStyle name="Normal 39 2 2 4 2" xfId="12812"/>
    <cellStyle name="Normal 39 2 2 4 2 2" xfId="12813"/>
    <cellStyle name="Normal 39 2 2 4 3" xfId="12814"/>
    <cellStyle name="Normal 39 2 2 4 4" xfId="12815"/>
    <cellStyle name="Normal 39 2 2 5" xfId="12816"/>
    <cellStyle name="Normal 39 2 2 5 2" xfId="12817"/>
    <cellStyle name="Normal 39 2 2 5 3" xfId="12818"/>
    <cellStyle name="Normal 39 2 2 6" xfId="12819"/>
    <cellStyle name="Normal 39 2 2 6 2" xfId="12820"/>
    <cellStyle name="Normal 39 2 2 7" xfId="12821"/>
    <cellStyle name="Normal 39 2 2 8" xfId="12822"/>
    <cellStyle name="Normal 39 2 3" xfId="12823"/>
    <cellStyle name="Normal 39 2 3 2" xfId="12824"/>
    <cellStyle name="Normal 39 2 3 2 2" xfId="12825"/>
    <cellStyle name="Normal 39 2 3 2 2 2" xfId="12826"/>
    <cellStyle name="Normal 39 2 3 2 3" xfId="12827"/>
    <cellStyle name="Normal 39 2 3 2 4" xfId="12828"/>
    <cellStyle name="Normal 39 2 3 3" xfId="12829"/>
    <cellStyle name="Normal 39 2 3 3 2" xfId="12830"/>
    <cellStyle name="Normal 39 2 3 3 3" xfId="12831"/>
    <cellStyle name="Normal 39 2 3 4" xfId="12832"/>
    <cellStyle name="Normal 39 2 3 5" xfId="12833"/>
    <cellStyle name="Normal 39 2 3 6" xfId="12834"/>
    <cellStyle name="Normal 39 2 4" xfId="12835"/>
    <cellStyle name="Normal 39 2 4 2" xfId="12836"/>
    <cellStyle name="Normal 39 2 4 2 2" xfId="12837"/>
    <cellStyle name="Normal 39 2 4 2 2 2" xfId="12838"/>
    <cellStyle name="Normal 39 2 4 2 3" xfId="12839"/>
    <cellStyle name="Normal 39 2 4 2 4" xfId="12840"/>
    <cellStyle name="Normal 39 2 4 3" xfId="12841"/>
    <cellStyle name="Normal 39 2 4 3 2" xfId="12842"/>
    <cellStyle name="Normal 39 2 4 4" xfId="12843"/>
    <cellStyle name="Normal 39 2 4 5" xfId="12844"/>
    <cellStyle name="Normal 39 2 5" xfId="12845"/>
    <cellStyle name="Normal 39 2 5 2" xfId="12846"/>
    <cellStyle name="Normal 39 2 5 2 2" xfId="12847"/>
    <cellStyle name="Normal 39 2 5 3" xfId="12848"/>
    <cellStyle name="Normal 39 2 5 4" xfId="12849"/>
    <cellStyle name="Normal 39 2 6" xfId="12850"/>
    <cellStyle name="Normal 39 2 6 2" xfId="12851"/>
    <cellStyle name="Normal 39 2 6 3" xfId="12852"/>
    <cellStyle name="Normal 39 2 7" xfId="12853"/>
    <cellStyle name="Normal 39 2 7 2" xfId="12854"/>
    <cellStyle name="Normal 39 2 8" xfId="12855"/>
    <cellStyle name="Normal 39 2 8 2" xfId="12856"/>
    <cellStyle name="Normal 39 2 9" xfId="12857"/>
    <cellStyle name="Normal 39 2_Maio-2012" xfId="12858"/>
    <cellStyle name="Normal 39 3" xfId="12859"/>
    <cellStyle name="Normal 39 3 10" xfId="12860"/>
    <cellStyle name="Normal 39 3 2" xfId="12861"/>
    <cellStyle name="Normal 39 3 2 10" xfId="12862"/>
    <cellStyle name="Normal 39 3 2 2" xfId="12863"/>
    <cellStyle name="Normal 39 3 2 2 2" xfId="12864"/>
    <cellStyle name="Normal 39 3 2 2 2 2" xfId="12865"/>
    <cellStyle name="Normal 39 3 2 2 2 2 2" xfId="12866"/>
    <cellStyle name="Normal 39 3 2 2 2 2 2 2" xfId="12867"/>
    <cellStyle name="Normal 39 3 2 2 2 2 2 2 2" xfId="12868"/>
    <cellStyle name="Normal 39 3 2 2 2 2 2 3" xfId="12869"/>
    <cellStyle name="Normal 39 3 2 2 2 2 2 4" xfId="12870"/>
    <cellStyle name="Normal 39 3 2 2 2 2 3" xfId="12871"/>
    <cellStyle name="Normal 39 3 2 2 2 2 3 2" xfId="12872"/>
    <cellStyle name="Normal 39 3 2 2 2 2 4" xfId="12873"/>
    <cellStyle name="Normal 39 3 2 2 2 2 5" xfId="12874"/>
    <cellStyle name="Normal 39 3 2 2 2 3" xfId="12875"/>
    <cellStyle name="Normal 39 3 2 2 2 3 2" xfId="12876"/>
    <cellStyle name="Normal 39 3 2 2 2 3 2 2" xfId="12877"/>
    <cellStyle name="Normal 39 3 2 2 2 3 2 2 2" xfId="12878"/>
    <cellStyle name="Normal 39 3 2 2 2 3 2 3" xfId="12879"/>
    <cellStyle name="Normal 39 3 2 2 2 3 2 4" xfId="12880"/>
    <cellStyle name="Normal 39 3 2 2 2 3 3" xfId="12881"/>
    <cellStyle name="Normal 39 3 2 2 2 3 3 2" xfId="12882"/>
    <cellStyle name="Normal 39 3 2 2 2 3 4" xfId="12883"/>
    <cellStyle name="Normal 39 3 2 2 2 3 5" xfId="12884"/>
    <cellStyle name="Normal 39 3 2 2 2 4" xfId="12885"/>
    <cellStyle name="Normal 39 3 2 2 2 4 2" xfId="12886"/>
    <cellStyle name="Normal 39 3 2 2 2 4 2 2" xfId="12887"/>
    <cellStyle name="Normal 39 3 2 2 2 4 3" xfId="12888"/>
    <cellStyle name="Normal 39 3 2 2 2 4 4" xfId="12889"/>
    <cellStyle name="Normal 39 3 2 2 2 5" xfId="12890"/>
    <cellStyle name="Normal 39 3 2 2 2 5 2" xfId="12891"/>
    <cellStyle name="Normal 39 3 2 2 2 6" xfId="12892"/>
    <cellStyle name="Normal 39 3 2 2 2 7" xfId="12893"/>
    <cellStyle name="Normal 39 3 2 2 3" xfId="12894"/>
    <cellStyle name="Normal 39 3 2 2 3 2" xfId="12895"/>
    <cellStyle name="Normal 39 3 2 2 3 2 2" xfId="12896"/>
    <cellStyle name="Normal 39 3 2 2 3 2 2 2" xfId="12897"/>
    <cellStyle name="Normal 39 3 2 2 3 2 3" xfId="12898"/>
    <cellStyle name="Normal 39 3 2 2 3 2 4" xfId="12899"/>
    <cellStyle name="Normal 39 3 2 2 3 3" xfId="12900"/>
    <cellStyle name="Normal 39 3 2 2 3 3 2" xfId="12901"/>
    <cellStyle name="Normal 39 3 2 2 3 4" xfId="12902"/>
    <cellStyle name="Normal 39 3 2 2 3 5" xfId="12903"/>
    <cellStyle name="Normal 39 3 2 2 4" xfId="12904"/>
    <cellStyle name="Normal 39 3 2 2 4 2" xfId="12905"/>
    <cellStyle name="Normal 39 3 2 2 4 2 2" xfId="12906"/>
    <cellStyle name="Normal 39 3 2 2 4 2 2 2" xfId="12907"/>
    <cellStyle name="Normal 39 3 2 2 4 2 3" xfId="12908"/>
    <cellStyle name="Normal 39 3 2 2 4 2 4" xfId="12909"/>
    <cellStyle name="Normal 39 3 2 2 4 3" xfId="12910"/>
    <cellStyle name="Normal 39 3 2 2 4 3 2" xfId="12911"/>
    <cellStyle name="Normal 39 3 2 2 4 4" xfId="12912"/>
    <cellStyle name="Normal 39 3 2 2 4 5" xfId="12913"/>
    <cellStyle name="Normal 39 3 2 2 5" xfId="12914"/>
    <cellStyle name="Normal 39 3 2 2 5 2" xfId="12915"/>
    <cellStyle name="Normal 39 3 2 2 5 2 2" xfId="12916"/>
    <cellStyle name="Normal 39 3 2 2 5 3" xfId="12917"/>
    <cellStyle name="Normal 39 3 2 2 5 4" xfId="12918"/>
    <cellStyle name="Normal 39 3 2 2 6" xfId="12919"/>
    <cellStyle name="Normal 39 3 2 2 6 2" xfId="12920"/>
    <cellStyle name="Normal 39 3 2 2 7" xfId="12921"/>
    <cellStyle name="Normal 39 3 2 2 8" xfId="12922"/>
    <cellStyle name="Normal 39 3 2 3" xfId="12923"/>
    <cellStyle name="Normal 39 3 2 3 2" xfId="12924"/>
    <cellStyle name="Normal 39 3 2 3 2 2" xfId="12925"/>
    <cellStyle name="Normal 39 3 2 3 2 2 2" xfId="12926"/>
    <cellStyle name="Normal 39 3 2 3 2 2 2 2" xfId="12927"/>
    <cellStyle name="Normal 39 3 2 3 2 2 3" xfId="12928"/>
    <cellStyle name="Normal 39 3 2 3 2 2 4" xfId="12929"/>
    <cellStyle name="Normal 39 3 2 3 2 3" xfId="12930"/>
    <cellStyle name="Normal 39 3 2 3 2 3 2" xfId="12931"/>
    <cellStyle name="Normal 39 3 2 3 2 4" xfId="12932"/>
    <cellStyle name="Normal 39 3 2 3 2 5" xfId="12933"/>
    <cellStyle name="Normal 39 3 2 3 3" xfId="12934"/>
    <cellStyle name="Normal 39 3 2 3 3 2" xfId="12935"/>
    <cellStyle name="Normal 39 3 2 3 3 2 2" xfId="12936"/>
    <cellStyle name="Normal 39 3 2 3 3 2 2 2" xfId="12937"/>
    <cellStyle name="Normal 39 3 2 3 3 2 3" xfId="12938"/>
    <cellStyle name="Normal 39 3 2 3 3 2 4" xfId="12939"/>
    <cellStyle name="Normal 39 3 2 3 3 3" xfId="12940"/>
    <cellStyle name="Normal 39 3 2 3 3 3 2" xfId="12941"/>
    <cellStyle name="Normal 39 3 2 3 3 4" xfId="12942"/>
    <cellStyle name="Normal 39 3 2 3 3 5" xfId="12943"/>
    <cellStyle name="Normal 39 3 2 3 4" xfId="12944"/>
    <cellStyle name="Normal 39 3 2 3 4 2" xfId="12945"/>
    <cellStyle name="Normal 39 3 2 3 4 2 2" xfId="12946"/>
    <cellStyle name="Normal 39 3 2 3 4 3" xfId="12947"/>
    <cellStyle name="Normal 39 3 2 3 4 4" xfId="12948"/>
    <cellStyle name="Normal 39 3 2 3 5" xfId="12949"/>
    <cellStyle name="Normal 39 3 2 3 5 2" xfId="12950"/>
    <cellStyle name="Normal 39 3 2 3 6" xfId="12951"/>
    <cellStyle name="Normal 39 3 2 3 7" xfId="12952"/>
    <cellStyle name="Normal 39 3 2 4" xfId="12953"/>
    <cellStyle name="Normal 39 3 2 4 2" xfId="12954"/>
    <cellStyle name="Normal 39 3 2 4 2 2" xfId="12955"/>
    <cellStyle name="Normal 39 3 2 4 2 2 2" xfId="12956"/>
    <cellStyle name="Normal 39 3 2 4 2 3" xfId="12957"/>
    <cellStyle name="Normal 39 3 2 4 2 4" xfId="12958"/>
    <cellStyle name="Normal 39 3 2 4 3" xfId="12959"/>
    <cellStyle name="Normal 39 3 2 4 3 2" xfId="12960"/>
    <cellStyle name="Normal 39 3 2 4 4" xfId="12961"/>
    <cellStyle name="Normal 39 3 2 4 5" xfId="12962"/>
    <cellStyle name="Normal 39 3 2 5" xfId="12963"/>
    <cellStyle name="Normal 39 3 2 5 2" xfId="12964"/>
    <cellStyle name="Normal 39 3 2 5 2 2" xfId="12965"/>
    <cellStyle name="Normal 39 3 2 5 2 2 2" xfId="12966"/>
    <cellStyle name="Normal 39 3 2 5 2 3" xfId="12967"/>
    <cellStyle name="Normal 39 3 2 5 2 4" xfId="12968"/>
    <cellStyle name="Normal 39 3 2 5 3" xfId="12969"/>
    <cellStyle name="Normal 39 3 2 5 3 2" xfId="12970"/>
    <cellStyle name="Normal 39 3 2 5 4" xfId="12971"/>
    <cellStyle name="Normal 39 3 2 5 5" xfId="12972"/>
    <cellStyle name="Normal 39 3 2 6" xfId="12973"/>
    <cellStyle name="Normal 39 3 2 6 2" xfId="12974"/>
    <cellStyle name="Normal 39 3 2 6 2 2" xfId="12975"/>
    <cellStyle name="Normal 39 3 2 6 3" xfId="12976"/>
    <cellStyle name="Normal 39 3 2 6 4" xfId="12977"/>
    <cellStyle name="Normal 39 3 2 7" xfId="12978"/>
    <cellStyle name="Normal 39 3 2 7 2" xfId="12979"/>
    <cellStyle name="Normal 39 3 2 7 3" xfId="12980"/>
    <cellStyle name="Normal 39 3 2 8" xfId="12981"/>
    <cellStyle name="Normal 39 3 2 9" xfId="12982"/>
    <cellStyle name="Normal 39 3 3" xfId="12983"/>
    <cellStyle name="Normal 39 3 3 2" xfId="12984"/>
    <cellStyle name="Normal 39 3 3 2 2" xfId="12985"/>
    <cellStyle name="Normal 39 3 3 2 2 2" xfId="12986"/>
    <cellStyle name="Normal 39 3 3 2 2 2 2" xfId="12987"/>
    <cellStyle name="Normal 39 3 3 2 2 3" xfId="12988"/>
    <cellStyle name="Normal 39 3 3 2 2 4" xfId="12989"/>
    <cellStyle name="Normal 39 3 3 2 3" xfId="12990"/>
    <cellStyle name="Normal 39 3 3 2 3 2" xfId="12991"/>
    <cellStyle name="Normal 39 3 3 2 4" xfId="12992"/>
    <cellStyle name="Normal 39 3 3 2 5" xfId="12993"/>
    <cellStyle name="Normal 39 3 3 3" xfId="12994"/>
    <cellStyle name="Normal 39 3 3 3 2" xfId="12995"/>
    <cellStyle name="Normal 39 3 3 3 2 2" xfId="12996"/>
    <cellStyle name="Normal 39 3 3 3 2 2 2" xfId="12997"/>
    <cellStyle name="Normal 39 3 3 3 2 3" xfId="12998"/>
    <cellStyle name="Normal 39 3 3 3 2 4" xfId="12999"/>
    <cellStyle name="Normal 39 3 3 3 3" xfId="13000"/>
    <cellStyle name="Normal 39 3 3 3 3 2" xfId="13001"/>
    <cellStyle name="Normal 39 3 3 3 4" xfId="13002"/>
    <cellStyle name="Normal 39 3 3 3 5" xfId="13003"/>
    <cellStyle name="Normal 39 3 3 4" xfId="13004"/>
    <cellStyle name="Normal 39 3 3 4 2" xfId="13005"/>
    <cellStyle name="Normal 39 3 3 4 2 2" xfId="13006"/>
    <cellStyle name="Normal 39 3 3 4 3" xfId="13007"/>
    <cellStyle name="Normal 39 3 3 4 4" xfId="13008"/>
    <cellStyle name="Normal 39 3 3 5" xfId="13009"/>
    <cellStyle name="Normal 39 3 3 5 2" xfId="13010"/>
    <cellStyle name="Normal 39 3 3 6" xfId="13011"/>
    <cellStyle name="Normal 39 3 3 7" xfId="13012"/>
    <cellStyle name="Normal 39 3 4" xfId="13013"/>
    <cellStyle name="Normal 39 3 4 2" xfId="13014"/>
    <cellStyle name="Normal 39 3 4 2 2" xfId="13015"/>
    <cellStyle name="Normal 39 3 4 2 2 2" xfId="13016"/>
    <cellStyle name="Normal 39 3 4 2 3" xfId="13017"/>
    <cellStyle name="Normal 39 3 4 2 4" xfId="13018"/>
    <cellStyle name="Normal 39 3 4 3" xfId="13019"/>
    <cellStyle name="Normal 39 3 4 3 2" xfId="13020"/>
    <cellStyle name="Normal 39 3 4 4" xfId="13021"/>
    <cellStyle name="Normal 39 3 4 5" xfId="13022"/>
    <cellStyle name="Normal 39 3 5" xfId="13023"/>
    <cellStyle name="Normal 39 3 5 2" xfId="13024"/>
    <cellStyle name="Normal 39 3 5 2 2" xfId="13025"/>
    <cellStyle name="Normal 39 3 5 2 2 2" xfId="13026"/>
    <cellStyle name="Normal 39 3 5 2 3" xfId="13027"/>
    <cellStyle name="Normal 39 3 5 2 4" xfId="13028"/>
    <cellStyle name="Normal 39 3 5 3" xfId="13029"/>
    <cellStyle name="Normal 39 3 5 3 2" xfId="13030"/>
    <cellStyle name="Normal 39 3 5 4" xfId="13031"/>
    <cellStyle name="Normal 39 3 5 5" xfId="13032"/>
    <cellStyle name="Normal 39 3 6" xfId="13033"/>
    <cellStyle name="Normal 39 3 6 2" xfId="13034"/>
    <cellStyle name="Normal 39 3 6 2 2" xfId="13035"/>
    <cellStyle name="Normal 39 3 6 3" xfId="13036"/>
    <cellStyle name="Normal 39 3 6 4" xfId="13037"/>
    <cellStyle name="Normal 39 3 7" xfId="13038"/>
    <cellStyle name="Normal 39 3 7 2" xfId="13039"/>
    <cellStyle name="Normal 39 3 7 3" xfId="13040"/>
    <cellStyle name="Normal 39 3 8" xfId="13041"/>
    <cellStyle name="Normal 39 3 8 2" xfId="13042"/>
    <cellStyle name="Normal 39 3 9" xfId="13043"/>
    <cellStyle name="Normal 39 4" xfId="13044"/>
    <cellStyle name="Normal 39 4 2" xfId="13045"/>
    <cellStyle name="Normal 39 4 2 2" xfId="13046"/>
    <cellStyle name="Normal 39 4 2 2 2" xfId="13047"/>
    <cellStyle name="Normal 39 4 2 3" xfId="13048"/>
    <cellStyle name="Normal 39 4 2 4" xfId="13049"/>
    <cellStyle name="Normal 39 4 3" xfId="13050"/>
    <cellStyle name="Normal 39 4 3 2" xfId="13051"/>
    <cellStyle name="Normal 39 4 3 3" xfId="13052"/>
    <cellStyle name="Normal 39 4 4" xfId="13053"/>
    <cellStyle name="Normal 39 4 5" xfId="13054"/>
    <cellStyle name="Normal 39 4 6" xfId="13055"/>
    <cellStyle name="Normal 39 5" xfId="13056"/>
    <cellStyle name="Normal 39 5 2" xfId="13057"/>
    <cellStyle name="Normal 39 5 2 2" xfId="13058"/>
    <cellStyle name="Normal 39 5 2 2 2" xfId="13059"/>
    <cellStyle name="Normal 39 5 2 3" xfId="13060"/>
    <cellStyle name="Normal 39 5 2 4" xfId="13061"/>
    <cellStyle name="Normal 39 5 3" xfId="13062"/>
    <cellStyle name="Normal 39 5 3 2" xfId="13063"/>
    <cellStyle name="Normal 39 5 4" xfId="13064"/>
    <cellStyle name="Normal 39 5 5" xfId="13065"/>
    <cellStyle name="Normal 39 6" xfId="13066"/>
    <cellStyle name="Normal 39 6 2" xfId="13067"/>
    <cellStyle name="Normal 39 6 2 2" xfId="13068"/>
    <cellStyle name="Normal 39 6 3" xfId="13069"/>
    <cellStyle name="Normal 39 6 4" xfId="13070"/>
    <cellStyle name="Normal 39 7" xfId="13071"/>
    <cellStyle name="Normal 39 7 2" xfId="13072"/>
    <cellStyle name="Normal 39 7 3" xfId="13073"/>
    <cellStyle name="Normal 39 8" xfId="13074"/>
    <cellStyle name="Normal 39 8 2" xfId="13075"/>
    <cellStyle name="Normal 39 9" xfId="13076"/>
    <cellStyle name="Normal 39 9 2" xfId="13077"/>
    <cellStyle name="Normal 39_1.1 - Apuração IRPJ_CSLL - 2100 - 2012_MAI_V1" xfId="13078"/>
    <cellStyle name="Normal 4" xfId="13079"/>
    <cellStyle name="Normal 4 10" xfId="13080"/>
    <cellStyle name="Normal 4 10 2" xfId="13081"/>
    <cellStyle name="Normal 4 10_15-FINANCEIRAS" xfId="13082"/>
    <cellStyle name="Normal 4 11" xfId="13083"/>
    <cellStyle name="Normal 4 12" xfId="13084"/>
    <cellStyle name="Normal 4 2" xfId="13085"/>
    <cellStyle name="Normal 4 2 2" xfId="13086"/>
    <cellStyle name="Normal 4 2 2 2" xfId="13087"/>
    <cellStyle name="Normal 4 2 2_15-FINANCEIRAS" xfId="13088"/>
    <cellStyle name="Normal 4 2 3" xfId="13089"/>
    <cellStyle name="Normal 4 2 3 2" xfId="13090"/>
    <cellStyle name="Normal 4 2 3_15-FINANCEIRAS" xfId="13091"/>
    <cellStyle name="Normal 4 2 4" xfId="13092"/>
    <cellStyle name="Normal 4 2 4 2" xfId="13093"/>
    <cellStyle name="Normal 4 2 4_15-FINANCEIRAS" xfId="13094"/>
    <cellStyle name="Normal 4 2 5" xfId="13095"/>
    <cellStyle name="Normal 4 2_13-Endividamento" xfId="13096"/>
    <cellStyle name="Normal 4 3" xfId="13097"/>
    <cellStyle name="Normal 4 3 2" xfId="13098"/>
    <cellStyle name="Normal 4 3_15-FINANCEIRAS" xfId="13099"/>
    <cellStyle name="Normal 4 4" xfId="13100"/>
    <cellStyle name="Normal 4 4 2" xfId="13101"/>
    <cellStyle name="Normal 4 4_15-FINANCEIRAS" xfId="13102"/>
    <cellStyle name="Normal 4 5" xfId="13103"/>
    <cellStyle name="Normal 4 5 2" xfId="13104"/>
    <cellStyle name="Normal 4 5 2 2" xfId="13105"/>
    <cellStyle name="Normal 4 5 2 2 2" xfId="13106"/>
    <cellStyle name="Normal 4 5 2 3" xfId="13107"/>
    <cellStyle name="Normal 4 5 2 4" xfId="13108"/>
    <cellStyle name="Normal 4 5 3" xfId="13109"/>
    <cellStyle name="Normal 4 5 3 2" xfId="13110"/>
    <cellStyle name="Normal 4 5 4" xfId="13111"/>
    <cellStyle name="Normal 4 5 5" xfId="13112"/>
    <cellStyle name="Normal 4 5_15-FINANCEIRAS" xfId="13113"/>
    <cellStyle name="Normal 4 6" xfId="13114"/>
    <cellStyle name="Normal 4 6 2" xfId="13115"/>
    <cellStyle name="Normal 4 6_15-FINANCEIRAS" xfId="13116"/>
    <cellStyle name="Normal 4 7" xfId="13117"/>
    <cellStyle name="Normal 4 7 2" xfId="13118"/>
    <cellStyle name="Normal 4 7_15-FINANCEIRAS" xfId="13119"/>
    <cellStyle name="Normal 4 8" xfId="13120"/>
    <cellStyle name="Normal 4 8 2" xfId="13121"/>
    <cellStyle name="Normal 4 8_15-FINANCEIRAS" xfId="13122"/>
    <cellStyle name="Normal 4 9" xfId="13123"/>
    <cellStyle name="Normal 4 9 2" xfId="13124"/>
    <cellStyle name="Normal 4 9_15-FINANCEIRAS" xfId="13125"/>
    <cellStyle name="Normal 4_13-Endividamento" xfId="13126"/>
    <cellStyle name="Normal 40" xfId="13127"/>
    <cellStyle name="Normal 40 2" xfId="13128"/>
    <cellStyle name="Normal 40 2 2" xfId="13129"/>
    <cellStyle name="Normal 40 2 2 2" xfId="13130"/>
    <cellStyle name="Normal 40 2 2 2 2" xfId="13131"/>
    <cellStyle name="Normal 40 2 2 2 2 2" xfId="13132"/>
    <cellStyle name="Normal 40 2 2 2 3" xfId="13133"/>
    <cellStyle name="Normal 40 2 2 2 4" xfId="13134"/>
    <cellStyle name="Normal 40 2 2 3" xfId="13135"/>
    <cellStyle name="Normal 40 2 2 3 2" xfId="13136"/>
    <cellStyle name="Normal 40 2 2 3 3" xfId="13137"/>
    <cellStyle name="Normal 40 2 2 4" xfId="13138"/>
    <cellStyle name="Normal 40 2 2 5" xfId="13139"/>
    <cellStyle name="Normal 40 2 2 6" xfId="13140"/>
    <cellStyle name="Normal 40 2 3" xfId="13141"/>
    <cellStyle name="Normal 40 2 3 2" xfId="13142"/>
    <cellStyle name="Normal 40 2 3 2 2" xfId="13143"/>
    <cellStyle name="Normal 40 2 3 2 2 2" xfId="13144"/>
    <cellStyle name="Normal 40 2 3 2 3" xfId="13145"/>
    <cellStyle name="Normal 40 2 3 2 4" xfId="13146"/>
    <cellStyle name="Normal 40 2 3 3" xfId="13147"/>
    <cellStyle name="Normal 40 2 3 3 2" xfId="13148"/>
    <cellStyle name="Normal 40 2 3 4" xfId="13149"/>
    <cellStyle name="Normal 40 2 3 5" xfId="13150"/>
    <cellStyle name="Normal 40 2 4" xfId="13151"/>
    <cellStyle name="Normal 40 2 4 2" xfId="13152"/>
    <cellStyle name="Normal 40 2 4 2 2" xfId="13153"/>
    <cellStyle name="Normal 40 2 4 3" xfId="13154"/>
    <cellStyle name="Normal 40 2 4 4" xfId="13155"/>
    <cellStyle name="Normal 40 2 5" xfId="13156"/>
    <cellStyle name="Normal 40 2 5 2" xfId="13157"/>
    <cellStyle name="Normal 40 2 5 3" xfId="13158"/>
    <cellStyle name="Normal 40 2 6" xfId="13159"/>
    <cellStyle name="Normal 40 2 6 2" xfId="13160"/>
    <cellStyle name="Normal 40 2 7" xfId="13161"/>
    <cellStyle name="Normal 40 2 8" xfId="13162"/>
    <cellStyle name="Normal 40 3" xfId="13163"/>
    <cellStyle name="Normal 40 3 2" xfId="13164"/>
    <cellStyle name="Normal 40 3 2 2" xfId="13165"/>
    <cellStyle name="Normal 40 3 2 2 2" xfId="13166"/>
    <cellStyle name="Normal 40 3 2 3" xfId="13167"/>
    <cellStyle name="Normal 40 3 2 4" xfId="13168"/>
    <cellStyle name="Normal 40 3 3" xfId="13169"/>
    <cellStyle name="Normal 40 3 3 2" xfId="13170"/>
    <cellStyle name="Normal 40 3 3 3" xfId="13171"/>
    <cellStyle name="Normal 40 3 4" xfId="13172"/>
    <cellStyle name="Normal 40 3 5" xfId="13173"/>
    <cellStyle name="Normal 40 3 6" xfId="13174"/>
    <cellStyle name="Normal 40 4" xfId="13175"/>
    <cellStyle name="Normal 40 4 2" xfId="13176"/>
    <cellStyle name="Normal 40 4 2 2" xfId="13177"/>
    <cellStyle name="Normal 40 4 2 2 2" xfId="13178"/>
    <cellStyle name="Normal 40 4 2 3" xfId="13179"/>
    <cellStyle name="Normal 40 4 2 4" xfId="13180"/>
    <cellStyle name="Normal 40 4 3" xfId="13181"/>
    <cellStyle name="Normal 40 4 3 2" xfId="13182"/>
    <cellStyle name="Normal 40 4 4" xfId="13183"/>
    <cellStyle name="Normal 40 4 5" xfId="13184"/>
    <cellStyle name="Normal 40 5" xfId="13185"/>
    <cellStyle name="Normal 40 5 2" xfId="13186"/>
    <cellStyle name="Normal 40 5 2 2" xfId="13187"/>
    <cellStyle name="Normal 40 5 3" xfId="13188"/>
    <cellStyle name="Normal 40 5 4" xfId="13189"/>
    <cellStyle name="Normal 40 6" xfId="13190"/>
    <cellStyle name="Normal 40 6 2" xfId="13191"/>
    <cellStyle name="Normal 40 6 3" xfId="13192"/>
    <cellStyle name="Normal 40 7" xfId="13193"/>
    <cellStyle name="Normal 40 7 2" xfId="13194"/>
    <cellStyle name="Normal 40 8" xfId="13195"/>
    <cellStyle name="Normal 40 8 2" xfId="13196"/>
    <cellStyle name="Normal 40_15-FINANCEIRAS" xfId="13197"/>
    <cellStyle name="Normal 41" xfId="13198"/>
    <cellStyle name="Normal 41 2" xfId="13199"/>
    <cellStyle name="Normal 41 2 2" xfId="13200"/>
    <cellStyle name="Normal 41 2 2 2" xfId="13201"/>
    <cellStyle name="Normal 41 2 2 2 2" xfId="13202"/>
    <cellStyle name="Normal 41 2 2 2 2 2" xfId="13203"/>
    <cellStyle name="Normal 41 2 2 2 2 2 2" xfId="13204"/>
    <cellStyle name="Normal 41 2 2 2 2 3" xfId="13205"/>
    <cellStyle name="Normal 41 2 2 2 2 4" xfId="13206"/>
    <cellStyle name="Normal 41 2 2 2 3" xfId="13207"/>
    <cellStyle name="Normal 41 2 2 2 3 2" xfId="13208"/>
    <cellStyle name="Normal 41 2 2 2 4" xfId="13209"/>
    <cellStyle name="Normal 41 2 2 2 5" xfId="13210"/>
    <cellStyle name="Normal 41 2 2 3" xfId="13211"/>
    <cellStyle name="Normal 41 2 2 3 2" xfId="13212"/>
    <cellStyle name="Normal 41 2 2 3 2 2" xfId="13213"/>
    <cellStyle name="Normal 41 2 2 3 2 2 2" xfId="13214"/>
    <cellStyle name="Normal 41 2 2 3 2 3" xfId="13215"/>
    <cellStyle name="Normal 41 2 2 3 2 4" xfId="13216"/>
    <cellStyle name="Normal 41 2 2 3 3" xfId="13217"/>
    <cellStyle name="Normal 41 2 2 3 3 2" xfId="13218"/>
    <cellStyle name="Normal 41 2 2 3 4" xfId="13219"/>
    <cellStyle name="Normal 41 2 2 3 5" xfId="13220"/>
    <cellStyle name="Normal 41 2 2 4" xfId="13221"/>
    <cellStyle name="Normal 41 2 2 4 2" xfId="13222"/>
    <cellStyle name="Normal 41 2 2 4 2 2" xfId="13223"/>
    <cellStyle name="Normal 41 2 2 4 3" xfId="13224"/>
    <cellStyle name="Normal 41 2 2 4 4" xfId="13225"/>
    <cellStyle name="Normal 41 2 2 5" xfId="13226"/>
    <cellStyle name="Normal 41 2 2 5 2" xfId="13227"/>
    <cellStyle name="Normal 41 2 2 6" xfId="13228"/>
    <cellStyle name="Normal 41 2 2 7" xfId="13229"/>
    <cellStyle name="Normal 41 2 3" xfId="13230"/>
    <cellStyle name="Normal 41 2 3 2" xfId="13231"/>
    <cellStyle name="Normal 41 2 3 2 2" xfId="13232"/>
    <cellStyle name="Normal 41 2 3 2 2 2" xfId="13233"/>
    <cellStyle name="Normal 41 2 3 2 3" xfId="13234"/>
    <cellStyle name="Normal 41 2 3 2 4" xfId="13235"/>
    <cellStyle name="Normal 41 2 3 3" xfId="13236"/>
    <cellStyle name="Normal 41 2 3 3 2" xfId="13237"/>
    <cellStyle name="Normal 41 2 3 4" xfId="13238"/>
    <cellStyle name="Normal 41 2 3 5" xfId="13239"/>
    <cellStyle name="Normal 41 2 4" xfId="13240"/>
    <cellStyle name="Normal 41 2 4 2" xfId="13241"/>
    <cellStyle name="Normal 41 2 4 2 2" xfId="13242"/>
    <cellStyle name="Normal 41 2 4 2 2 2" xfId="13243"/>
    <cellStyle name="Normal 41 2 4 2 3" xfId="13244"/>
    <cellStyle name="Normal 41 2 4 2 4" xfId="13245"/>
    <cellStyle name="Normal 41 2 4 3" xfId="13246"/>
    <cellStyle name="Normal 41 2 4 3 2" xfId="13247"/>
    <cellStyle name="Normal 41 2 4 4" xfId="13248"/>
    <cellStyle name="Normal 41 2 4 5" xfId="13249"/>
    <cellStyle name="Normal 41 2 5" xfId="13250"/>
    <cellStyle name="Normal 41 2 5 2" xfId="13251"/>
    <cellStyle name="Normal 41 2 5 2 2" xfId="13252"/>
    <cellStyle name="Normal 41 2 5 3" xfId="13253"/>
    <cellStyle name="Normal 41 2 5 4" xfId="13254"/>
    <cellStyle name="Normal 41 2 6" xfId="13255"/>
    <cellStyle name="Normal 41 2 6 2" xfId="13256"/>
    <cellStyle name="Normal 41 2 7" xfId="13257"/>
    <cellStyle name="Normal 41 2 8" xfId="13258"/>
    <cellStyle name="Normal 41 2 9" xfId="13259"/>
    <cellStyle name="Normal 41 3" xfId="13260"/>
    <cellStyle name="Normal 41_15-FINANCEIRAS" xfId="13261"/>
    <cellStyle name="Normal 42" xfId="13262"/>
    <cellStyle name="Normal 42 2" xfId="13263"/>
    <cellStyle name="Normal 42 2 2" xfId="13264"/>
    <cellStyle name="Normal 42 2 2 2" xfId="13265"/>
    <cellStyle name="Normal 42 2 2 2 2" xfId="13266"/>
    <cellStyle name="Normal 42 2 2 2 2 2" xfId="13267"/>
    <cellStyle name="Normal 42 2 2 2 3" xfId="13268"/>
    <cellStyle name="Normal 42 2 2 2 4" xfId="13269"/>
    <cellStyle name="Normal 42 2 2 3" xfId="13270"/>
    <cellStyle name="Normal 42 2 2 3 2" xfId="13271"/>
    <cellStyle name="Normal 42 2 2 3 3" xfId="13272"/>
    <cellStyle name="Normal 42 2 2 4" xfId="13273"/>
    <cellStyle name="Normal 42 2 2 5" xfId="13274"/>
    <cellStyle name="Normal 42 2 2 6" xfId="13275"/>
    <cellStyle name="Normal 42 2 3" xfId="13276"/>
    <cellStyle name="Normal 42 2 3 2" xfId="13277"/>
    <cellStyle name="Normal 42 2 3 2 2" xfId="13278"/>
    <cellStyle name="Normal 42 2 3 2 2 2" xfId="13279"/>
    <cellStyle name="Normal 42 2 3 2 3" xfId="13280"/>
    <cellStyle name="Normal 42 2 3 2 4" xfId="13281"/>
    <cellStyle name="Normal 42 2 3 3" xfId="13282"/>
    <cellStyle name="Normal 42 2 3 3 2" xfId="13283"/>
    <cellStyle name="Normal 42 2 3 4" xfId="13284"/>
    <cellStyle name="Normal 42 2 3 5" xfId="13285"/>
    <cellStyle name="Normal 42 2 4" xfId="13286"/>
    <cellStyle name="Normal 42 2 4 2" xfId="13287"/>
    <cellStyle name="Normal 42 2 4 2 2" xfId="13288"/>
    <cellStyle name="Normal 42 2 4 3" xfId="13289"/>
    <cellStyle name="Normal 42 2 4 4" xfId="13290"/>
    <cellStyle name="Normal 42 2 5" xfId="13291"/>
    <cellStyle name="Normal 42 2 5 2" xfId="13292"/>
    <cellStyle name="Normal 42 2 5 3" xfId="13293"/>
    <cellStyle name="Normal 42 2 6" xfId="13294"/>
    <cellStyle name="Normal 42 2 6 2" xfId="13295"/>
    <cellStyle name="Normal 42 2 7" xfId="13296"/>
    <cellStyle name="Normal 42 2 8" xfId="13297"/>
    <cellStyle name="Normal 42 3" xfId="13298"/>
    <cellStyle name="Normal 42 3 2" xfId="13299"/>
    <cellStyle name="Normal 42 3 2 2" xfId="13300"/>
    <cellStyle name="Normal 42 3 2 2 2" xfId="13301"/>
    <cellStyle name="Normal 42 3 2 3" xfId="13302"/>
    <cellStyle name="Normal 42 3 2 4" xfId="13303"/>
    <cellStyle name="Normal 42 3 3" xfId="13304"/>
    <cellStyle name="Normal 42 3 3 2" xfId="13305"/>
    <cellStyle name="Normal 42 3 3 3" xfId="13306"/>
    <cellStyle name="Normal 42 3 4" xfId="13307"/>
    <cellStyle name="Normal 42 3 5" xfId="13308"/>
    <cellStyle name="Normal 42 3 6" xfId="13309"/>
    <cellStyle name="Normal 42 4" xfId="13310"/>
    <cellStyle name="Normal 42 4 2" xfId="13311"/>
    <cellStyle name="Normal 42 4 2 2" xfId="13312"/>
    <cellStyle name="Normal 42 4 2 2 2" xfId="13313"/>
    <cellStyle name="Normal 42 4 2 3" xfId="13314"/>
    <cellStyle name="Normal 42 4 2 4" xfId="13315"/>
    <cellStyle name="Normal 42 4 3" xfId="13316"/>
    <cellStyle name="Normal 42 4 3 2" xfId="13317"/>
    <cellStyle name="Normal 42 4 4" xfId="13318"/>
    <cellStyle name="Normal 42 4 5" xfId="13319"/>
    <cellStyle name="Normal 42 5" xfId="13320"/>
    <cellStyle name="Normal 42 5 2" xfId="13321"/>
    <cellStyle name="Normal 42 5 2 2" xfId="13322"/>
    <cellStyle name="Normal 42 5 3" xfId="13323"/>
    <cellStyle name="Normal 42 5 4" xfId="13324"/>
    <cellStyle name="Normal 42 6" xfId="13325"/>
    <cellStyle name="Normal 42 6 2" xfId="13326"/>
    <cellStyle name="Normal 42 6 3" xfId="13327"/>
    <cellStyle name="Normal 42 7" xfId="13328"/>
    <cellStyle name="Normal 42 7 2" xfId="13329"/>
    <cellStyle name="Normal 42 8" xfId="13330"/>
    <cellStyle name="Normal 42 8 2" xfId="13331"/>
    <cellStyle name="Normal 42_15-FINANCEIRAS" xfId="13332"/>
    <cellStyle name="Normal 43" xfId="13333"/>
    <cellStyle name="Normal 43 2" xfId="13334"/>
    <cellStyle name="Normal 43 2 2" xfId="13335"/>
    <cellStyle name="Normal 43 2 2 2" xfId="13336"/>
    <cellStyle name="Normal 43 2 3" xfId="13337"/>
    <cellStyle name="Normal 43 3" xfId="13338"/>
    <cellStyle name="Normal 43 3 2" xfId="13339"/>
    <cellStyle name="Normal 43 3 2 2" xfId="13340"/>
    <cellStyle name="Normal 43 3 2 2 2" xfId="13341"/>
    <cellStyle name="Normal 43 3 2 3" xfId="13342"/>
    <cellStyle name="Normal 43 3 2 4" xfId="13343"/>
    <cellStyle name="Normal 43 3 3" xfId="13344"/>
    <cellStyle name="Normal 43 3 3 2" xfId="13345"/>
    <cellStyle name="Normal 43 3 3 3" xfId="13346"/>
    <cellStyle name="Normal 43 3 4" xfId="13347"/>
    <cellStyle name="Normal 43 3 5" xfId="13348"/>
    <cellStyle name="Normal 43 3 6" xfId="13349"/>
    <cellStyle name="Normal 43 4" xfId="13350"/>
    <cellStyle name="Normal 43 4 2" xfId="13351"/>
    <cellStyle name="Normal 43 4 2 2" xfId="13352"/>
    <cellStyle name="Normal 43 4 2 2 2" xfId="13353"/>
    <cellStyle name="Normal 43 4 2 3" xfId="13354"/>
    <cellStyle name="Normal 43 4 2 4" xfId="13355"/>
    <cellStyle name="Normal 43 4 3" xfId="13356"/>
    <cellStyle name="Normal 43 4 3 2" xfId="13357"/>
    <cellStyle name="Normal 43 4 4" xfId="13358"/>
    <cellStyle name="Normal 43 4 5" xfId="13359"/>
    <cellStyle name="Normal 43 5" xfId="13360"/>
    <cellStyle name="Normal 43 5 2" xfId="13361"/>
    <cellStyle name="Normal 43 5 2 2" xfId="13362"/>
    <cellStyle name="Normal 43 5 3" xfId="13363"/>
    <cellStyle name="Normal 43 5 4" xfId="13364"/>
    <cellStyle name="Normal 43 6" xfId="13365"/>
    <cellStyle name="Normal 43 6 2" xfId="13366"/>
    <cellStyle name="Normal 43 6 3" xfId="13367"/>
    <cellStyle name="Normal 43 7" xfId="13368"/>
    <cellStyle name="Normal 43 7 2" xfId="13369"/>
    <cellStyle name="Normal 43 8" xfId="13370"/>
    <cellStyle name="Normal 43_15-FINANCEIRAS" xfId="13371"/>
    <cellStyle name="Normal 44" xfId="13372"/>
    <cellStyle name="Normal 44 2" xfId="13373"/>
    <cellStyle name="Normal 44 2 2" xfId="13374"/>
    <cellStyle name="Normal 44 2 2 2" xfId="13375"/>
    <cellStyle name="Normal 44 2 3" xfId="13376"/>
    <cellStyle name="Normal 44 3" xfId="13377"/>
    <cellStyle name="Normal 44 3 2" xfId="13378"/>
    <cellStyle name="Normal 44 3 2 2" xfId="13379"/>
    <cellStyle name="Normal 44 3 2 2 2" xfId="13380"/>
    <cellStyle name="Normal 44 3 2 3" xfId="13381"/>
    <cellStyle name="Normal 44 3 2 4" xfId="13382"/>
    <cellStyle name="Normal 44 3 3" xfId="13383"/>
    <cellStyle name="Normal 44 3 3 2" xfId="13384"/>
    <cellStyle name="Normal 44 3 3 3" xfId="13385"/>
    <cellStyle name="Normal 44 3 4" xfId="13386"/>
    <cellStyle name="Normal 44 3 5" xfId="13387"/>
    <cellStyle name="Normal 44 3 6" xfId="13388"/>
    <cellStyle name="Normal 44 4" xfId="13389"/>
    <cellStyle name="Normal 44 4 2" xfId="13390"/>
    <cellStyle name="Normal 44 4 2 2" xfId="13391"/>
    <cellStyle name="Normal 44 4 2 2 2" xfId="13392"/>
    <cellStyle name="Normal 44 4 2 3" xfId="13393"/>
    <cellStyle name="Normal 44 4 2 4" xfId="13394"/>
    <cellStyle name="Normal 44 4 3" xfId="13395"/>
    <cellStyle name="Normal 44 4 3 2" xfId="13396"/>
    <cellStyle name="Normal 44 4 4" xfId="13397"/>
    <cellStyle name="Normal 44 4 5" xfId="13398"/>
    <cellStyle name="Normal 44 5" xfId="13399"/>
    <cellStyle name="Normal 44 5 2" xfId="13400"/>
    <cellStyle name="Normal 44 5 2 2" xfId="13401"/>
    <cellStyle name="Normal 44 5 3" xfId="13402"/>
    <cellStyle name="Normal 44 5 4" xfId="13403"/>
    <cellStyle name="Normal 44 6" xfId="13404"/>
    <cellStyle name="Normal 44 6 2" xfId="13405"/>
    <cellStyle name="Normal 44 6 3" xfId="13406"/>
    <cellStyle name="Normal 44 7" xfId="13407"/>
    <cellStyle name="Normal 44 7 2" xfId="13408"/>
    <cellStyle name="Normal 44_15-FINANCEIRAS" xfId="13409"/>
    <cellStyle name="Normal 45" xfId="13410"/>
    <cellStyle name="Normal 45 2" xfId="13411"/>
    <cellStyle name="Normal 45 2 2" xfId="13412"/>
    <cellStyle name="Normal 45 2 2 2" xfId="13413"/>
    <cellStyle name="Normal 45 2 2 2 2" xfId="13414"/>
    <cellStyle name="Normal 45 2 2 2 2 2" xfId="13415"/>
    <cellStyle name="Normal 45 2 2 2 3" xfId="13416"/>
    <cellStyle name="Normal 45 2 2 2 4" xfId="13417"/>
    <cellStyle name="Normal 45 2 2 3" xfId="13418"/>
    <cellStyle name="Normal 45 2 2 3 2" xfId="13419"/>
    <cellStyle name="Normal 45 2 2 3 3" xfId="13420"/>
    <cellStyle name="Normal 45 2 2 4" xfId="13421"/>
    <cellStyle name="Normal 45 2 2 5" xfId="13422"/>
    <cellStyle name="Normal 45 2 2 6" xfId="13423"/>
    <cellStyle name="Normal 45 2 3" xfId="13424"/>
    <cellStyle name="Normal 45 2 3 2" xfId="13425"/>
    <cellStyle name="Normal 45 2 3 2 2" xfId="13426"/>
    <cellStyle name="Normal 45 2 3 2 2 2" xfId="13427"/>
    <cellStyle name="Normal 45 2 3 2 3" xfId="13428"/>
    <cellStyle name="Normal 45 2 3 2 4" xfId="13429"/>
    <cellStyle name="Normal 45 2 3 3" xfId="13430"/>
    <cellStyle name="Normal 45 2 3 3 2" xfId="13431"/>
    <cellStyle name="Normal 45 2 3 4" xfId="13432"/>
    <cellStyle name="Normal 45 2 3 5" xfId="13433"/>
    <cellStyle name="Normal 45 2 4" xfId="13434"/>
    <cellStyle name="Normal 45 2 4 2" xfId="13435"/>
    <cellStyle name="Normal 45 2 4 2 2" xfId="13436"/>
    <cellStyle name="Normal 45 2 4 3" xfId="13437"/>
    <cellStyle name="Normal 45 2 4 4" xfId="13438"/>
    <cellStyle name="Normal 45 2 5" xfId="13439"/>
    <cellStyle name="Normal 45 2 5 2" xfId="13440"/>
    <cellStyle name="Normal 45 2 5 3" xfId="13441"/>
    <cellStyle name="Normal 45 2 6" xfId="13442"/>
    <cellStyle name="Normal 45 2 6 2" xfId="13443"/>
    <cellStyle name="Normal 45 2 7" xfId="13444"/>
    <cellStyle name="Normal 45 2 8" xfId="13445"/>
    <cellStyle name="Normal 45 3" xfId="13446"/>
    <cellStyle name="Normal 45 3 2" xfId="13447"/>
    <cellStyle name="Normal 45 3 2 2" xfId="13448"/>
    <cellStyle name="Normal 45 3 2 2 2" xfId="13449"/>
    <cellStyle name="Normal 45 3 2 3" xfId="13450"/>
    <cellStyle name="Normal 45 3 2 4" xfId="13451"/>
    <cellStyle name="Normal 45 3 3" xfId="13452"/>
    <cellStyle name="Normal 45 3 3 2" xfId="13453"/>
    <cellStyle name="Normal 45 3 3 3" xfId="13454"/>
    <cellStyle name="Normal 45 3 4" xfId="13455"/>
    <cellStyle name="Normal 45 3 5" xfId="13456"/>
    <cellStyle name="Normal 45 3 6" xfId="13457"/>
    <cellStyle name="Normal 45 4" xfId="13458"/>
    <cellStyle name="Normal 45 4 2" xfId="13459"/>
    <cellStyle name="Normal 45 4 2 2" xfId="13460"/>
    <cellStyle name="Normal 45 4 2 2 2" xfId="13461"/>
    <cellStyle name="Normal 45 4 2 3" xfId="13462"/>
    <cellStyle name="Normal 45 4 2 4" xfId="13463"/>
    <cellStyle name="Normal 45 4 3" xfId="13464"/>
    <cellStyle name="Normal 45 4 3 2" xfId="13465"/>
    <cellStyle name="Normal 45 4 4" xfId="13466"/>
    <cellStyle name="Normal 45 4 5" xfId="13467"/>
    <cellStyle name="Normal 45 5" xfId="13468"/>
    <cellStyle name="Normal 45 5 2" xfId="13469"/>
    <cellStyle name="Normal 45 5 2 2" xfId="13470"/>
    <cellStyle name="Normal 45 5 3" xfId="13471"/>
    <cellStyle name="Normal 45 5 4" xfId="13472"/>
    <cellStyle name="Normal 45 6" xfId="13473"/>
    <cellStyle name="Normal 45 6 2" xfId="13474"/>
    <cellStyle name="Normal 45 6 3" xfId="13475"/>
    <cellStyle name="Normal 45 7" xfId="13476"/>
    <cellStyle name="Normal 45 7 2" xfId="13477"/>
    <cellStyle name="Normal 45 8" xfId="13478"/>
    <cellStyle name="Normal 45 9" xfId="13479"/>
    <cellStyle name="Normal 45_15-FINANCEIRAS" xfId="13480"/>
    <cellStyle name="Normal 46" xfId="13481"/>
    <cellStyle name="Normal 46 2" xfId="13482"/>
    <cellStyle name="Normal 46 2 2" xfId="13483"/>
    <cellStyle name="Normal 46 3" xfId="13484"/>
    <cellStyle name="Normal 46 3 2" xfId="13485"/>
    <cellStyle name="Normal 46 3 2 2" xfId="13486"/>
    <cellStyle name="Normal 46 3 2 2 2" xfId="13487"/>
    <cellStyle name="Normal 46 3 2 3" xfId="13488"/>
    <cellStyle name="Normal 46 3 2 4" xfId="13489"/>
    <cellStyle name="Normal 46 3 3" xfId="13490"/>
    <cellStyle name="Normal 46 3 3 2" xfId="13491"/>
    <cellStyle name="Normal 46 3 3 3" xfId="13492"/>
    <cellStyle name="Normal 46 3 4" xfId="13493"/>
    <cellStyle name="Normal 46 3 5" xfId="13494"/>
    <cellStyle name="Normal 46 3 6" xfId="13495"/>
    <cellStyle name="Normal 46 4" xfId="13496"/>
    <cellStyle name="Normal 46 4 2" xfId="13497"/>
    <cellStyle name="Normal 46 4 2 2" xfId="13498"/>
    <cellStyle name="Normal 46 4 2 2 2" xfId="13499"/>
    <cellStyle name="Normal 46 4 2 3" xfId="13500"/>
    <cellStyle name="Normal 46 4 2 4" xfId="13501"/>
    <cellStyle name="Normal 46 4 3" xfId="13502"/>
    <cellStyle name="Normal 46 4 3 2" xfId="13503"/>
    <cellStyle name="Normal 46 4 4" xfId="13504"/>
    <cellStyle name="Normal 46 4 5" xfId="13505"/>
    <cellStyle name="Normal 46 5" xfId="13506"/>
    <cellStyle name="Normal 46 5 2" xfId="13507"/>
    <cellStyle name="Normal 46 5 2 2" xfId="13508"/>
    <cellStyle name="Normal 46 5 3" xfId="13509"/>
    <cellStyle name="Normal 46 5 4" xfId="13510"/>
    <cellStyle name="Normal 46 6" xfId="13511"/>
    <cellStyle name="Normal 46 6 2" xfId="13512"/>
    <cellStyle name="Normal 46 6 3" xfId="13513"/>
    <cellStyle name="Normal 46 7" xfId="13514"/>
    <cellStyle name="Normal 46 7 2" xfId="13515"/>
    <cellStyle name="Normal 46 8" xfId="13516"/>
    <cellStyle name="Normal 46 9" xfId="13517"/>
    <cellStyle name="Normal 46_15-FINANCEIRAS" xfId="13518"/>
    <cellStyle name="Normal 47" xfId="13519"/>
    <cellStyle name="Normal 47 2" xfId="13520"/>
    <cellStyle name="Normal 47 2 2" xfId="13521"/>
    <cellStyle name="Normal 47 2 2 2" xfId="13522"/>
    <cellStyle name="Normal 47 2 2 2 2" xfId="13523"/>
    <cellStyle name="Normal 47 2 2 2 2 2" xfId="13524"/>
    <cellStyle name="Normal 47 2 2 2 3" xfId="13525"/>
    <cellStyle name="Normal 47 2 2 2 4" xfId="13526"/>
    <cellStyle name="Normal 47 2 2 3" xfId="13527"/>
    <cellStyle name="Normal 47 2 2 3 2" xfId="13528"/>
    <cellStyle name="Normal 47 2 2 3 3" xfId="13529"/>
    <cellStyle name="Normal 47 2 2 4" xfId="13530"/>
    <cellStyle name="Normal 47 2 2 5" xfId="13531"/>
    <cellStyle name="Normal 47 2 2 6" xfId="13532"/>
    <cellStyle name="Normal 47 2 3" xfId="13533"/>
    <cellStyle name="Normal 47 2 3 2" xfId="13534"/>
    <cellStyle name="Normal 47 2 3 2 2" xfId="13535"/>
    <cellStyle name="Normal 47 2 3 2 2 2" xfId="13536"/>
    <cellStyle name="Normal 47 2 3 2 3" xfId="13537"/>
    <cellStyle name="Normal 47 2 3 2 4" xfId="13538"/>
    <cellStyle name="Normal 47 2 3 3" xfId="13539"/>
    <cellStyle name="Normal 47 2 3 3 2" xfId="13540"/>
    <cellStyle name="Normal 47 2 3 4" xfId="13541"/>
    <cellStyle name="Normal 47 2 3 5" xfId="13542"/>
    <cellStyle name="Normal 47 2 4" xfId="13543"/>
    <cellStyle name="Normal 47 2 4 2" xfId="13544"/>
    <cellStyle name="Normal 47 2 4 2 2" xfId="13545"/>
    <cellStyle name="Normal 47 2 4 3" xfId="13546"/>
    <cellStyle name="Normal 47 2 4 4" xfId="13547"/>
    <cellStyle name="Normal 47 2 5" xfId="13548"/>
    <cellStyle name="Normal 47 2 5 2" xfId="13549"/>
    <cellStyle name="Normal 47 2 5 3" xfId="13550"/>
    <cellStyle name="Normal 47 2 6" xfId="13551"/>
    <cellStyle name="Normal 47 2 6 2" xfId="13552"/>
    <cellStyle name="Normal 47 2 7" xfId="13553"/>
    <cellStyle name="Normal 47 2 8" xfId="13554"/>
    <cellStyle name="Normal 47 3" xfId="13555"/>
    <cellStyle name="Normal 47 3 2" xfId="13556"/>
    <cellStyle name="Normal 47 3 2 2" xfId="13557"/>
    <cellStyle name="Normal 47 3 2 2 2" xfId="13558"/>
    <cellStyle name="Normal 47 3 2 3" xfId="13559"/>
    <cellStyle name="Normal 47 3 2 4" xfId="13560"/>
    <cellStyle name="Normal 47 3 3" xfId="13561"/>
    <cellStyle name="Normal 47 3 3 2" xfId="13562"/>
    <cellStyle name="Normal 47 3 3 3" xfId="13563"/>
    <cellStyle name="Normal 47 3 4" xfId="13564"/>
    <cellStyle name="Normal 47 3 5" xfId="13565"/>
    <cellStyle name="Normal 47 3 6" xfId="13566"/>
    <cellStyle name="Normal 47 4" xfId="13567"/>
    <cellStyle name="Normal 47 4 2" xfId="13568"/>
    <cellStyle name="Normal 47 4 2 2" xfId="13569"/>
    <cellStyle name="Normal 47 4 2 2 2" xfId="13570"/>
    <cellStyle name="Normal 47 4 2 3" xfId="13571"/>
    <cellStyle name="Normal 47 4 2 4" xfId="13572"/>
    <cellStyle name="Normal 47 4 3" xfId="13573"/>
    <cellStyle name="Normal 47 4 3 2" xfId="13574"/>
    <cellStyle name="Normal 47 4 4" xfId="13575"/>
    <cellStyle name="Normal 47 4 5" xfId="13576"/>
    <cellStyle name="Normal 47 5" xfId="13577"/>
    <cellStyle name="Normal 47 5 2" xfId="13578"/>
    <cellStyle name="Normal 47 5 2 2" xfId="13579"/>
    <cellStyle name="Normal 47 5 3" xfId="13580"/>
    <cellStyle name="Normal 47 5 4" xfId="13581"/>
    <cellStyle name="Normal 47 6" xfId="13582"/>
    <cellStyle name="Normal 47 6 2" xfId="13583"/>
    <cellStyle name="Normal 47 6 3" xfId="13584"/>
    <cellStyle name="Normal 47 7" xfId="13585"/>
    <cellStyle name="Normal 47 7 2" xfId="13586"/>
    <cellStyle name="Normal 47 8" xfId="13587"/>
    <cellStyle name="Normal 47 9" xfId="13588"/>
    <cellStyle name="Normal 47_15-FINANCEIRAS" xfId="13589"/>
    <cellStyle name="Normal 48" xfId="13590"/>
    <cellStyle name="Normal 48 2" xfId="13591"/>
    <cellStyle name="Normal 48 2 2" xfId="13592"/>
    <cellStyle name="Normal 48 2 2 2" xfId="13593"/>
    <cellStyle name="Normal 48 2 2 2 2" xfId="13594"/>
    <cellStyle name="Normal 48 2 2 2 2 2" xfId="13595"/>
    <cellStyle name="Normal 48 2 2 2 3" xfId="13596"/>
    <cellStyle name="Normal 48 2 2 2 4" xfId="13597"/>
    <cellStyle name="Normal 48 2 2 3" xfId="13598"/>
    <cellStyle name="Normal 48 2 2 3 2" xfId="13599"/>
    <cellStyle name="Normal 48 2 2 3 3" xfId="13600"/>
    <cellStyle name="Normal 48 2 2 4" xfId="13601"/>
    <cellStyle name="Normal 48 2 2 5" xfId="13602"/>
    <cellStyle name="Normal 48 2 2 6" xfId="13603"/>
    <cellStyle name="Normal 48 2 3" xfId="13604"/>
    <cellStyle name="Normal 48 2 3 2" xfId="13605"/>
    <cellStyle name="Normal 48 2 3 2 2" xfId="13606"/>
    <cellStyle name="Normal 48 2 3 2 2 2" xfId="13607"/>
    <cellStyle name="Normal 48 2 3 2 3" xfId="13608"/>
    <cellStyle name="Normal 48 2 3 2 4" xfId="13609"/>
    <cellStyle name="Normal 48 2 3 3" xfId="13610"/>
    <cellStyle name="Normal 48 2 3 3 2" xfId="13611"/>
    <cellStyle name="Normal 48 2 3 4" xfId="13612"/>
    <cellStyle name="Normal 48 2 3 5" xfId="13613"/>
    <cellStyle name="Normal 48 2 4" xfId="13614"/>
    <cellStyle name="Normal 48 2 4 2" xfId="13615"/>
    <cellStyle name="Normal 48 2 4 2 2" xfId="13616"/>
    <cellStyle name="Normal 48 2 4 3" xfId="13617"/>
    <cellStyle name="Normal 48 2 4 4" xfId="13618"/>
    <cellStyle name="Normal 48 2 5" xfId="13619"/>
    <cellStyle name="Normal 48 2 5 2" xfId="13620"/>
    <cellStyle name="Normal 48 2 5 3" xfId="13621"/>
    <cellStyle name="Normal 48 2 6" xfId="13622"/>
    <cellStyle name="Normal 48 2 6 2" xfId="13623"/>
    <cellStyle name="Normal 48 2 7" xfId="13624"/>
    <cellStyle name="Normal 48 2 8" xfId="13625"/>
    <cellStyle name="Normal 48 3" xfId="13626"/>
    <cellStyle name="Normal 48 3 2" xfId="13627"/>
    <cellStyle name="Normal 48 3 2 2" xfId="13628"/>
    <cellStyle name="Normal 48 3 2 2 2" xfId="13629"/>
    <cellStyle name="Normal 48 3 2 3" xfId="13630"/>
    <cellStyle name="Normal 48 3 2 4" xfId="13631"/>
    <cellStyle name="Normal 48 3 3" xfId="13632"/>
    <cellStyle name="Normal 48 3 3 2" xfId="13633"/>
    <cellStyle name="Normal 48 3 3 3" xfId="13634"/>
    <cellStyle name="Normal 48 3 4" xfId="13635"/>
    <cellStyle name="Normal 48 3 5" xfId="13636"/>
    <cellStyle name="Normal 48 3 6" xfId="13637"/>
    <cellStyle name="Normal 48 4" xfId="13638"/>
    <cellStyle name="Normal 48 4 2" xfId="13639"/>
    <cellStyle name="Normal 48 4 2 2" xfId="13640"/>
    <cellStyle name="Normal 48 4 2 2 2" xfId="13641"/>
    <cellStyle name="Normal 48 4 2 3" xfId="13642"/>
    <cellStyle name="Normal 48 4 2 4" xfId="13643"/>
    <cellStyle name="Normal 48 4 3" xfId="13644"/>
    <cellStyle name="Normal 48 4 3 2" xfId="13645"/>
    <cellStyle name="Normal 48 4 4" xfId="13646"/>
    <cellStyle name="Normal 48 4 5" xfId="13647"/>
    <cellStyle name="Normal 48 5" xfId="13648"/>
    <cellStyle name="Normal 48 5 2" xfId="13649"/>
    <cellStyle name="Normal 48 5 2 2" xfId="13650"/>
    <cellStyle name="Normal 48 5 3" xfId="13651"/>
    <cellStyle name="Normal 48 5 4" xfId="13652"/>
    <cellStyle name="Normal 48 6" xfId="13653"/>
    <cellStyle name="Normal 48 6 2" xfId="13654"/>
    <cellStyle name="Normal 48 6 3" xfId="13655"/>
    <cellStyle name="Normal 48 7" xfId="13656"/>
    <cellStyle name="Normal 48 7 2" xfId="13657"/>
    <cellStyle name="Normal 48 8" xfId="13658"/>
    <cellStyle name="Normal 48 9" xfId="13659"/>
    <cellStyle name="Normal 48_15-FINANCEIRAS" xfId="13660"/>
    <cellStyle name="Normal 49" xfId="13661"/>
    <cellStyle name="Normal 49 2" xfId="13662"/>
    <cellStyle name="Normal 49 2 2" xfId="13663"/>
    <cellStyle name="Normal 49 2 2 2" xfId="13664"/>
    <cellStyle name="Normal 49 2 2 2 2" xfId="13665"/>
    <cellStyle name="Normal 49 2 2 2 2 2" xfId="13666"/>
    <cellStyle name="Normal 49 2 2 2 3" xfId="13667"/>
    <cellStyle name="Normal 49 2 2 2 4" xfId="13668"/>
    <cellStyle name="Normal 49 2 2 3" xfId="13669"/>
    <cellStyle name="Normal 49 2 2 3 2" xfId="13670"/>
    <cellStyle name="Normal 49 2 2 3 3" xfId="13671"/>
    <cellStyle name="Normal 49 2 2 4" xfId="13672"/>
    <cellStyle name="Normal 49 2 2 5" xfId="13673"/>
    <cellStyle name="Normal 49 2 2 6" xfId="13674"/>
    <cellStyle name="Normal 49 2 3" xfId="13675"/>
    <cellStyle name="Normal 49 2 3 2" xfId="13676"/>
    <cellStyle name="Normal 49 2 3 2 2" xfId="13677"/>
    <cellStyle name="Normal 49 2 3 2 2 2" xfId="13678"/>
    <cellStyle name="Normal 49 2 3 2 3" xfId="13679"/>
    <cellStyle name="Normal 49 2 3 2 4" xfId="13680"/>
    <cellStyle name="Normal 49 2 3 3" xfId="13681"/>
    <cellStyle name="Normal 49 2 3 3 2" xfId="13682"/>
    <cellStyle name="Normal 49 2 3 4" xfId="13683"/>
    <cellStyle name="Normal 49 2 3 5" xfId="13684"/>
    <cellStyle name="Normal 49 2 4" xfId="13685"/>
    <cellStyle name="Normal 49 2 4 2" xfId="13686"/>
    <cellStyle name="Normal 49 2 4 2 2" xfId="13687"/>
    <cellStyle name="Normal 49 2 4 3" xfId="13688"/>
    <cellStyle name="Normal 49 2 4 4" xfId="13689"/>
    <cellStyle name="Normal 49 2 5" xfId="13690"/>
    <cellStyle name="Normal 49 2 5 2" xfId="13691"/>
    <cellStyle name="Normal 49 2 5 3" xfId="13692"/>
    <cellStyle name="Normal 49 2 6" xfId="13693"/>
    <cellStyle name="Normal 49 2 6 2" xfId="13694"/>
    <cellStyle name="Normal 49 2 7" xfId="13695"/>
    <cellStyle name="Normal 49 2 8" xfId="13696"/>
    <cellStyle name="Normal 49 3" xfId="13697"/>
    <cellStyle name="Normal 49 3 2" xfId="13698"/>
    <cellStyle name="Normal 49 3 2 2" xfId="13699"/>
    <cellStyle name="Normal 49 3 2 2 2" xfId="13700"/>
    <cellStyle name="Normal 49 3 2 3" xfId="13701"/>
    <cellStyle name="Normal 49 3 2 4" xfId="13702"/>
    <cellStyle name="Normal 49 3 3" xfId="13703"/>
    <cellStyle name="Normal 49 3 3 2" xfId="13704"/>
    <cellStyle name="Normal 49 3 3 3" xfId="13705"/>
    <cellStyle name="Normal 49 3 4" xfId="13706"/>
    <cellStyle name="Normal 49 3 5" xfId="13707"/>
    <cellStyle name="Normal 49 3 6" xfId="13708"/>
    <cellStyle name="Normal 49 4" xfId="13709"/>
    <cellStyle name="Normal 49 4 2" xfId="13710"/>
    <cellStyle name="Normal 49 4 2 2" xfId="13711"/>
    <cellStyle name="Normal 49 4 2 2 2" xfId="13712"/>
    <cellStyle name="Normal 49 4 2 3" xfId="13713"/>
    <cellStyle name="Normal 49 4 2 4" xfId="13714"/>
    <cellStyle name="Normal 49 4 3" xfId="13715"/>
    <cellStyle name="Normal 49 4 3 2" xfId="13716"/>
    <cellStyle name="Normal 49 4 4" xfId="13717"/>
    <cellStyle name="Normal 49 4 5" xfId="13718"/>
    <cellStyle name="Normal 49 5" xfId="13719"/>
    <cellStyle name="Normal 49 5 2" xfId="13720"/>
    <cellStyle name="Normal 49 5 2 2" xfId="13721"/>
    <cellStyle name="Normal 49 5 3" xfId="13722"/>
    <cellStyle name="Normal 49 5 4" xfId="13723"/>
    <cellStyle name="Normal 49 6" xfId="13724"/>
    <cellStyle name="Normal 49 6 2" xfId="13725"/>
    <cellStyle name="Normal 49 6 3" xfId="13726"/>
    <cellStyle name="Normal 49 7" xfId="13727"/>
    <cellStyle name="Normal 49 7 2" xfId="13728"/>
    <cellStyle name="Normal 49 8" xfId="13729"/>
    <cellStyle name="Normal 49 9" xfId="13730"/>
    <cellStyle name="Normal 49_15-FINANCEIRAS" xfId="13731"/>
    <cellStyle name="Normal 5" xfId="13732"/>
    <cellStyle name="Normal 5 10" xfId="13733"/>
    <cellStyle name="Normal 5 10 2" xfId="13734"/>
    <cellStyle name="Normal 5 10_15-FINANCEIRAS" xfId="13735"/>
    <cellStyle name="Normal 5 11" xfId="13736"/>
    <cellStyle name="Normal 5 12" xfId="13737"/>
    <cellStyle name="Normal 5 2" xfId="13738"/>
    <cellStyle name="Normal 5 2 2" xfId="13739"/>
    <cellStyle name="Normal 5 2 2 2" xfId="13740"/>
    <cellStyle name="Normal 5 2 2_15-FINANCEIRAS" xfId="13741"/>
    <cellStyle name="Normal 5 2 3" xfId="13742"/>
    <cellStyle name="Normal 5 2 3 2" xfId="13743"/>
    <cellStyle name="Normal 5 2 3_15-FINANCEIRAS" xfId="13744"/>
    <cellStyle name="Normal 5 2 4" xfId="13745"/>
    <cellStyle name="Normal 5 2_13-Endividamento" xfId="13746"/>
    <cellStyle name="Normal 5 3" xfId="13747"/>
    <cellStyle name="Normal 5 3 2" xfId="13748"/>
    <cellStyle name="Normal 5 3_15-FINANCEIRAS" xfId="13749"/>
    <cellStyle name="Normal 5 4" xfId="13750"/>
    <cellStyle name="Normal 5 4 2" xfId="13751"/>
    <cellStyle name="Normal 5 4_15-FINANCEIRAS" xfId="13752"/>
    <cellStyle name="Normal 5 5" xfId="13753"/>
    <cellStyle name="Normal 5 5 2" xfId="13754"/>
    <cellStyle name="Normal 5 5_15-FINANCEIRAS" xfId="13755"/>
    <cellStyle name="Normal 5 6" xfId="13756"/>
    <cellStyle name="Normal 5 6 2" xfId="13757"/>
    <cellStyle name="Normal 5 6_15-FINANCEIRAS" xfId="13758"/>
    <cellStyle name="Normal 5 7" xfId="13759"/>
    <cellStyle name="Normal 5 7 2" xfId="13760"/>
    <cellStyle name="Normal 5 7_15-FINANCEIRAS" xfId="13761"/>
    <cellStyle name="Normal 5 8" xfId="13762"/>
    <cellStyle name="Normal 5 8 2" xfId="13763"/>
    <cellStyle name="Normal 5 8_15-FINANCEIRAS" xfId="13764"/>
    <cellStyle name="Normal 5 9" xfId="13765"/>
    <cellStyle name="Normal 5 9 2" xfId="13766"/>
    <cellStyle name="Normal 5 9_15-FINANCEIRAS" xfId="13767"/>
    <cellStyle name="Normal 5_1.1 - Apuração IRPJ_CSLL - 2100 - 2012_MAI_V1" xfId="13768"/>
    <cellStyle name="Normal 50" xfId="13769"/>
    <cellStyle name="Normal 50 2" xfId="13770"/>
    <cellStyle name="Normal 50 2 2" xfId="13771"/>
    <cellStyle name="Normal 50 2 2 2" xfId="13772"/>
    <cellStyle name="Normal 50 2 2 2 2" xfId="13773"/>
    <cellStyle name="Normal 50 2 2 2 2 2" xfId="13774"/>
    <cellStyle name="Normal 50 2 2 2 3" xfId="13775"/>
    <cellStyle name="Normal 50 2 2 2 4" xfId="13776"/>
    <cellStyle name="Normal 50 2 2 3" xfId="13777"/>
    <cellStyle name="Normal 50 2 2 3 2" xfId="13778"/>
    <cellStyle name="Normal 50 2 2 3 3" xfId="13779"/>
    <cellStyle name="Normal 50 2 2 4" xfId="13780"/>
    <cellStyle name="Normal 50 2 2 5" xfId="13781"/>
    <cellStyle name="Normal 50 2 2 6" xfId="13782"/>
    <cellStyle name="Normal 50 2 3" xfId="13783"/>
    <cellStyle name="Normal 50 2 3 2" xfId="13784"/>
    <cellStyle name="Normal 50 2 3 2 2" xfId="13785"/>
    <cellStyle name="Normal 50 2 3 2 2 2" xfId="13786"/>
    <cellStyle name="Normal 50 2 3 2 3" xfId="13787"/>
    <cellStyle name="Normal 50 2 3 2 4" xfId="13788"/>
    <cellStyle name="Normal 50 2 3 3" xfId="13789"/>
    <cellStyle name="Normal 50 2 3 3 2" xfId="13790"/>
    <cellStyle name="Normal 50 2 3 4" xfId="13791"/>
    <cellStyle name="Normal 50 2 3 5" xfId="13792"/>
    <cellStyle name="Normal 50 2 4" xfId="13793"/>
    <cellStyle name="Normal 50 2 4 2" xfId="13794"/>
    <cellStyle name="Normal 50 2 4 2 2" xfId="13795"/>
    <cellStyle name="Normal 50 2 4 3" xfId="13796"/>
    <cellStyle name="Normal 50 2 4 4" xfId="13797"/>
    <cellStyle name="Normal 50 2 5" xfId="13798"/>
    <cellStyle name="Normal 50 2 5 2" xfId="13799"/>
    <cellStyle name="Normal 50 2 5 3" xfId="13800"/>
    <cellStyle name="Normal 50 2 6" xfId="13801"/>
    <cellStyle name="Normal 50 2 6 2" xfId="13802"/>
    <cellStyle name="Normal 50 2 7" xfId="13803"/>
    <cellStyle name="Normal 50 2 8" xfId="13804"/>
    <cellStyle name="Normal 50 3" xfId="13805"/>
    <cellStyle name="Normal 50 3 2" xfId="13806"/>
    <cellStyle name="Normal 50 3 2 2" xfId="13807"/>
    <cellStyle name="Normal 50 3 2 2 2" xfId="13808"/>
    <cellStyle name="Normal 50 3 2 3" xfId="13809"/>
    <cellStyle name="Normal 50 3 2 4" xfId="13810"/>
    <cellStyle name="Normal 50 3 3" xfId="13811"/>
    <cellStyle name="Normal 50 3 3 2" xfId="13812"/>
    <cellStyle name="Normal 50 3 3 3" xfId="13813"/>
    <cellStyle name="Normal 50 3 4" xfId="13814"/>
    <cellStyle name="Normal 50 3 5" xfId="13815"/>
    <cellStyle name="Normal 50 3 6" xfId="13816"/>
    <cellStyle name="Normal 50 4" xfId="13817"/>
    <cellStyle name="Normal 50 4 2" xfId="13818"/>
    <cellStyle name="Normal 50 4 2 2" xfId="13819"/>
    <cellStyle name="Normal 50 4 2 2 2" xfId="13820"/>
    <cellStyle name="Normal 50 4 2 3" xfId="13821"/>
    <cellStyle name="Normal 50 4 2 4" xfId="13822"/>
    <cellStyle name="Normal 50 4 3" xfId="13823"/>
    <cellStyle name="Normal 50 4 3 2" xfId="13824"/>
    <cellStyle name="Normal 50 4 4" xfId="13825"/>
    <cellStyle name="Normal 50 4 5" xfId="13826"/>
    <cellStyle name="Normal 50 5" xfId="13827"/>
    <cellStyle name="Normal 50 5 2" xfId="13828"/>
    <cellStyle name="Normal 50 5 2 2" xfId="13829"/>
    <cellStyle name="Normal 50 5 3" xfId="13830"/>
    <cellStyle name="Normal 50 5 4" xfId="13831"/>
    <cellStyle name="Normal 50 6" xfId="13832"/>
    <cellStyle name="Normal 50 6 2" xfId="13833"/>
    <cellStyle name="Normal 50 6 3" xfId="13834"/>
    <cellStyle name="Normal 50 7" xfId="13835"/>
    <cellStyle name="Normal 50 7 2" xfId="13836"/>
    <cellStyle name="Normal 50 8" xfId="13837"/>
    <cellStyle name="Normal 50 9" xfId="13838"/>
    <cellStyle name="Normal 50_15-FINANCEIRAS" xfId="13839"/>
    <cellStyle name="Normal 51" xfId="13840"/>
    <cellStyle name="Normal 51 2" xfId="13841"/>
    <cellStyle name="Normal 51 2 2" xfId="13842"/>
    <cellStyle name="Normal 51 2 2 2" xfId="13843"/>
    <cellStyle name="Normal 51 2 2 2 2" xfId="13844"/>
    <cellStyle name="Normal 51 2 2 2 2 2" xfId="13845"/>
    <cellStyle name="Normal 51 2 2 2 3" xfId="13846"/>
    <cellStyle name="Normal 51 2 2 2 4" xfId="13847"/>
    <cellStyle name="Normal 51 2 2 3" xfId="13848"/>
    <cellStyle name="Normal 51 2 2 3 2" xfId="13849"/>
    <cellStyle name="Normal 51 2 2 3 3" xfId="13850"/>
    <cellStyle name="Normal 51 2 2 4" xfId="13851"/>
    <cellStyle name="Normal 51 2 2 5" xfId="13852"/>
    <cellStyle name="Normal 51 2 2 6" xfId="13853"/>
    <cellStyle name="Normal 51 2 3" xfId="13854"/>
    <cellStyle name="Normal 51 2 3 2" xfId="13855"/>
    <cellStyle name="Normal 51 2 3 2 2" xfId="13856"/>
    <cellStyle name="Normal 51 2 3 2 2 2" xfId="13857"/>
    <cellStyle name="Normal 51 2 3 2 3" xfId="13858"/>
    <cellStyle name="Normal 51 2 3 2 4" xfId="13859"/>
    <cellStyle name="Normal 51 2 3 3" xfId="13860"/>
    <cellStyle name="Normal 51 2 3 3 2" xfId="13861"/>
    <cellStyle name="Normal 51 2 3 4" xfId="13862"/>
    <cellStyle name="Normal 51 2 3 5" xfId="13863"/>
    <cellStyle name="Normal 51 2 4" xfId="13864"/>
    <cellStyle name="Normal 51 2 4 2" xfId="13865"/>
    <cellStyle name="Normal 51 2 4 2 2" xfId="13866"/>
    <cellStyle name="Normal 51 2 4 3" xfId="13867"/>
    <cellStyle name="Normal 51 2 4 4" xfId="13868"/>
    <cellStyle name="Normal 51 2 5" xfId="13869"/>
    <cellStyle name="Normal 51 2 5 2" xfId="13870"/>
    <cellStyle name="Normal 51 2 5 3" xfId="13871"/>
    <cellStyle name="Normal 51 2 6" xfId="13872"/>
    <cellStyle name="Normal 51 2 6 2" xfId="13873"/>
    <cellStyle name="Normal 51 2 7" xfId="13874"/>
    <cellStyle name="Normal 51 2 8" xfId="13875"/>
    <cellStyle name="Normal 51 3" xfId="13876"/>
    <cellStyle name="Normal 51 3 2" xfId="13877"/>
    <cellStyle name="Normal 51 3 2 2" xfId="13878"/>
    <cellStyle name="Normal 51 3 2 2 2" xfId="13879"/>
    <cellStyle name="Normal 51 3 2 3" xfId="13880"/>
    <cellStyle name="Normal 51 3 2 4" xfId="13881"/>
    <cellStyle name="Normal 51 3 3" xfId="13882"/>
    <cellStyle name="Normal 51 3 3 2" xfId="13883"/>
    <cellStyle name="Normal 51 3 3 3" xfId="13884"/>
    <cellStyle name="Normal 51 3 4" xfId="13885"/>
    <cellStyle name="Normal 51 3 5" xfId="13886"/>
    <cellStyle name="Normal 51 3 6" xfId="13887"/>
    <cellStyle name="Normal 51 4" xfId="13888"/>
    <cellStyle name="Normal 51 4 2" xfId="13889"/>
    <cellStyle name="Normal 51 4 2 2" xfId="13890"/>
    <cellStyle name="Normal 51 4 2 2 2" xfId="13891"/>
    <cellStyle name="Normal 51 4 2 3" xfId="13892"/>
    <cellStyle name="Normal 51 4 2 4" xfId="13893"/>
    <cellStyle name="Normal 51 4 3" xfId="13894"/>
    <cellStyle name="Normal 51 4 3 2" xfId="13895"/>
    <cellStyle name="Normal 51 4 4" xfId="13896"/>
    <cellStyle name="Normal 51 4 5" xfId="13897"/>
    <cellStyle name="Normal 51 5" xfId="13898"/>
    <cellStyle name="Normal 51 5 2" xfId="13899"/>
    <cellStyle name="Normal 51 5 2 2" xfId="13900"/>
    <cellStyle name="Normal 51 5 3" xfId="13901"/>
    <cellStyle name="Normal 51 5 4" xfId="13902"/>
    <cellStyle name="Normal 51 6" xfId="13903"/>
    <cellStyle name="Normal 51 6 2" xfId="13904"/>
    <cellStyle name="Normal 51 6 3" xfId="13905"/>
    <cellStyle name="Normal 51 7" xfId="13906"/>
    <cellStyle name="Normal 51 7 2" xfId="13907"/>
    <cellStyle name="Normal 51 8" xfId="13908"/>
    <cellStyle name="Normal 51 9" xfId="13909"/>
    <cellStyle name="Normal 51_15-FINANCEIRAS" xfId="13910"/>
    <cellStyle name="Normal 52" xfId="13911"/>
    <cellStyle name="Normal 52 2" xfId="13912"/>
    <cellStyle name="Normal 52 2 2" xfId="13913"/>
    <cellStyle name="Normal 52 2 2 2" xfId="13914"/>
    <cellStyle name="Normal 52 2 2 2 2" xfId="13915"/>
    <cellStyle name="Normal 52 2 2 2 2 2" xfId="13916"/>
    <cellStyle name="Normal 52 2 2 2 3" xfId="13917"/>
    <cellStyle name="Normal 52 2 2 2 4" xfId="13918"/>
    <cellStyle name="Normal 52 2 2 3" xfId="13919"/>
    <cellStyle name="Normal 52 2 2 3 2" xfId="13920"/>
    <cellStyle name="Normal 52 2 2 3 3" xfId="13921"/>
    <cellStyle name="Normal 52 2 2 4" xfId="13922"/>
    <cellStyle name="Normal 52 2 2 5" xfId="13923"/>
    <cellStyle name="Normal 52 2 2 6" xfId="13924"/>
    <cellStyle name="Normal 52 2 3" xfId="13925"/>
    <cellStyle name="Normal 52 2 3 2" xfId="13926"/>
    <cellStyle name="Normal 52 2 3 2 2" xfId="13927"/>
    <cellStyle name="Normal 52 2 3 2 2 2" xfId="13928"/>
    <cellStyle name="Normal 52 2 3 2 3" xfId="13929"/>
    <cellStyle name="Normal 52 2 3 2 4" xfId="13930"/>
    <cellStyle name="Normal 52 2 3 3" xfId="13931"/>
    <cellStyle name="Normal 52 2 3 3 2" xfId="13932"/>
    <cellStyle name="Normal 52 2 3 4" xfId="13933"/>
    <cellStyle name="Normal 52 2 3 5" xfId="13934"/>
    <cellStyle name="Normal 52 2 4" xfId="13935"/>
    <cellStyle name="Normal 52 2 4 2" xfId="13936"/>
    <cellStyle name="Normal 52 2 4 2 2" xfId="13937"/>
    <cellStyle name="Normal 52 2 4 3" xfId="13938"/>
    <cellStyle name="Normal 52 2 4 4" xfId="13939"/>
    <cellStyle name="Normal 52 2 5" xfId="13940"/>
    <cellStyle name="Normal 52 2 5 2" xfId="13941"/>
    <cellStyle name="Normal 52 2 5 3" xfId="13942"/>
    <cellStyle name="Normal 52 2 6" xfId="13943"/>
    <cellStyle name="Normal 52 2 6 2" xfId="13944"/>
    <cellStyle name="Normal 52 2 7" xfId="13945"/>
    <cellStyle name="Normal 52 2 8" xfId="13946"/>
    <cellStyle name="Normal 52 3" xfId="13947"/>
    <cellStyle name="Normal 52 3 2" xfId="13948"/>
    <cellStyle name="Normal 52 3 2 2" xfId="13949"/>
    <cellStyle name="Normal 52 3 2 2 2" xfId="13950"/>
    <cellStyle name="Normal 52 3 2 3" xfId="13951"/>
    <cellStyle name="Normal 52 3 2 4" xfId="13952"/>
    <cellStyle name="Normal 52 3 3" xfId="13953"/>
    <cellStyle name="Normal 52 3 3 2" xfId="13954"/>
    <cellStyle name="Normal 52 3 3 3" xfId="13955"/>
    <cellStyle name="Normal 52 3 4" xfId="13956"/>
    <cellStyle name="Normal 52 3 5" xfId="13957"/>
    <cellStyle name="Normal 52 3 6" xfId="13958"/>
    <cellStyle name="Normal 52 4" xfId="13959"/>
    <cellStyle name="Normal 52 4 2" xfId="13960"/>
    <cellStyle name="Normal 52 4 2 2" xfId="13961"/>
    <cellStyle name="Normal 52 4 2 2 2" xfId="13962"/>
    <cellStyle name="Normal 52 4 2 3" xfId="13963"/>
    <cellStyle name="Normal 52 4 2 4" xfId="13964"/>
    <cellStyle name="Normal 52 4 3" xfId="13965"/>
    <cellStyle name="Normal 52 4 3 2" xfId="13966"/>
    <cellStyle name="Normal 52 4 4" xfId="13967"/>
    <cellStyle name="Normal 52 4 5" xfId="13968"/>
    <cellStyle name="Normal 52 5" xfId="13969"/>
    <cellStyle name="Normal 52 5 2" xfId="13970"/>
    <cellStyle name="Normal 52 5 2 2" xfId="13971"/>
    <cellStyle name="Normal 52 5 3" xfId="13972"/>
    <cellStyle name="Normal 52 5 4" xfId="13973"/>
    <cellStyle name="Normal 52 6" xfId="13974"/>
    <cellStyle name="Normal 52 6 2" xfId="13975"/>
    <cellStyle name="Normal 52 6 3" xfId="13976"/>
    <cellStyle name="Normal 52 7" xfId="13977"/>
    <cellStyle name="Normal 52 7 2" xfId="13978"/>
    <cellStyle name="Normal 52 8" xfId="13979"/>
    <cellStyle name="Normal 52 9" xfId="13980"/>
    <cellStyle name="Normal 52_15-FINANCEIRAS" xfId="13981"/>
    <cellStyle name="Normal 53" xfId="13982"/>
    <cellStyle name="Normal 53 2" xfId="13983"/>
    <cellStyle name="Normal 53 2 2" xfId="13984"/>
    <cellStyle name="Normal 53 2 2 2" xfId="13985"/>
    <cellStyle name="Normal 53 2 2 2 2" xfId="13986"/>
    <cellStyle name="Normal 53 2 2 2 2 2" xfId="13987"/>
    <cellStyle name="Normal 53 2 2 2 3" xfId="13988"/>
    <cellStyle name="Normal 53 2 2 2 4" xfId="13989"/>
    <cellStyle name="Normal 53 2 2 3" xfId="13990"/>
    <cellStyle name="Normal 53 2 2 3 2" xfId="13991"/>
    <cellStyle name="Normal 53 2 2 3 3" xfId="13992"/>
    <cellStyle name="Normal 53 2 2 4" xfId="13993"/>
    <cellStyle name="Normal 53 2 2 5" xfId="13994"/>
    <cellStyle name="Normal 53 2 2 6" xfId="13995"/>
    <cellStyle name="Normal 53 2 3" xfId="13996"/>
    <cellStyle name="Normal 53 2 3 2" xfId="13997"/>
    <cellStyle name="Normal 53 2 3 2 2" xfId="13998"/>
    <cellStyle name="Normal 53 2 3 2 2 2" xfId="13999"/>
    <cellStyle name="Normal 53 2 3 2 3" xfId="14000"/>
    <cellStyle name="Normal 53 2 3 2 4" xfId="14001"/>
    <cellStyle name="Normal 53 2 3 3" xfId="14002"/>
    <cellStyle name="Normal 53 2 3 3 2" xfId="14003"/>
    <cellStyle name="Normal 53 2 3 4" xfId="14004"/>
    <cellStyle name="Normal 53 2 3 5" xfId="14005"/>
    <cellStyle name="Normal 53 2 4" xfId="14006"/>
    <cellStyle name="Normal 53 2 4 2" xfId="14007"/>
    <cellStyle name="Normal 53 2 4 2 2" xfId="14008"/>
    <cellStyle name="Normal 53 2 4 3" xfId="14009"/>
    <cellStyle name="Normal 53 2 4 4" xfId="14010"/>
    <cellStyle name="Normal 53 2 5" xfId="14011"/>
    <cellStyle name="Normal 53 2 5 2" xfId="14012"/>
    <cellStyle name="Normal 53 2 5 3" xfId="14013"/>
    <cellStyle name="Normal 53 2 6" xfId="14014"/>
    <cellStyle name="Normal 53 2 6 2" xfId="14015"/>
    <cellStyle name="Normal 53 2 7" xfId="14016"/>
    <cellStyle name="Normal 53 2 8" xfId="14017"/>
    <cellStyle name="Normal 53 3" xfId="14018"/>
    <cellStyle name="Normal 53 3 2" xfId="14019"/>
    <cellStyle name="Normal 53 3 2 2" xfId="14020"/>
    <cellStyle name="Normal 53 3 2 2 2" xfId="14021"/>
    <cellStyle name="Normal 53 3 2 3" xfId="14022"/>
    <cellStyle name="Normal 53 3 2 4" xfId="14023"/>
    <cellStyle name="Normal 53 3 3" xfId="14024"/>
    <cellStyle name="Normal 53 3 3 2" xfId="14025"/>
    <cellStyle name="Normal 53 3 3 3" xfId="14026"/>
    <cellStyle name="Normal 53 3 4" xfId="14027"/>
    <cellStyle name="Normal 53 3 5" xfId="14028"/>
    <cellStyle name="Normal 53 3 6" xfId="14029"/>
    <cellStyle name="Normal 53 4" xfId="14030"/>
    <cellStyle name="Normal 53 4 2" xfId="14031"/>
    <cellStyle name="Normal 53 4 2 2" xfId="14032"/>
    <cellStyle name="Normal 53 4 2 2 2" xfId="14033"/>
    <cellStyle name="Normal 53 4 2 3" xfId="14034"/>
    <cellStyle name="Normal 53 4 2 4" xfId="14035"/>
    <cellStyle name="Normal 53 4 3" xfId="14036"/>
    <cellStyle name="Normal 53 4 3 2" xfId="14037"/>
    <cellStyle name="Normal 53 4 4" xfId="14038"/>
    <cellStyle name="Normal 53 4 5" xfId="14039"/>
    <cellStyle name="Normal 53 5" xfId="14040"/>
    <cellStyle name="Normal 53 5 2" xfId="14041"/>
    <cellStyle name="Normal 53 5 2 2" xfId="14042"/>
    <cellStyle name="Normal 53 5 3" xfId="14043"/>
    <cellStyle name="Normal 53 5 4" xfId="14044"/>
    <cellStyle name="Normal 53 6" xfId="14045"/>
    <cellStyle name="Normal 53 6 2" xfId="14046"/>
    <cellStyle name="Normal 53 6 3" xfId="14047"/>
    <cellStyle name="Normal 53 7" xfId="14048"/>
    <cellStyle name="Normal 53 7 2" xfId="14049"/>
    <cellStyle name="Normal 53 8" xfId="14050"/>
    <cellStyle name="Normal 53 9" xfId="14051"/>
    <cellStyle name="Normal 53_15-FINANCEIRAS" xfId="14052"/>
    <cellStyle name="Normal 54" xfId="14053"/>
    <cellStyle name="Normal 54 2" xfId="14054"/>
    <cellStyle name="Normal 54 2 2" xfId="14055"/>
    <cellStyle name="Normal 54 2 2 2" xfId="14056"/>
    <cellStyle name="Normal 54 2 2 2 2" xfId="14057"/>
    <cellStyle name="Normal 54 2 2 2 2 2" xfId="14058"/>
    <cellStyle name="Normal 54 2 2 2 3" xfId="14059"/>
    <cellStyle name="Normal 54 2 2 2 4" xfId="14060"/>
    <cellStyle name="Normal 54 2 2 3" xfId="14061"/>
    <cellStyle name="Normal 54 2 2 3 2" xfId="14062"/>
    <cellStyle name="Normal 54 2 2 3 3" xfId="14063"/>
    <cellStyle name="Normal 54 2 2 4" xfId="14064"/>
    <cellStyle name="Normal 54 2 2 5" xfId="14065"/>
    <cellStyle name="Normal 54 2 2 6" xfId="14066"/>
    <cellStyle name="Normal 54 2 3" xfId="14067"/>
    <cellStyle name="Normal 54 2 3 2" xfId="14068"/>
    <cellStyle name="Normal 54 2 3 2 2" xfId="14069"/>
    <cellStyle name="Normal 54 2 3 2 2 2" xfId="14070"/>
    <cellStyle name="Normal 54 2 3 2 3" xfId="14071"/>
    <cellStyle name="Normal 54 2 3 2 4" xfId="14072"/>
    <cellStyle name="Normal 54 2 3 3" xfId="14073"/>
    <cellStyle name="Normal 54 2 3 3 2" xfId="14074"/>
    <cellStyle name="Normal 54 2 3 4" xfId="14075"/>
    <cellStyle name="Normal 54 2 3 5" xfId="14076"/>
    <cellStyle name="Normal 54 2 4" xfId="14077"/>
    <cellStyle name="Normal 54 2 4 2" xfId="14078"/>
    <cellStyle name="Normal 54 2 4 2 2" xfId="14079"/>
    <cellStyle name="Normal 54 2 4 3" xfId="14080"/>
    <cellStyle name="Normal 54 2 4 4" xfId="14081"/>
    <cellStyle name="Normal 54 2 5" xfId="14082"/>
    <cellStyle name="Normal 54 2 5 2" xfId="14083"/>
    <cellStyle name="Normal 54 2 5 3" xfId="14084"/>
    <cellStyle name="Normal 54 2 6" xfId="14085"/>
    <cellStyle name="Normal 54 2 6 2" xfId="14086"/>
    <cellStyle name="Normal 54 2 7" xfId="14087"/>
    <cellStyle name="Normal 54 2 8" xfId="14088"/>
    <cellStyle name="Normal 54 3" xfId="14089"/>
    <cellStyle name="Normal 54 3 2" xfId="14090"/>
    <cellStyle name="Normal 54 3 2 2" xfId="14091"/>
    <cellStyle name="Normal 54 3 2 2 2" xfId="14092"/>
    <cellStyle name="Normal 54 3 2 3" xfId="14093"/>
    <cellStyle name="Normal 54 3 2 4" xfId="14094"/>
    <cellStyle name="Normal 54 3 3" xfId="14095"/>
    <cellStyle name="Normal 54 3 3 2" xfId="14096"/>
    <cellStyle name="Normal 54 3 3 3" xfId="14097"/>
    <cellStyle name="Normal 54 3 4" xfId="14098"/>
    <cellStyle name="Normal 54 3 5" xfId="14099"/>
    <cellStyle name="Normal 54 3 6" xfId="14100"/>
    <cellStyle name="Normal 54 4" xfId="14101"/>
    <cellStyle name="Normal 54 4 2" xfId="14102"/>
    <cellStyle name="Normal 54 4 2 2" xfId="14103"/>
    <cellStyle name="Normal 54 4 2 2 2" xfId="14104"/>
    <cellStyle name="Normal 54 4 2 3" xfId="14105"/>
    <cellStyle name="Normal 54 4 2 4" xfId="14106"/>
    <cellStyle name="Normal 54 4 3" xfId="14107"/>
    <cellStyle name="Normal 54 4 3 2" xfId="14108"/>
    <cellStyle name="Normal 54 4 4" xfId="14109"/>
    <cellStyle name="Normal 54 4 5" xfId="14110"/>
    <cellStyle name="Normal 54 5" xfId="14111"/>
    <cellStyle name="Normal 54 5 2" xfId="14112"/>
    <cellStyle name="Normal 54 5 2 2" xfId="14113"/>
    <cellStyle name="Normal 54 5 3" xfId="14114"/>
    <cellStyle name="Normal 54 5 4" xfId="14115"/>
    <cellStyle name="Normal 54 6" xfId="14116"/>
    <cellStyle name="Normal 54 6 2" xfId="14117"/>
    <cellStyle name="Normal 54 6 3" xfId="14118"/>
    <cellStyle name="Normal 54 7" xfId="14119"/>
    <cellStyle name="Normal 54 7 2" xfId="14120"/>
    <cellStyle name="Normal 54 8" xfId="14121"/>
    <cellStyle name="Normal 54 9" xfId="14122"/>
    <cellStyle name="Normal 54_CV-CF Elevação" xfId="14123"/>
    <cellStyle name="Normal 55" xfId="14124"/>
    <cellStyle name="Normal 55 2" xfId="14125"/>
    <cellStyle name="Normal 55 2 2" xfId="14126"/>
    <cellStyle name="Normal 55 2 2 2" xfId="14127"/>
    <cellStyle name="Normal 55 2 2 2 2" xfId="14128"/>
    <cellStyle name="Normal 55 2 2 2 2 2" xfId="14129"/>
    <cellStyle name="Normal 55 2 2 2 3" xfId="14130"/>
    <cellStyle name="Normal 55 2 2 2 4" xfId="14131"/>
    <cellStyle name="Normal 55 2 2 3" xfId="14132"/>
    <cellStyle name="Normal 55 2 2 3 2" xfId="14133"/>
    <cellStyle name="Normal 55 2 2 3 3" xfId="14134"/>
    <cellStyle name="Normal 55 2 2 4" xfId="14135"/>
    <cellStyle name="Normal 55 2 2 5" xfId="14136"/>
    <cellStyle name="Normal 55 2 2 6" xfId="14137"/>
    <cellStyle name="Normal 55 2 3" xfId="14138"/>
    <cellStyle name="Normal 55 2 3 2" xfId="14139"/>
    <cellStyle name="Normal 55 2 3 2 2" xfId="14140"/>
    <cellStyle name="Normal 55 2 3 2 2 2" xfId="14141"/>
    <cellStyle name="Normal 55 2 3 2 3" xfId="14142"/>
    <cellStyle name="Normal 55 2 3 2 4" xfId="14143"/>
    <cellStyle name="Normal 55 2 3 3" xfId="14144"/>
    <cellStyle name="Normal 55 2 3 3 2" xfId="14145"/>
    <cellStyle name="Normal 55 2 3 4" xfId="14146"/>
    <cellStyle name="Normal 55 2 3 5" xfId="14147"/>
    <cellStyle name="Normal 55 2 4" xfId="14148"/>
    <cellStyle name="Normal 55 2 4 2" xfId="14149"/>
    <cellStyle name="Normal 55 2 4 2 2" xfId="14150"/>
    <cellStyle name="Normal 55 2 4 3" xfId="14151"/>
    <cellStyle name="Normal 55 2 4 4" xfId="14152"/>
    <cellStyle name="Normal 55 2 5" xfId="14153"/>
    <cellStyle name="Normal 55 2 5 2" xfId="14154"/>
    <cellStyle name="Normal 55 2 5 3" xfId="14155"/>
    <cellStyle name="Normal 55 2 6" xfId="14156"/>
    <cellStyle name="Normal 55 2 6 2" xfId="14157"/>
    <cellStyle name="Normal 55 2 7" xfId="14158"/>
    <cellStyle name="Normal 55 2 8" xfId="14159"/>
    <cellStyle name="Normal 55 2_COMGAS" xfId="14160"/>
    <cellStyle name="Normal 55 3" xfId="14161"/>
    <cellStyle name="Normal 55 3 2" xfId="14162"/>
    <cellStyle name="Normal 55 3 2 2" xfId="14163"/>
    <cellStyle name="Normal 55 3 2 2 2" xfId="14164"/>
    <cellStyle name="Normal 55 3 2 3" xfId="14165"/>
    <cellStyle name="Normal 55 3 2 4" xfId="14166"/>
    <cellStyle name="Normal 55 3 3" xfId="14167"/>
    <cellStyle name="Normal 55 3 3 2" xfId="14168"/>
    <cellStyle name="Normal 55 3 3 3" xfId="14169"/>
    <cellStyle name="Normal 55 3 4" xfId="14170"/>
    <cellStyle name="Normal 55 3 5" xfId="14171"/>
    <cellStyle name="Normal 55 3 6" xfId="14172"/>
    <cellStyle name="Normal 55 4" xfId="14173"/>
    <cellStyle name="Normal 55 4 2" xfId="14174"/>
    <cellStyle name="Normal 55 4 2 2" xfId="14175"/>
    <cellStyle name="Normal 55 4 2 2 2" xfId="14176"/>
    <cellStyle name="Normal 55 4 2 3" xfId="14177"/>
    <cellStyle name="Normal 55 4 2 4" xfId="14178"/>
    <cellStyle name="Normal 55 4 3" xfId="14179"/>
    <cellStyle name="Normal 55 4 3 2" xfId="14180"/>
    <cellStyle name="Normal 55 4 4" xfId="14181"/>
    <cellStyle name="Normal 55 4 5" xfId="14182"/>
    <cellStyle name="Normal 55 5" xfId="14183"/>
    <cellStyle name="Normal 55 5 2" xfId="14184"/>
    <cellStyle name="Normal 55 5 2 2" xfId="14185"/>
    <cellStyle name="Normal 55 5 3" xfId="14186"/>
    <cellStyle name="Normal 55 5 4" xfId="14187"/>
    <cellStyle name="Normal 55 6" xfId="14188"/>
    <cellStyle name="Normal 55 6 2" xfId="14189"/>
    <cellStyle name="Normal 55 6 3" xfId="14190"/>
    <cellStyle name="Normal 55 7" xfId="14191"/>
    <cellStyle name="Normal 55 7 2" xfId="14192"/>
    <cellStyle name="Normal 55 8" xfId="14193"/>
    <cellStyle name="Normal 55 9" xfId="14194"/>
    <cellStyle name="Normal 55_CV-CF Elevação" xfId="14195"/>
    <cellStyle name="Normal 56" xfId="14196"/>
    <cellStyle name="Normal 56 2" xfId="14197"/>
    <cellStyle name="Normal 56 2 2" xfId="14198"/>
    <cellStyle name="Normal 56 2 2 2" xfId="14199"/>
    <cellStyle name="Normal 56 2 2 2 2" xfId="14200"/>
    <cellStyle name="Normal 56 2 2 2 2 2" xfId="14201"/>
    <cellStyle name="Normal 56 2 2 2 3" xfId="14202"/>
    <cellStyle name="Normal 56 2 2 2 4" xfId="14203"/>
    <cellStyle name="Normal 56 2 2 3" xfId="14204"/>
    <cellStyle name="Normal 56 2 2 3 2" xfId="14205"/>
    <cellStyle name="Normal 56 2 2 3 3" xfId="14206"/>
    <cellStyle name="Normal 56 2 2 4" xfId="14207"/>
    <cellStyle name="Normal 56 2 2 5" xfId="14208"/>
    <cellStyle name="Normal 56 2 2 6" xfId="14209"/>
    <cellStyle name="Normal 56 2 3" xfId="14210"/>
    <cellStyle name="Normal 56 2 3 2" xfId="14211"/>
    <cellStyle name="Normal 56 2 3 2 2" xfId="14212"/>
    <cellStyle name="Normal 56 2 3 2 2 2" xfId="14213"/>
    <cellStyle name="Normal 56 2 3 2 3" xfId="14214"/>
    <cellStyle name="Normal 56 2 3 2 4" xfId="14215"/>
    <cellStyle name="Normal 56 2 3 3" xfId="14216"/>
    <cellStyle name="Normal 56 2 3 3 2" xfId="14217"/>
    <cellStyle name="Normal 56 2 3 4" xfId="14218"/>
    <cellStyle name="Normal 56 2 3 5" xfId="14219"/>
    <cellStyle name="Normal 56 2 4" xfId="14220"/>
    <cellStyle name="Normal 56 2 4 2" xfId="14221"/>
    <cellStyle name="Normal 56 2 4 2 2" xfId="14222"/>
    <cellStyle name="Normal 56 2 4 3" xfId="14223"/>
    <cellStyle name="Normal 56 2 4 4" xfId="14224"/>
    <cellStyle name="Normal 56 2 5" xfId="14225"/>
    <cellStyle name="Normal 56 2 5 2" xfId="14226"/>
    <cellStyle name="Normal 56 2 5 3" xfId="14227"/>
    <cellStyle name="Normal 56 2 6" xfId="14228"/>
    <cellStyle name="Normal 56 2 6 2" xfId="14229"/>
    <cellStyle name="Normal 56 2 7" xfId="14230"/>
    <cellStyle name="Normal 56 2 8" xfId="14231"/>
    <cellStyle name="Normal 56 3" xfId="14232"/>
    <cellStyle name="Normal 56 3 2" xfId="14233"/>
    <cellStyle name="Normal 56 3 2 2" xfId="14234"/>
    <cellStyle name="Normal 56 3 2 2 2" xfId="14235"/>
    <cellStyle name="Normal 56 3 2 3" xfId="14236"/>
    <cellStyle name="Normal 56 3 2 4" xfId="14237"/>
    <cellStyle name="Normal 56 3 3" xfId="14238"/>
    <cellStyle name="Normal 56 3 3 2" xfId="14239"/>
    <cellStyle name="Normal 56 3 3 3" xfId="14240"/>
    <cellStyle name="Normal 56 3 4" xfId="14241"/>
    <cellStyle name="Normal 56 3 5" xfId="14242"/>
    <cellStyle name="Normal 56 3 6" xfId="14243"/>
    <cellStyle name="Normal 56 4" xfId="14244"/>
    <cellStyle name="Normal 56 4 2" xfId="14245"/>
    <cellStyle name="Normal 56 4 2 2" xfId="14246"/>
    <cellStyle name="Normal 56 4 2 2 2" xfId="14247"/>
    <cellStyle name="Normal 56 4 2 3" xfId="14248"/>
    <cellStyle name="Normal 56 4 2 4" xfId="14249"/>
    <cellStyle name="Normal 56 4 3" xfId="14250"/>
    <cellStyle name="Normal 56 4 3 2" xfId="14251"/>
    <cellStyle name="Normal 56 4 4" xfId="14252"/>
    <cellStyle name="Normal 56 4 5" xfId="14253"/>
    <cellStyle name="Normal 56 5" xfId="14254"/>
    <cellStyle name="Normal 56 5 2" xfId="14255"/>
    <cellStyle name="Normal 56 5 2 2" xfId="14256"/>
    <cellStyle name="Normal 56 5 3" xfId="14257"/>
    <cellStyle name="Normal 56 5 4" xfId="14258"/>
    <cellStyle name="Normal 56 6" xfId="14259"/>
    <cellStyle name="Normal 56 6 2" xfId="14260"/>
    <cellStyle name="Normal 56 6 3" xfId="14261"/>
    <cellStyle name="Normal 56 7" xfId="14262"/>
    <cellStyle name="Normal 56 7 2" xfId="14263"/>
    <cellStyle name="Normal 56 8" xfId="14264"/>
    <cellStyle name="Normal 56 9" xfId="14265"/>
    <cellStyle name="Normal 56_Dep_Judiciais-Contingências" xfId="14266"/>
    <cellStyle name="Normal 57" xfId="14267"/>
    <cellStyle name="Normal 57 2" xfId="14268"/>
    <cellStyle name="Normal 57 2 2" xfId="14269"/>
    <cellStyle name="Normal 57 2 2 2" xfId="14270"/>
    <cellStyle name="Normal 57 2 2 2 2" xfId="14271"/>
    <cellStyle name="Normal 57 2 2 2 2 2" xfId="14272"/>
    <cellStyle name="Normal 57 2 2 2 3" xfId="14273"/>
    <cellStyle name="Normal 57 2 2 2 4" xfId="14274"/>
    <cellStyle name="Normal 57 2 2 3" xfId="14275"/>
    <cellStyle name="Normal 57 2 2 3 2" xfId="14276"/>
    <cellStyle name="Normal 57 2 2 3 3" xfId="14277"/>
    <cellStyle name="Normal 57 2 2 4" xfId="14278"/>
    <cellStyle name="Normal 57 2 2 5" xfId="14279"/>
    <cellStyle name="Normal 57 2 2 6" xfId="14280"/>
    <cellStyle name="Normal 57 2 3" xfId="14281"/>
    <cellStyle name="Normal 57 2 3 2" xfId="14282"/>
    <cellStyle name="Normal 57 2 3 2 2" xfId="14283"/>
    <cellStyle name="Normal 57 2 3 2 2 2" xfId="14284"/>
    <cellStyle name="Normal 57 2 3 2 3" xfId="14285"/>
    <cellStyle name="Normal 57 2 3 2 4" xfId="14286"/>
    <cellStyle name="Normal 57 2 3 3" xfId="14287"/>
    <cellStyle name="Normal 57 2 3 3 2" xfId="14288"/>
    <cellStyle name="Normal 57 2 3 4" xfId="14289"/>
    <cellStyle name="Normal 57 2 3 5" xfId="14290"/>
    <cellStyle name="Normal 57 2 4" xfId="14291"/>
    <cellStyle name="Normal 57 2 4 2" xfId="14292"/>
    <cellStyle name="Normal 57 2 4 2 2" xfId="14293"/>
    <cellStyle name="Normal 57 2 4 3" xfId="14294"/>
    <cellStyle name="Normal 57 2 4 4" xfId="14295"/>
    <cellStyle name="Normal 57 2 5" xfId="14296"/>
    <cellStyle name="Normal 57 2 5 2" xfId="14297"/>
    <cellStyle name="Normal 57 2 5 3" xfId="14298"/>
    <cellStyle name="Normal 57 2 6" xfId="14299"/>
    <cellStyle name="Normal 57 2 6 2" xfId="14300"/>
    <cellStyle name="Normal 57 2 7" xfId="14301"/>
    <cellStyle name="Normal 57 2 8" xfId="14302"/>
    <cellStyle name="Normal 57 3" xfId="14303"/>
    <cellStyle name="Normal 57 3 2" xfId="14304"/>
    <cellStyle name="Normal 57 3 2 2" xfId="14305"/>
    <cellStyle name="Normal 57 3 2 2 2" xfId="14306"/>
    <cellStyle name="Normal 57 3 2 3" xfId="14307"/>
    <cellStyle name="Normal 57 3 2 4" xfId="14308"/>
    <cellStyle name="Normal 57 3 3" xfId="14309"/>
    <cellStyle name="Normal 57 3 3 2" xfId="14310"/>
    <cellStyle name="Normal 57 3 3 3" xfId="14311"/>
    <cellStyle name="Normal 57 3 4" xfId="14312"/>
    <cellStyle name="Normal 57 3 5" xfId="14313"/>
    <cellStyle name="Normal 57 3 6" xfId="14314"/>
    <cellStyle name="Normal 57 4" xfId="14315"/>
    <cellStyle name="Normal 57 4 2" xfId="14316"/>
    <cellStyle name="Normal 57 4 2 2" xfId="14317"/>
    <cellStyle name="Normal 57 4 2 2 2" xfId="14318"/>
    <cellStyle name="Normal 57 4 2 3" xfId="14319"/>
    <cellStyle name="Normal 57 4 2 4" xfId="14320"/>
    <cellStyle name="Normal 57 4 3" xfId="14321"/>
    <cellStyle name="Normal 57 4 3 2" xfId="14322"/>
    <cellStyle name="Normal 57 4 4" xfId="14323"/>
    <cellStyle name="Normal 57 4 5" xfId="14324"/>
    <cellStyle name="Normal 57 5" xfId="14325"/>
    <cellStyle name="Normal 57 5 2" xfId="14326"/>
    <cellStyle name="Normal 57 5 2 2" xfId="14327"/>
    <cellStyle name="Normal 57 5 3" xfId="14328"/>
    <cellStyle name="Normal 57 5 4" xfId="14329"/>
    <cellStyle name="Normal 57 6" xfId="14330"/>
    <cellStyle name="Normal 57 6 2" xfId="14331"/>
    <cellStyle name="Normal 57 6 3" xfId="14332"/>
    <cellStyle name="Normal 57 7" xfId="14333"/>
    <cellStyle name="Normal 57 7 2" xfId="14334"/>
    <cellStyle name="Normal 57 8" xfId="14335"/>
    <cellStyle name="Normal 57 9" xfId="14336"/>
    <cellStyle name="Normal 57_CV-CF Elevação" xfId="14337"/>
    <cellStyle name="Normal 58" xfId="14338"/>
    <cellStyle name="Normal 58 2" xfId="14339"/>
    <cellStyle name="Normal 58 2 2" xfId="14340"/>
    <cellStyle name="Normal 58 2 2 2" xfId="14341"/>
    <cellStyle name="Normal 58 2 2 2 2" xfId="14342"/>
    <cellStyle name="Normal 58 2 2 2 2 2" xfId="14343"/>
    <cellStyle name="Normal 58 2 2 2 3" xfId="14344"/>
    <cellStyle name="Normal 58 2 2 2 4" xfId="14345"/>
    <cellStyle name="Normal 58 2 2 3" xfId="14346"/>
    <cellStyle name="Normal 58 2 2 3 2" xfId="14347"/>
    <cellStyle name="Normal 58 2 2 3 3" xfId="14348"/>
    <cellStyle name="Normal 58 2 2 4" xfId="14349"/>
    <cellStyle name="Normal 58 2 2 5" xfId="14350"/>
    <cellStyle name="Normal 58 2 2 6" xfId="14351"/>
    <cellStyle name="Normal 58 2 3" xfId="14352"/>
    <cellStyle name="Normal 58 2 3 2" xfId="14353"/>
    <cellStyle name="Normal 58 2 3 2 2" xfId="14354"/>
    <cellStyle name="Normal 58 2 3 2 2 2" xfId="14355"/>
    <cellStyle name="Normal 58 2 3 2 3" xfId="14356"/>
    <cellStyle name="Normal 58 2 3 2 4" xfId="14357"/>
    <cellStyle name="Normal 58 2 3 3" xfId="14358"/>
    <cellStyle name="Normal 58 2 3 3 2" xfId="14359"/>
    <cellStyle name="Normal 58 2 3 4" xfId="14360"/>
    <cellStyle name="Normal 58 2 3 5" xfId="14361"/>
    <cellStyle name="Normal 58 2 4" xfId="14362"/>
    <cellStyle name="Normal 58 2 4 2" xfId="14363"/>
    <cellStyle name="Normal 58 2 4 2 2" xfId="14364"/>
    <cellStyle name="Normal 58 2 4 3" xfId="14365"/>
    <cellStyle name="Normal 58 2 4 4" xfId="14366"/>
    <cellStyle name="Normal 58 2 5" xfId="14367"/>
    <cellStyle name="Normal 58 2 5 2" xfId="14368"/>
    <cellStyle name="Normal 58 2 5 3" xfId="14369"/>
    <cellStyle name="Normal 58 2 6" xfId="14370"/>
    <cellStyle name="Normal 58 2 6 2" xfId="14371"/>
    <cellStyle name="Normal 58 2 7" xfId="14372"/>
    <cellStyle name="Normal 58 2 8" xfId="14373"/>
    <cellStyle name="Normal 58 3" xfId="14374"/>
    <cellStyle name="Normal 58 3 2" xfId="14375"/>
    <cellStyle name="Normal 58 3 2 2" xfId="14376"/>
    <cellStyle name="Normal 58 3 2 2 2" xfId="14377"/>
    <cellStyle name="Normal 58 3 2 3" xfId="14378"/>
    <cellStyle name="Normal 58 3 2 4" xfId="14379"/>
    <cellStyle name="Normal 58 3 3" xfId="14380"/>
    <cellStyle name="Normal 58 3 3 2" xfId="14381"/>
    <cellStyle name="Normal 58 3 3 3" xfId="14382"/>
    <cellStyle name="Normal 58 3 4" xfId="14383"/>
    <cellStyle name="Normal 58 3 5" xfId="14384"/>
    <cellStyle name="Normal 58 3 6" xfId="14385"/>
    <cellStyle name="Normal 58 4" xfId="14386"/>
    <cellStyle name="Normal 58 4 2" xfId="14387"/>
    <cellStyle name="Normal 58 4 2 2" xfId="14388"/>
    <cellStyle name="Normal 58 4 2 2 2" xfId="14389"/>
    <cellStyle name="Normal 58 4 2 3" xfId="14390"/>
    <cellStyle name="Normal 58 4 2 4" xfId="14391"/>
    <cellStyle name="Normal 58 4 3" xfId="14392"/>
    <cellStyle name="Normal 58 4 3 2" xfId="14393"/>
    <cellStyle name="Normal 58 4 4" xfId="14394"/>
    <cellStyle name="Normal 58 4 5" xfId="14395"/>
    <cellStyle name="Normal 58 5" xfId="14396"/>
    <cellStyle name="Normal 58 5 2" xfId="14397"/>
    <cellStyle name="Normal 58 5 2 2" xfId="14398"/>
    <cellStyle name="Normal 58 5 3" xfId="14399"/>
    <cellStyle name="Normal 58 5 4" xfId="14400"/>
    <cellStyle name="Normal 58 6" xfId="14401"/>
    <cellStyle name="Normal 58 6 2" xfId="14402"/>
    <cellStyle name="Normal 58 6 3" xfId="14403"/>
    <cellStyle name="Normal 58 7" xfId="14404"/>
    <cellStyle name="Normal 58 7 2" xfId="14405"/>
    <cellStyle name="Normal 58 8" xfId="14406"/>
    <cellStyle name="Normal 58 9" xfId="14407"/>
    <cellStyle name="Normal 58_CV-CF Elevação" xfId="14408"/>
    <cellStyle name="Normal 59" xfId="14409"/>
    <cellStyle name="Normal 59 2" xfId="14410"/>
    <cellStyle name="Normal 59 2 2" xfId="14411"/>
    <cellStyle name="Normal 59 2 2 2" xfId="14412"/>
    <cellStyle name="Normal 59 2 2 2 2" xfId="14413"/>
    <cellStyle name="Normal 59 2 2 2 2 2" xfId="14414"/>
    <cellStyle name="Normal 59 2 2 2 3" xfId="14415"/>
    <cellStyle name="Normal 59 2 2 2 4" xfId="14416"/>
    <cellStyle name="Normal 59 2 2 3" xfId="14417"/>
    <cellStyle name="Normal 59 2 2 3 2" xfId="14418"/>
    <cellStyle name="Normal 59 2 2 3 3" xfId="14419"/>
    <cellStyle name="Normal 59 2 2 4" xfId="14420"/>
    <cellStyle name="Normal 59 2 2 5" xfId="14421"/>
    <cellStyle name="Normal 59 2 2 6" xfId="14422"/>
    <cellStyle name="Normal 59 2 3" xfId="14423"/>
    <cellStyle name="Normal 59 2 3 2" xfId="14424"/>
    <cellStyle name="Normal 59 2 3 2 2" xfId="14425"/>
    <cellStyle name="Normal 59 2 3 2 2 2" xfId="14426"/>
    <cellStyle name="Normal 59 2 3 2 3" xfId="14427"/>
    <cellStyle name="Normal 59 2 3 2 4" xfId="14428"/>
    <cellStyle name="Normal 59 2 3 3" xfId="14429"/>
    <cellStyle name="Normal 59 2 3 3 2" xfId="14430"/>
    <cellStyle name="Normal 59 2 3 4" xfId="14431"/>
    <cellStyle name="Normal 59 2 3 5" xfId="14432"/>
    <cellStyle name="Normal 59 2 4" xfId="14433"/>
    <cellStyle name="Normal 59 2 4 2" xfId="14434"/>
    <cellStyle name="Normal 59 2 4 2 2" xfId="14435"/>
    <cellStyle name="Normal 59 2 4 3" xfId="14436"/>
    <cellStyle name="Normal 59 2 4 4" xfId="14437"/>
    <cellStyle name="Normal 59 2 5" xfId="14438"/>
    <cellStyle name="Normal 59 2 5 2" xfId="14439"/>
    <cellStyle name="Normal 59 2 5 3" xfId="14440"/>
    <cellStyle name="Normal 59 2 6" xfId="14441"/>
    <cellStyle name="Normal 59 2 6 2" xfId="14442"/>
    <cellStyle name="Normal 59 2 7" xfId="14443"/>
    <cellStyle name="Normal 59 2 8" xfId="14444"/>
    <cellStyle name="Normal 59 3" xfId="14445"/>
    <cellStyle name="Normal 59 3 2" xfId="14446"/>
    <cellStyle name="Normal 59 3 2 2" xfId="14447"/>
    <cellStyle name="Normal 59 3 2 2 2" xfId="14448"/>
    <cellStyle name="Normal 59 3 2 3" xfId="14449"/>
    <cellStyle name="Normal 59 3 2 4" xfId="14450"/>
    <cellStyle name="Normal 59 3 3" xfId="14451"/>
    <cellStyle name="Normal 59 3 3 2" xfId="14452"/>
    <cellStyle name="Normal 59 3 3 3" xfId="14453"/>
    <cellStyle name="Normal 59 3 4" xfId="14454"/>
    <cellStyle name="Normal 59 3 5" xfId="14455"/>
    <cellStyle name="Normal 59 3 6" xfId="14456"/>
    <cellStyle name="Normal 59 4" xfId="14457"/>
    <cellStyle name="Normal 59 4 2" xfId="14458"/>
    <cellStyle name="Normal 59 4 2 2" xfId="14459"/>
    <cellStyle name="Normal 59 4 2 2 2" xfId="14460"/>
    <cellStyle name="Normal 59 4 2 3" xfId="14461"/>
    <cellStyle name="Normal 59 4 2 4" xfId="14462"/>
    <cellStyle name="Normal 59 4 3" xfId="14463"/>
    <cellStyle name="Normal 59 4 3 2" xfId="14464"/>
    <cellStyle name="Normal 59 4 4" xfId="14465"/>
    <cellStyle name="Normal 59 4 5" xfId="14466"/>
    <cellStyle name="Normal 59 5" xfId="14467"/>
    <cellStyle name="Normal 59 5 2" xfId="14468"/>
    <cellStyle name="Normal 59 5 2 2" xfId="14469"/>
    <cellStyle name="Normal 59 5 3" xfId="14470"/>
    <cellStyle name="Normal 59 5 4" xfId="14471"/>
    <cellStyle name="Normal 59 6" xfId="14472"/>
    <cellStyle name="Normal 59 6 2" xfId="14473"/>
    <cellStyle name="Normal 59 6 3" xfId="14474"/>
    <cellStyle name="Normal 59 7" xfId="14475"/>
    <cellStyle name="Normal 59 7 2" xfId="14476"/>
    <cellStyle name="Normal 59 8" xfId="14477"/>
    <cellStyle name="Normal 59 9" xfId="14478"/>
    <cellStyle name="Normal 59_COMGAS" xfId="14479"/>
    <cellStyle name="Normal 6" xfId="14480"/>
    <cellStyle name="Normal 6 10" xfId="14481"/>
    <cellStyle name="Normal 6 2" xfId="14482"/>
    <cellStyle name="Normal 6 2 2" xfId="14483"/>
    <cellStyle name="Normal 6 2 2 2" xfId="14484"/>
    <cellStyle name="Normal 6 2 2 2 2" xfId="14485"/>
    <cellStyle name="Normal 6 2 2 2_15-FINANCEIRAS" xfId="14486"/>
    <cellStyle name="Normal 6 2 2 3" xfId="14487"/>
    <cellStyle name="Normal 6 2 2 3 2" xfId="14488"/>
    <cellStyle name="Normal 6 2 2 3_15-FINANCEIRAS" xfId="14489"/>
    <cellStyle name="Normal 6 2 2 4" xfId="14490"/>
    <cellStyle name="Normal 6 2 2_13-Endividamento" xfId="14491"/>
    <cellStyle name="Normal 6 2 3" xfId="14492"/>
    <cellStyle name="Normal 6 2 3 2" xfId="14493"/>
    <cellStyle name="Normal 6 2 3_15-FINANCEIRAS" xfId="14494"/>
    <cellStyle name="Normal 6 2 4" xfId="14495"/>
    <cellStyle name="Normal 6 2 4 2" xfId="14496"/>
    <cellStyle name="Normal 6 2 4_15-FINANCEIRAS" xfId="14497"/>
    <cellStyle name="Normal 6 2 5" xfId="14498"/>
    <cellStyle name="Normal 6 2_13-Endividamento" xfId="14499"/>
    <cellStyle name="Normal 6 3" xfId="14500"/>
    <cellStyle name="Normal 6 3 2" xfId="14501"/>
    <cellStyle name="Normal 6 3 2 2" xfId="14502"/>
    <cellStyle name="Normal 6 3 2 2 2" xfId="14503"/>
    <cellStyle name="Normal 6 3 2 2 2 2" xfId="14504"/>
    <cellStyle name="Normal 6 3 2 2 2 2 2" xfId="14505"/>
    <cellStyle name="Normal 6 3 2 2 2 3" xfId="14506"/>
    <cellStyle name="Normal 6 3 2 2 2 4" xfId="14507"/>
    <cellStyle name="Normal 6 3 2 2 3" xfId="14508"/>
    <cellStyle name="Normal 6 3 2 2 3 2" xfId="14509"/>
    <cellStyle name="Normal 6 3 2 2 4" xfId="14510"/>
    <cellStyle name="Normal 6 3 2 2 5" xfId="14511"/>
    <cellStyle name="Normal 6 3 2 3" xfId="14512"/>
    <cellStyle name="Normal 6 3 2 3 2" xfId="14513"/>
    <cellStyle name="Normal 6 3 2 3 2 2" xfId="14514"/>
    <cellStyle name="Normal 6 3 2 3 2 2 2" xfId="14515"/>
    <cellStyle name="Normal 6 3 2 3 2 3" xfId="14516"/>
    <cellStyle name="Normal 6 3 2 3 2 4" xfId="14517"/>
    <cellStyle name="Normal 6 3 2 3 3" xfId="14518"/>
    <cellStyle name="Normal 6 3 2 3 3 2" xfId="14519"/>
    <cellStyle name="Normal 6 3 2 3 4" xfId="14520"/>
    <cellStyle name="Normal 6 3 2 3 5" xfId="14521"/>
    <cellStyle name="Normal 6 3 2 4" xfId="14522"/>
    <cellStyle name="Normal 6 3 2 4 2" xfId="14523"/>
    <cellStyle name="Normal 6 3 2 4 2 2" xfId="14524"/>
    <cellStyle name="Normal 6 3 2 4 3" xfId="14525"/>
    <cellStyle name="Normal 6 3 2 4 4" xfId="14526"/>
    <cellStyle name="Normal 6 3 2 5" xfId="14527"/>
    <cellStyle name="Normal 6 3 2 5 2" xfId="14528"/>
    <cellStyle name="Normal 6 3 2 6" xfId="14529"/>
    <cellStyle name="Normal 6 3 2 7" xfId="14530"/>
    <cellStyle name="Normal 6 3_15-FINANCEIRAS" xfId="14531"/>
    <cellStyle name="Normal 6 4" xfId="14532"/>
    <cellStyle name="Normal 6 4 2" xfId="14533"/>
    <cellStyle name="Normal 6 4 2 2" xfId="14534"/>
    <cellStyle name="Normal 6 4 2 2 2" xfId="14535"/>
    <cellStyle name="Normal 6 4 2 2 2 2" xfId="14536"/>
    <cellStyle name="Normal 6 4 2 2 2 2 2" xfId="14537"/>
    <cellStyle name="Normal 6 4 2 2 2 3" xfId="14538"/>
    <cellStyle name="Normal 6 4 2 2 2 4" xfId="14539"/>
    <cellStyle name="Normal 6 4 2 2 3" xfId="14540"/>
    <cellStyle name="Normal 6 4 2 2 3 2" xfId="14541"/>
    <cellStyle name="Normal 6 4 2 2 4" xfId="14542"/>
    <cellStyle name="Normal 6 4 2 2 5" xfId="14543"/>
    <cellStyle name="Normal 6 4 2 3" xfId="14544"/>
    <cellStyle name="Normal 6 4 2 3 2" xfId="14545"/>
    <cellStyle name="Normal 6 4 2 3 2 2" xfId="14546"/>
    <cellStyle name="Normal 6 4 2 3 2 2 2" xfId="14547"/>
    <cellStyle name="Normal 6 4 2 3 2 3" xfId="14548"/>
    <cellStyle name="Normal 6 4 2 3 2 4" xfId="14549"/>
    <cellStyle name="Normal 6 4 2 3 3" xfId="14550"/>
    <cellStyle name="Normal 6 4 2 3 3 2" xfId="14551"/>
    <cellStyle name="Normal 6 4 2 3 4" xfId="14552"/>
    <cellStyle name="Normal 6 4 2 3 5" xfId="14553"/>
    <cellStyle name="Normal 6 4 2 4" xfId="14554"/>
    <cellStyle name="Normal 6 4 2 4 2" xfId="14555"/>
    <cellStyle name="Normal 6 4 2 4 2 2" xfId="14556"/>
    <cellStyle name="Normal 6 4 2 4 3" xfId="14557"/>
    <cellStyle name="Normal 6 4 2 4 4" xfId="14558"/>
    <cellStyle name="Normal 6 4 2 5" xfId="14559"/>
    <cellStyle name="Normal 6 4 2 5 2" xfId="14560"/>
    <cellStyle name="Normal 6 4 2 6" xfId="14561"/>
    <cellStyle name="Normal 6 4 2 7" xfId="14562"/>
    <cellStyle name="Normal 6 4_15-FINANCEIRAS" xfId="14563"/>
    <cellStyle name="Normal 6 5" xfId="14564"/>
    <cellStyle name="Normal 6 5 2" xfId="14565"/>
    <cellStyle name="Normal 6 5 2 2" xfId="14566"/>
    <cellStyle name="Normal 6 5 2 2 2" xfId="14567"/>
    <cellStyle name="Normal 6 5 2 2 2 2" xfId="14568"/>
    <cellStyle name="Normal 6 5 2 2 3" xfId="14569"/>
    <cellStyle name="Normal 6 5 2 2 4" xfId="14570"/>
    <cellStyle name="Normal 6 5 2 3" xfId="14571"/>
    <cellStyle name="Normal 6 5 2 3 2" xfId="14572"/>
    <cellStyle name="Normal 6 5 2 4" xfId="14573"/>
    <cellStyle name="Normal 6 5 2 5" xfId="14574"/>
    <cellStyle name="Normal 6 5 3" xfId="14575"/>
    <cellStyle name="Normal 6 5 3 2" xfId="14576"/>
    <cellStyle name="Normal 6 5 3 2 2" xfId="14577"/>
    <cellStyle name="Normal 6 5 3 2 2 2" xfId="14578"/>
    <cellStyle name="Normal 6 5 3 2 3" xfId="14579"/>
    <cellStyle name="Normal 6 5 3 2 4" xfId="14580"/>
    <cellStyle name="Normal 6 5 3 3" xfId="14581"/>
    <cellStyle name="Normal 6 5 3 3 2" xfId="14582"/>
    <cellStyle name="Normal 6 5 3 4" xfId="14583"/>
    <cellStyle name="Normal 6 5 3 5" xfId="14584"/>
    <cellStyle name="Normal 6 5 4" xfId="14585"/>
    <cellStyle name="Normal 6 5_15-FINANCEIRAS" xfId="14586"/>
    <cellStyle name="Normal 6 6" xfId="14587"/>
    <cellStyle name="Normal 6 7" xfId="14588"/>
    <cellStyle name="Normal 6 8" xfId="14589"/>
    <cellStyle name="Normal 6 9" xfId="14590"/>
    <cellStyle name="Normal 6_1.1 - Apuração IRPJ_CSLL - 2100 - 2012_MAI_V1" xfId="14591"/>
    <cellStyle name="Normal 60" xfId="14592"/>
    <cellStyle name="Normal 60 2" xfId="14593"/>
    <cellStyle name="Normal 60 2 2" xfId="14594"/>
    <cellStyle name="Normal 60 2 2 2" xfId="14595"/>
    <cellStyle name="Normal 60 2 2 2 2" xfId="14596"/>
    <cellStyle name="Normal 60 2 2 2 2 2" xfId="14597"/>
    <cellStyle name="Normal 60 2 2 2 3" xfId="14598"/>
    <cellStyle name="Normal 60 2 2 2 4" xfId="14599"/>
    <cellStyle name="Normal 60 2 2 3" xfId="14600"/>
    <cellStyle name="Normal 60 2 2 3 2" xfId="14601"/>
    <cellStyle name="Normal 60 2 2 3 3" xfId="14602"/>
    <cellStyle name="Normal 60 2 2 4" xfId="14603"/>
    <cellStyle name="Normal 60 2 2 5" xfId="14604"/>
    <cellStyle name="Normal 60 2 2 6" xfId="14605"/>
    <cellStyle name="Normal 60 2 3" xfId="14606"/>
    <cellStyle name="Normal 60 2 3 2" xfId="14607"/>
    <cellStyle name="Normal 60 2 3 2 2" xfId="14608"/>
    <cellStyle name="Normal 60 2 3 2 2 2" xfId="14609"/>
    <cellStyle name="Normal 60 2 3 2 3" xfId="14610"/>
    <cellStyle name="Normal 60 2 3 2 4" xfId="14611"/>
    <cellStyle name="Normal 60 2 3 3" xfId="14612"/>
    <cellStyle name="Normal 60 2 3 3 2" xfId="14613"/>
    <cellStyle name="Normal 60 2 3 4" xfId="14614"/>
    <cellStyle name="Normal 60 2 3 5" xfId="14615"/>
    <cellStyle name="Normal 60 2 4" xfId="14616"/>
    <cellStyle name="Normal 60 2 4 2" xfId="14617"/>
    <cellStyle name="Normal 60 2 4 2 2" xfId="14618"/>
    <cellStyle name="Normal 60 2 4 3" xfId="14619"/>
    <cellStyle name="Normal 60 2 4 4" xfId="14620"/>
    <cellStyle name="Normal 60 2 5" xfId="14621"/>
    <cellStyle name="Normal 60 2 5 2" xfId="14622"/>
    <cellStyle name="Normal 60 2 5 3" xfId="14623"/>
    <cellStyle name="Normal 60 2 6" xfId="14624"/>
    <cellStyle name="Normal 60 2 6 2" xfId="14625"/>
    <cellStyle name="Normal 60 2 7" xfId="14626"/>
    <cellStyle name="Normal 60 2 8" xfId="14627"/>
    <cellStyle name="Normal 60 3" xfId="14628"/>
    <cellStyle name="Normal 60 3 2" xfId="14629"/>
    <cellStyle name="Normal 60 3 2 2" xfId="14630"/>
    <cellStyle name="Normal 60 3 2 2 2" xfId="14631"/>
    <cellStyle name="Normal 60 3 2 3" xfId="14632"/>
    <cellStyle name="Normal 60 3 2 4" xfId="14633"/>
    <cellStyle name="Normal 60 3 3" xfId="14634"/>
    <cellStyle name="Normal 60 3 3 2" xfId="14635"/>
    <cellStyle name="Normal 60 3 3 3" xfId="14636"/>
    <cellStyle name="Normal 60 3 4" xfId="14637"/>
    <cellStyle name="Normal 60 3 5" xfId="14638"/>
    <cellStyle name="Normal 60 3 6" xfId="14639"/>
    <cellStyle name="Normal 60 4" xfId="14640"/>
    <cellStyle name="Normal 60 4 2" xfId="14641"/>
    <cellStyle name="Normal 60 4 2 2" xfId="14642"/>
    <cellStyle name="Normal 60 4 2 2 2" xfId="14643"/>
    <cellStyle name="Normal 60 4 2 3" xfId="14644"/>
    <cellStyle name="Normal 60 4 2 4" xfId="14645"/>
    <cellStyle name="Normal 60 4 3" xfId="14646"/>
    <cellStyle name="Normal 60 4 3 2" xfId="14647"/>
    <cellStyle name="Normal 60 4 4" xfId="14648"/>
    <cellStyle name="Normal 60 4 5" xfId="14649"/>
    <cellStyle name="Normal 60 5" xfId="14650"/>
    <cellStyle name="Normal 60 5 2" xfId="14651"/>
    <cellStyle name="Normal 60 5 2 2" xfId="14652"/>
    <cellStyle name="Normal 60 5 3" xfId="14653"/>
    <cellStyle name="Normal 60 5 4" xfId="14654"/>
    <cellStyle name="Normal 60 6" xfId="14655"/>
    <cellStyle name="Normal 60 6 2" xfId="14656"/>
    <cellStyle name="Normal 60 6 3" xfId="14657"/>
    <cellStyle name="Normal 60 7" xfId="14658"/>
    <cellStyle name="Normal 60 7 2" xfId="14659"/>
    <cellStyle name="Normal 60 8" xfId="14660"/>
    <cellStyle name="Normal 60 9" xfId="14661"/>
    <cellStyle name="Normal 60_CV-CF Elevação" xfId="14662"/>
    <cellStyle name="Normal 61" xfId="14663"/>
    <cellStyle name="Normal 61 2" xfId="14664"/>
    <cellStyle name="Normal 61 2 2" xfId="14665"/>
    <cellStyle name="Normal 61 2 2 2" xfId="14666"/>
    <cellStyle name="Normal 61 2 2 2 2" xfId="14667"/>
    <cellStyle name="Normal 61 2 2 2 2 2" xfId="14668"/>
    <cellStyle name="Normal 61 2 2 2 3" xfId="14669"/>
    <cellStyle name="Normal 61 2 2 2 4" xfId="14670"/>
    <cellStyle name="Normal 61 2 2 3" xfId="14671"/>
    <cellStyle name="Normal 61 2 2 3 2" xfId="14672"/>
    <cellStyle name="Normal 61 2 2 3 3" xfId="14673"/>
    <cellStyle name="Normal 61 2 2 4" xfId="14674"/>
    <cellStyle name="Normal 61 2 2 5" xfId="14675"/>
    <cellStyle name="Normal 61 2 2 6" xfId="14676"/>
    <cellStyle name="Normal 61 2 3" xfId="14677"/>
    <cellStyle name="Normal 61 2 3 2" xfId="14678"/>
    <cellStyle name="Normal 61 2 3 2 2" xfId="14679"/>
    <cellStyle name="Normal 61 2 3 2 2 2" xfId="14680"/>
    <cellStyle name="Normal 61 2 3 2 3" xfId="14681"/>
    <cellStyle name="Normal 61 2 3 2 4" xfId="14682"/>
    <cellStyle name="Normal 61 2 3 3" xfId="14683"/>
    <cellStyle name="Normal 61 2 3 3 2" xfId="14684"/>
    <cellStyle name="Normal 61 2 3 4" xfId="14685"/>
    <cellStyle name="Normal 61 2 3 5" xfId="14686"/>
    <cellStyle name="Normal 61 2 4" xfId="14687"/>
    <cellStyle name="Normal 61 2 4 2" xfId="14688"/>
    <cellStyle name="Normal 61 2 4 2 2" xfId="14689"/>
    <cellStyle name="Normal 61 2 4 3" xfId="14690"/>
    <cellStyle name="Normal 61 2 4 4" xfId="14691"/>
    <cellStyle name="Normal 61 2 5" xfId="14692"/>
    <cellStyle name="Normal 61 2 5 2" xfId="14693"/>
    <cellStyle name="Normal 61 2 5 3" xfId="14694"/>
    <cellStyle name="Normal 61 2 6" xfId="14695"/>
    <cellStyle name="Normal 61 2 6 2" xfId="14696"/>
    <cellStyle name="Normal 61 2 7" xfId="14697"/>
    <cellStyle name="Normal 61 2 8" xfId="14698"/>
    <cellStyle name="Normal 61 3" xfId="14699"/>
    <cellStyle name="Normal 61 3 2" xfId="14700"/>
    <cellStyle name="Normal 61 3 2 2" xfId="14701"/>
    <cellStyle name="Normal 61 3 2 2 2" xfId="14702"/>
    <cellStyle name="Normal 61 3 2 3" xfId="14703"/>
    <cellStyle name="Normal 61 3 2 4" xfId="14704"/>
    <cellStyle name="Normal 61 3 3" xfId="14705"/>
    <cellStyle name="Normal 61 3 3 2" xfId="14706"/>
    <cellStyle name="Normal 61 3 3 3" xfId="14707"/>
    <cellStyle name="Normal 61 3 4" xfId="14708"/>
    <cellStyle name="Normal 61 3 5" xfId="14709"/>
    <cellStyle name="Normal 61 3 6" xfId="14710"/>
    <cellStyle name="Normal 61 4" xfId="14711"/>
    <cellStyle name="Normal 61 4 2" xfId="14712"/>
    <cellStyle name="Normal 61 4 2 2" xfId="14713"/>
    <cellStyle name="Normal 61 4 2 2 2" xfId="14714"/>
    <cellStyle name="Normal 61 4 2 3" xfId="14715"/>
    <cellStyle name="Normal 61 4 2 4" xfId="14716"/>
    <cellStyle name="Normal 61 4 3" xfId="14717"/>
    <cellStyle name="Normal 61 4 3 2" xfId="14718"/>
    <cellStyle name="Normal 61 4 4" xfId="14719"/>
    <cellStyle name="Normal 61 4 5" xfId="14720"/>
    <cellStyle name="Normal 61 5" xfId="14721"/>
    <cellStyle name="Normal 61 5 2" xfId="14722"/>
    <cellStyle name="Normal 61 5 2 2" xfId="14723"/>
    <cellStyle name="Normal 61 5 3" xfId="14724"/>
    <cellStyle name="Normal 61 5 4" xfId="14725"/>
    <cellStyle name="Normal 61 6" xfId="14726"/>
    <cellStyle name="Normal 61 6 2" xfId="14727"/>
    <cellStyle name="Normal 61 6 3" xfId="14728"/>
    <cellStyle name="Normal 61 7" xfId="14729"/>
    <cellStyle name="Normal 61 7 2" xfId="14730"/>
    <cellStyle name="Normal 61 8" xfId="14731"/>
    <cellStyle name="Normal 61 9" xfId="14732"/>
    <cellStyle name="Normal 61_CV-CF Elevação" xfId="14733"/>
    <cellStyle name="Normal 62" xfId="14734"/>
    <cellStyle name="Normal 62 2" xfId="14735"/>
    <cellStyle name="Normal 62 2 2" xfId="14736"/>
    <cellStyle name="Normal 62 2 2 2" xfId="14737"/>
    <cellStyle name="Normal 62 2 2 2 2" xfId="14738"/>
    <cellStyle name="Normal 62 2 2 2 2 2" xfId="14739"/>
    <cellStyle name="Normal 62 2 2 2 3" xfId="14740"/>
    <cellStyle name="Normal 62 2 2 2 4" xfId="14741"/>
    <cellStyle name="Normal 62 2 2 3" xfId="14742"/>
    <cellStyle name="Normal 62 2 2 3 2" xfId="14743"/>
    <cellStyle name="Normal 62 2 2 3 3" xfId="14744"/>
    <cellStyle name="Normal 62 2 2 4" xfId="14745"/>
    <cellStyle name="Normal 62 2 2 5" xfId="14746"/>
    <cellStyle name="Normal 62 2 2 6" xfId="14747"/>
    <cellStyle name="Normal 62 2 3" xfId="14748"/>
    <cellStyle name="Normal 62 2 3 2" xfId="14749"/>
    <cellStyle name="Normal 62 2 3 2 2" xfId="14750"/>
    <cellStyle name="Normal 62 2 3 2 2 2" xfId="14751"/>
    <cellStyle name="Normal 62 2 3 2 3" xfId="14752"/>
    <cellStyle name="Normal 62 2 3 2 4" xfId="14753"/>
    <cellStyle name="Normal 62 2 3 3" xfId="14754"/>
    <cellStyle name="Normal 62 2 3 3 2" xfId="14755"/>
    <cellStyle name="Normal 62 2 3 4" xfId="14756"/>
    <cellStyle name="Normal 62 2 3 5" xfId="14757"/>
    <cellStyle name="Normal 62 2 4" xfId="14758"/>
    <cellStyle name="Normal 62 2 4 2" xfId="14759"/>
    <cellStyle name="Normal 62 2 4 2 2" xfId="14760"/>
    <cellStyle name="Normal 62 2 4 3" xfId="14761"/>
    <cellStyle name="Normal 62 2 4 4" xfId="14762"/>
    <cellStyle name="Normal 62 2 5" xfId="14763"/>
    <cellStyle name="Normal 62 2 5 2" xfId="14764"/>
    <cellStyle name="Normal 62 2 5 3" xfId="14765"/>
    <cellStyle name="Normal 62 2 6" xfId="14766"/>
    <cellStyle name="Normal 62 2 6 2" xfId="14767"/>
    <cellStyle name="Normal 62 2 7" xfId="14768"/>
    <cellStyle name="Normal 62 2 8" xfId="14769"/>
    <cellStyle name="Normal 62 3" xfId="14770"/>
    <cellStyle name="Normal 62 3 2" xfId="14771"/>
    <cellStyle name="Normal 62 3 2 2" xfId="14772"/>
    <cellStyle name="Normal 62 3 2 2 2" xfId="14773"/>
    <cellStyle name="Normal 62 3 2 3" xfId="14774"/>
    <cellStyle name="Normal 62 3 2 4" xfId="14775"/>
    <cellStyle name="Normal 62 3 3" xfId="14776"/>
    <cellStyle name="Normal 62 3 3 2" xfId="14777"/>
    <cellStyle name="Normal 62 3 3 3" xfId="14778"/>
    <cellStyle name="Normal 62 3 4" xfId="14779"/>
    <cellStyle name="Normal 62 3 5" xfId="14780"/>
    <cellStyle name="Normal 62 3 6" xfId="14781"/>
    <cellStyle name="Normal 62 4" xfId="14782"/>
    <cellStyle name="Normal 62 4 2" xfId="14783"/>
    <cellStyle name="Normal 62 4 2 2" xfId="14784"/>
    <cellStyle name="Normal 62 4 2 2 2" xfId="14785"/>
    <cellStyle name="Normal 62 4 2 3" xfId="14786"/>
    <cellStyle name="Normal 62 4 2 4" xfId="14787"/>
    <cellStyle name="Normal 62 4 3" xfId="14788"/>
    <cellStyle name="Normal 62 4 3 2" xfId="14789"/>
    <cellStyle name="Normal 62 4 4" xfId="14790"/>
    <cellStyle name="Normal 62 4 5" xfId="14791"/>
    <cellStyle name="Normal 62 5" xfId="14792"/>
    <cellStyle name="Normal 62 5 2" xfId="14793"/>
    <cellStyle name="Normal 62 5 2 2" xfId="14794"/>
    <cellStyle name="Normal 62 5 3" xfId="14795"/>
    <cellStyle name="Normal 62 5 4" xfId="14796"/>
    <cellStyle name="Normal 62 6" xfId="14797"/>
    <cellStyle name="Normal 62 6 2" xfId="14798"/>
    <cellStyle name="Normal 62 6 3" xfId="14799"/>
    <cellStyle name="Normal 62 7" xfId="14800"/>
    <cellStyle name="Normal 62 7 2" xfId="14801"/>
    <cellStyle name="Normal 62 8" xfId="14802"/>
    <cellStyle name="Normal 62 9" xfId="14803"/>
    <cellStyle name="Normal 62_CV-CF Elevação" xfId="14804"/>
    <cellStyle name="Normal 63" xfId="14805"/>
    <cellStyle name="Normal 63 2" xfId="14806"/>
    <cellStyle name="Normal 63 2 2" xfId="14807"/>
    <cellStyle name="Normal 63 2 2 2" xfId="14808"/>
    <cellStyle name="Normal 63 2 2 2 2" xfId="14809"/>
    <cellStyle name="Normal 63 2 2 2 2 2" xfId="14810"/>
    <cellStyle name="Normal 63 2 2 2 3" xfId="14811"/>
    <cellStyle name="Normal 63 2 2 2 4" xfId="14812"/>
    <cellStyle name="Normal 63 2 2 3" xfId="14813"/>
    <cellStyle name="Normal 63 2 2 3 2" xfId="14814"/>
    <cellStyle name="Normal 63 2 2 3 3" xfId="14815"/>
    <cellStyle name="Normal 63 2 2 4" xfId="14816"/>
    <cellStyle name="Normal 63 2 2 5" xfId="14817"/>
    <cellStyle name="Normal 63 2 2 6" xfId="14818"/>
    <cellStyle name="Normal 63 2 3" xfId="14819"/>
    <cellStyle name="Normal 63 2 3 2" xfId="14820"/>
    <cellStyle name="Normal 63 2 3 2 2" xfId="14821"/>
    <cellStyle name="Normal 63 2 3 2 2 2" xfId="14822"/>
    <cellStyle name="Normal 63 2 3 2 3" xfId="14823"/>
    <cellStyle name="Normal 63 2 3 2 4" xfId="14824"/>
    <cellStyle name="Normal 63 2 3 3" xfId="14825"/>
    <cellStyle name="Normal 63 2 3 3 2" xfId="14826"/>
    <cellStyle name="Normal 63 2 3 4" xfId="14827"/>
    <cellStyle name="Normal 63 2 3 5" xfId="14828"/>
    <cellStyle name="Normal 63 2 4" xfId="14829"/>
    <cellStyle name="Normal 63 2 4 2" xfId="14830"/>
    <cellStyle name="Normal 63 2 4 2 2" xfId="14831"/>
    <cellStyle name="Normal 63 2 4 3" xfId="14832"/>
    <cellStyle name="Normal 63 2 4 4" xfId="14833"/>
    <cellStyle name="Normal 63 2 5" xfId="14834"/>
    <cellStyle name="Normal 63 2 5 2" xfId="14835"/>
    <cellStyle name="Normal 63 2 5 3" xfId="14836"/>
    <cellStyle name="Normal 63 2 6" xfId="14837"/>
    <cellStyle name="Normal 63 2 6 2" xfId="14838"/>
    <cellStyle name="Normal 63 2 7" xfId="14839"/>
    <cellStyle name="Normal 63 2 8" xfId="14840"/>
    <cellStyle name="Normal 63 2_COMGAS" xfId="14841"/>
    <cellStyle name="Normal 63 3" xfId="14842"/>
    <cellStyle name="Normal 63 3 2" xfId="14843"/>
    <cellStyle name="Normal 63 3 2 2" xfId="14844"/>
    <cellStyle name="Normal 63 3 2 2 2" xfId="14845"/>
    <cellStyle name="Normal 63 3 2 3" xfId="14846"/>
    <cellStyle name="Normal 63 3 2 4" xfId="14847"/>
    <cellStyle name="Normal 63 3 3" xfId="14848"/>
    <cellStyle name="Normal 63 3 3 2" xfId="14849"/>
    <cellStyle name="Normal 63 3 3 3" xfId="14850"/>
    <cellStyle name="Normal 63 3 4" xfId="14851"/>
    <cellStyle name="Normal 63 3 5" xfId="14852"/>
    <cellStyle name="Normal 63 3 6" xfId="14853"/>
    <cellStyle name="Normal 63 4" xfId="14854"/>
    <cellStyle name="Normal 63 4 2" xfId="14855"/>
    <cellStyle name="Normal 63 4 2 2" xfId="14856"/>
    <cellStyle name="Normal 63 4 2 2 2" xfId="14857"/>
    <cellStyle name="Normal 63 4 2 3" xfId="14858"/>
    <cellStyle name="Normal 63 4 2 4" xfId="14859"/>
    <cellStyle name="Normal 63 4 3" xfId="14860"/>
    <cellStyle name="Normal 63 4 3 2" xfId="14861"/>
    <cellStyle name="Normal 63 4 4" xfId="14862"/>
    <cellStyle name="Normal 63 4 5" xfId="14863"/>
    <cellStyle name="Normal 63 5" xfId="14864"/>
    <cellStyle name="Normal 63 5 2" xfId="14865"/>
    <cellStyle name="Normal 63 5 2 2" xfId="14866"/>
    <cellStyle name="Normal 63 5 2_Dep_Judiciais-Contingências" xfId="14867"/>
    <cellStyle name="Normal 63 5 3" xfId="14868"/>
    <cellStyle name="Normal 63 5 4" xfId="14869"/>
    <cellStyle name="Normal 63 6" xfId="14870"/>
    <cellStyle name="Normal 63 6 2" xfId="14871"/>
    <cellStyle name="Normal 63 6 3" xfId="14872"/>
    <cellStyle name="Normal 63 7" xfId="14873"/>
    <cellStyle name="Normal 63 7 2" xfId="14874"/>
    <cellStyle name="Normal 63 8" xfId="14875"/>
    <cellStyle name="Normal 63 9" xfId="14876"/>
    <cellStyle name="Normal 63_CV-CF Elevação" xfId="14877"/>
    <cellStyle name="Normal 64" xfId="14878"/>
    <cellStyle name="Normal 64 2" xfId="14879"/>
    <cellStyle name="Normal 64 2 2" xfId="14880"/>
    <cellStyle name="Normal 64 2 2 2" xfId="14881"/>
    <cellStyle name="Normal 64 2 2 2 2" xfId="14882"/>
    <cellStyle name="Normal 64 2 2 2 2 2" xfId="14883"/>
    <cellStyle name="Normal 64 2 2 2 3" xfId="14884"/>
    <cellStyle name="Normal 64 2 2 2 4" xfId="14885"/>
    <cellStyle name="Normal 64 2 2 3" xfId="14886"/>
    <cellStyle name="Normal 64 2 2 3 2" xfId="14887"/>
    <cellStyle name="Normal 64 2 2 3 3" xfId="14888"/>
    <cellStyle name="Normal 64 2 2 4" xfId="14889"/>
    <cellStyle name="Normal 64 2 2 5" xfId="14890"/>
    <cellStyle name="Normal 64 2 2 6" xfId="14891"/>
    <cellStyle name="Normal 64 2 3" xfId="14892"/>
    <cellStyle name="Normal 64 2 3 2" xfId="14893"/>
    <cellStyle name="Normal 64 2 3 2 2" xfId="14894"/>
    <cellStyle name="Normal 64 2 3 2 2 2" xfId="14895"/>
    <cellStyle name="Normal 64 2 3 2 3" xfId="14896"/>
    <cellStyle name="Normal 64 2 3 2 4" xfId="14897"/>
    <cellStyle name="Normal 64 2 3 3" xfId="14898"/>
    <cellStyle name="Normal 64 2 3 3 2" xfId="14899"/>
    <cellStyle name="Normal 64 2 3 4" xfId="14900"/>
    <cellStyle name="Normal 64 2 3 5" xfId="14901"/>
    <cellStyle name="Normal 64 2 4" xfId="14902"/>
    <cellStyle name="Normal 64 2 4 2" xfId="14903"/>
    <cellStyle name="Normal 64 2 4 2 2" xfId="14904"/>
    <cellStyle name="Normal 64 2 4 3" xfId="14905"/>
    <cellStyle name="Normal 64 2 4 4" xfId="14906"/>
    <cellStyle name="Normal 64 2 5" xfId="14907"/>
    <cellStyle name="Normal 64 2 5 2" xfId="14908"/>
    <cellStyle name="Normal 64 2 5 3" xfId="14909"/>
    <cellStyle name="Normal 64 2 6" xfId="14910"/>
    <cellStyle name="Normal 64 2 6 2" xfId="14911"/>
    <cellStyle name="Normal 64 2 7" xfId="14912"/>
    <cellStyle name="Normal 64 2 8" xfId="14913"/>
    <cellStyle name="Normal 64 3" xfId="14914"/>
    <cellStyle name="Normal 64 3 2" xfId="14915"/>
    <cellStyle name="Normal 64 3 2 2" xfId="14916"/>
    <cellStyle name="Normal 64 3 2 2 2" xfId="14917"/>
    <cellStyle name="Normal 64 3 2 3" xfId="14918"/>
    <cellStyle name="Normal 64 3 2 4" xfId="14919"/>
    <cellStyle name="Normal 64 3 3" xfId="14920"/>
    <cellStyle name="Normal 64 3 3 2" xfId="14921"/>
    <cellStyle name="Normal 64 3 3 3" xfId="14922"/>
    <cellStyle name="Normal 64 3 4" xfId="14923"/>
    <cellStyle name="Normal 64 3 5" xfId="14924"/>
    <cellStyle name="Normal 64 3 6" xfId="14925"/>
    <cellStyle name="Normal 64 4" xfId="14926"/>
    <cellStyle name="Normal 64 4 2" xfId="14927"/>
    <cellStyle name="Normal 64 4 2 2" xfId="14928"/>
    <cellStyle name="Normal 64 4 2 2 2" xfId="14929"/>
    <cellStyle name="Normal 64 4 2 3" xfId="14930"/>
    <cellStyle name="Normal 64 4 2 4" xfId="14931"/>
    <cellStyle name="Normal 64 4 3" xfId="14932"/>
    <cellStyle name="Normal 64 4 3 2" xfId="14933"/>
    <cellStyle name="Normal 64 4 4" xfId="14934"/>
    <cellStyle name="Normal 64 4 5" xfId="14935"/>
    <cellStyle name="Normal 64 5" xfId="14936"/>
    <cellStyle name="Normal 64 5 2" xfId="14937"/>
    <cellStyle name="Normal 64 5 2 2" xfId="14938"/>
    <cellStyle name="Normal 64 5 3" xfId="14939"/>
    <cellStyle name="Normal 64 5 4" xfId="14940"/>
    <cellStyle name="Normal 64 6" xfId="14941"/>
    <cellStyle name="Normal 64 6 2" xfId="14942"/>
    <cellStyle name="Normal 64 6 3" xfId="14943"/>
    <cellStyle name="Normal 64 7" xfId="14944"/>
    <cellStyle name="Normal 64 7 2" xfId="14945"/>
    <cellStyle name="Normal 64 8" xfId="14946"/>
    <cellStyle name="Normal 64 9" xfId="14947"/>
    <cellStyle name="Normal 64_COMGAS" xfId="14948"/>
    <cellStyle name="Normal 65" xfId="14949"/>
    <cellStyle name="Normal 65 2" xfId="14950"/>
    <cellStyle name="Normal 65 2 2" xfId="14951"/>
    <cellStyle name="Normal 65 2 2 2" xfId="14952"/>
    <cellStyle name="Normal 65 2 2 2 2" xfId="14953"/>
    <cellStyle name="Normal 65 2 2 2 2 2" xfId="14954"/>
    <cellStyle name="Normal 65 2 2 2 3" xfId="14955"/>
    <cellStyle name="Normal 65 2 2 2 4" xfId="14956"/>
    <cellStyle name="Normal 65 2 2 3" xfId="14957"/>
    <cellStyle name="Normal 65 2 2 3 2" xfId="14958"/>
    <cellStyle name="Normal 65 2 2 3 3" xfId="14959"/>
    <cellStyle name="Normal 65 2 2 4" xfId="14960"/>
    <cellStyle name="Normal 65 2 2 5" xfId="14961"/>
    <cellStyle name="Normal 65 2 2 6" xfId="14962"/>
    <cellStyle name="Normal 65 2 3" xfId="14963"/>
    <cellStyle name="Normal 65 2 3 2" xfId="14964"/>
    <cellStyle name="Normal 65 2 3 2 2" xfId="14965"/>
    <cellStyle name="Normal 65 2 3 2 2 2" xfId="14966"/>
    <cellStyle name="Normal 65 2 3 2 3" xfId="14967"/>
    <cellStyle name="Normal 65 2 3 2 4" xfId="14968"/>
    <cellStyle name="Normal 65 2 3 3" xfId="14969"/>
    <cellStyle name="Normal 65 2 3 3 2" xfId="14970"/>
    <cellStyle name="Normal 65 2 3 4" xfId="14971"/>
    <cellStyle name="Normal 65 2 3 5" xfId="14972"/>
    <cellStyle name="Normal 65 2 4" xfId="14973"/>
    <cellStyle name="Normal 65 2 4 2" xfId="14974"/>
    <cellStyle name="Normal 65 2 4 2 2" xfId="14975"/>
    <cellStyle name="Normal 65 2 4 3" xfId="14976"/>
    <cellStyle name="Normal 65 2 4 4" xfId="14977"/>
    <cellStyle name="Normal 65 2 5" xfId="14978"/>
    <cellStyle name="Normal 65 2 5 2" xfId="14979"/>
    <cellStyle name="Normal 65 2 5 3" xfId="14980"/>
    <cellStyle name="Normal 65 2 6" xfId="14981"/>
    <cellStyle name="Normal 65 2 6 2" xfId="14982"/>
    <cellStyle name="Normal 65 2 7" xfId="14983"/>
    <cellStyle name="Normal 65 2 8" xfId="14984"/>
    <cellStyle name="Normal 65 3" xfId="14985"/>
    <cellStyle name="Normal 65 3 2" xfId="14986"/>
    <cellStyle name="Normal 65 3 2 2" xfId="14987"/>
    <cellStyle name="Normal 65 3 2 2 2" xfId="14988"/>
    <cellStyle name="Normal 65 3 2 3" xfId="14989"/>
    <cellStyle name="Normal 65 3 2 4" xfId="14990"/>
    <cellStyle name="Normal 65 3 3" xfId="14991"/>
    <cellStyle name="Normal 65 3 3 2" xfId="14992"/>
    <cellStyle name="Normal 65 3 3 3" xfId="14993"/>
    <cellStyle name="Normal 65 3 4" xfId="14994"/>
    <cellStyle name="Normal 65 3 5" xfId="14995"/>
    <cellStyle name="Normal 65 3 6" xfId="14996"/>
    <cellStyle name="Normal 65 4" xfId="14997"/>
    <cellStyle name="Normal 65 4 2" xfId="14998"/>
    <cellStyle name="Normal 65 4 2 2" xfId="14999"/>
    <cellStyle name="Normal 65 4 2 2 2" xfId="15000"/>
    <cellStyle name="Normal 65 4 2 3" xfId="15001"/>
    <cellStyle name="Normal 65 4 2 4" xfId="15002"/>
    <cellStyle name="Normal 65 4 3" xfId="15003"/>
    <cellStyle name="Normal 65 4 3 2" xfId="15004"/>
    <cellStyle name="Normal 65 4 4" xfId="15005"/>
    <cellStyle name="Normal 65 4 5" xfId="15006"/>
    <cellStyle name="Normal 65 5" xfId="15007"/>
    <cellStyle name="Normal 65 5 2" xfId="15008"/>
    <cellStyle name="Normal 65 5 2 2" xfId="15009"/>
    <cellStyle name="Normal 65 5 3" xfId="15010"/>
    <cellStyle name="Normal 65 5 4" xfId="15011"/>
    <cellStyle name="Normal 65 6" xfId="15012"/>
    <cellStyle name="Normal 65 6 2" xfId="15013"/>
    <cellStyle name="Normal 65 6 3" xfId="15014"/>
    <cellStyle name="Normal 65 7" xfId="15015"/>
    <cellStyle name="Normal 65 7 2" xfId="15016"/>
    <cellStyle name="Normal 65 8" xfId="15017"/>
    <cellStyle name="Normal 65 9" xfId="15018"/>
    <cellStyle name="Normal 66" xfId="15019"/>
    <cellStyle name="Normal 66 2" xfId="15020"/>
    <cellStyle name="Normal 66 2 2" xfId="15021"/>
    <cellStyle name="Normal 66 2 2 2" xfId="15022"/>
    <cellStyle name="Normal 66 2 2 2 2" xfId="15023"/>
    <cellStyle name="Normal 66 2 2 2 2 2" xfId="15024"/>
    <cellStyle name="Normal 66 2 2 2 3" xfId="15025"/>
    <cellStyle name="Normal 66 2 2 2 4" xfId="15026"/>
    <cellStyle name="Normal 66 2 2 3" xfId="15027"/>
    <cellStyle name="Normal 66 2 2 3 2" xfId="15028"/>
    <cellStyle name="Normal 66 2 2 3 3" xfId="15029"/>
    <cellStyle name="Normal 66 2 2 4" xfId="15030"/>
    <cellStyle name="Normal 66 2 2 5" xfId="15031"/>
    <cellStyle name="Normal 66 2 2 6" xfId="15032"/>
    <cellStyle name="Normal 66 2 3" xfId="15033"/>
    <cellStyle name="Normal 66 2 3 2" xfId="15034"/>
    <cellStyle name="Normal 66 2 3 2 2" xfId="15035"/>
    <cellStyle name="Normal 66 2 3 2 2 2" xfId="15036"/>
    <cellStyle name="Normal 66 2 3 2 3" xfId="15037"/>
    <cellStyle name="Normal 66 2 3 2 4" xfId="15038"/>
    <cellStyle name="Normal 66 2 3 3" xfId="15039"/>
    <cellStyle name="Normal 66 2 3 3 2" xfId="15040"/>
    <cellStyle name="Normal 66 2 3 4" xfId="15041"/>
    <cellStyle name="Normal 66 2 3 5" xfId="15042"/>
    <cellStyle name="Normal 66 2 4" xfId="15043"/>
    <cellStyle name="Normal 66 2 4 2" xfId="15044"/>
    <cellStyle name="Normal 66 2 4 2 2" xfId="15045"/>
    <cellStyle name="Normal 66 2 4 3" xfId="15046"/>
    <cellStyle name="Normal 66 2 4 4" xfId="15047"/>
    <cellStyle name="Normal 66 2 5" xfId="15048"/>
    <cellStyle name="Normal 66 2 5 2" xfId="15049"/>
    <cellStyle name="Normal 66 2 5 3" xfId="15050"/>
    <cellStyle name="Normal 66 2 6" xfId="15051"/>
    <cellStyle name="Normal 66 2 6 2" xfId="15052"/>
    <cellStyle name="Normal 66 2 7" xfId="15053"/>
    <cellStyle name="Normal 66 2 8" xfId="15054"/>
    <cellStyle name="Normal 66 3" xfId="15055"/>
    <cellStyle name="Normal 66 3 2" xfId="15056"/>
    <cellStyle name="Normal 66 3 2 2" xfId="15057"/>
    <cellStyle name="Normal 66 3 2 2 2" xfId="15058"/>
    <cellStyle name="Normal 66 3 2 3" xfId="15059"/>
    <cellStyle name="Normal 66 3 2 4" xfId="15060"/>
    <cellStyle name="Normal 66 3 3" xfId="15061"/>
    <cellStyle name="Normal 66 3 3 2" xfId="15062"/>
    <cellStyle name="Normal 66 3 3 3" xfId="15063"/>
    <cellStyle name="Normal 66 3 4" xfId="15064"/>
    <cellStyle name="Normal 66 3 5" xfId="15065"/>
    <cellStyle name="Normal 66 3 6" xfId="15066"/>
    <cellStyle name="Normal 66 4" xfId="15067"/>
    <cellStyle name="Normal 66 4 2" xfId="15068"/>
    <cellStyle name="Normal 66 4 2 2" xfId="15069"/>
    <cellStyle name="Normal 66 4 2 2 2" xfId="15070"/>
    <cellStyle name="Normal 66 4 2 3" xfId="15071"/>
    <cellStyle name="Normal 66 4 2 4" xfId="15072"/>
    <cellStyle name="Normal 66 4 3" xfId="15073"/>
    <cellStyle name="Normal 66 4 3 2" xfId="15074"/>
    <cellStyle name="Normal 66 4 4" xfId="15075"/>
    <cellStyle name="Normal 66 4 5" xfId="15076"/>
    <cellStyle name="Normal 66 5" xfId="15077"/>
    <cellStyle name="Normal 66 5 2" xfId="15078"/>
    <cellStyle name="Normal 66 5 2 2" xfId="15079"/>
    <cellStyle name="Normal 66 5 3" xfId="15080"/>
    <cellStyle name="Normal 66 5 4" xfId="15081"/>
    <cellStyle name="Normal 66 6" xfId="15082"/>
    <cellStyle name="Normal 66 6 2" xfId="15083"/>
    <cellStyle name="Normal 66 6 3" xfId="15084"/>
    <cellStyle name="Normal 66 7" xfId="15085"/>
    <cellStyle name="Normal 66 7 2" xfId="15086"/>
    <cellStyle name="Normal 66 8" xfId="15087"/>
    <cellStyle name="Normal 66 9" xfId="15088"/>
    <cellStyle name="Normal 67" xfId="15089"/>
    <cellStyle name="Normal 67 2" xfId="15090"/>
    <cellStyle name="Normal 67 2 2" xfId="15091"/>
    <cellStyle name="Normal 67 2 2 2" xfId="15092"/>
    <cellStyle name="Normal 67 2 2 2 2" xfId="15093"/>
    <cellStyle name="Normal 67 2 2 2 2 2" xfId="15094"/>
    <cellStyle name="Normal 67 2 2 2 3" xfId="15095"/>
    <cellStyle name="Normal 67 2 2 2 4" xfId="15096"/>
    <cellStyle name="Normal 67 2 2 3" xfId="15097"/>
    <cellStyle name="Normal 67 2 2 3 2" xfId="15098"/>
    <cellStyle name="Normal 67 2 2 3 3" xfId="15099"/>
    <cellStyle name="Normal 67 2 2 4" xfId="15100"/>
    <cellStyle name="Normal 67 2 2 5" xfId="15101"/>
    <cellStyle name="Normal 67 2 2 6" xfId="15102"/>
    <cellStyle name="Normal 67 2 3" xfId="15103"/>
    <cellStyle name="Normal 67 2 3 2" xfId="15104"/>
    <cellStyle name="Normal 67 2 3 2 2" xfId="15105"/>
    <cellStyle name="Normal 67 2 3 2 2 2" xfId="15106"/>
    <cellStyle name="Normal 67 2 3 2 3" xfId="15107"/>
    <cellStyle name="Normal 67 2 3 2 4" xfId="15108"/>
    <cellStyle name="Normal 67 2 3 3" xfId="15109"/>
    <cellStyle name="Normal 67 2 3 3 2" xfId="15110"/>
    <cellStyle name="Normal 67 2 3 4" xfId="15111"/>
    <cellStyle name="Normal 67 2 3 5" xfId="15112"/>
    <cellStyle name="Normal 67 2 4" xfId="15113"/>
    <cellStyle name="Normal 67 2 4 2" xfId="15114"/>
    <cellStyle name="Normal 67 2 4 2 2" xfId="15115"/>
    <cellStyle name="Normal 67 2 4 3" xfId="15116"/>
    <cellStyle name="Normal 67 2 4 4" xfId="15117"/>
    <cellStyle name="Normal 67 2 5" xfId="15118"/>
    <cellStyle name="Normal 67 2 5 2" xfId="15119"/>
    <cellStyle name="Normal 67 2 5 3" xfId="15120"/>
    <cellStyle name="Normal 67 2 6" xfId="15121"/>
    <cellStyle name="Normal 67 2 6 2" xfId="15122"/>
    <cellStyle name="Normal 67 2 7" xfId="15123"/>
    <cellStyle name="Normal 67 2 8" xfId="15124"/>
    <cellStyle name="Normal 67 2_COMGAS" xfId="15125"/>
    <cellStyle name="Normal 67 3" xfId="15126"/>
    <cellStyle name="Normal 67 3 2" xfId="15127"/>
    <cellStyle name="Normal 67 3 2 2" xfId="15128"/>
    <cellStyle name="Normal 67 3 2 2 2" xfId="15129"/>
    <cellStyle name="Normal 67 3 2 3" xfId="15130"/>
    <cellStyle name="Normal 67 3 2 4" xfId="15131"/>
    <cellStyle name="Normal 67 3 3" xfId="15132"/>
    <cellStyle name="Normal 67 3 3 2" xfId="15133"/>
    <cellStyle name="Normal 67 3 3 3" xfId="15134"/>
    <cellStyle name="Normal 67 3 4" xfId="15135"/>
    <cellStyle name="Normal 67 3 5" xfId="15136"/>
    <cellStyle name="Normal 67 3 6" xfId="15137"/>
    <cellStyle name="Normal 67 4" xfId="15138"/>
    <cellStyle name="Normal 67 4 2" xfId="15139"/>
    <cellStyle name="Normal 67 4 2 2" xfId="15140"/>
    <cellStyle name="Normal 67 4 2 2 2" xfId="15141"/>
    <cellStyle name="Normal 67 4 2 3" xfId="15142"/>
    <cellStyle name="Normal 67 4 2 4" xfId="15143"/>
    <cellStyle name="Normal 67 4 3" xfId="15144"/>
    <cellStyle name="Normal 67 4 3 2" xfId="15145"/>
    <cellStyle name="Normal 67 4 4" xfId="15146"/>
    <cellStyle name="Normal 67 4 5" xfId="15147"/>
    <cellStyle name="Normal 67 5" xfId="15148"/>
    <cellStyle name="Normal 67 5 2" xfId="15149"/>
    <cellStyle name="Normal 67 5 2 2" xfId="15150"/>
    <cellStyle name="Normal 67 5 3" xfId="15151"/>
    <cellStyle name="Normal 67 5 4" xfId="15152"/>
    <cellStyle name="Normal 67 6" xfId="15153"/>
    <cellStyle name="Normal 67 6 2" xfId="15154"/>
    <cellStyle name="Normal 67 6 3" xfId="15155"/>
    <cellStyle name="Normal 67 7" xfId="15156"/>
    <cellStyle name="Normal 67 7 2" xfId="15157"/>
    <cellStyle name="Normal 67 8" xfId="15158"/>
    <cellStyle name="Normal 67 9" xfId="15159"/>
    <cellStyle name="Normal 67_CV-CF Elevação" xfId="15160"/>
    <cellStyle name="Normal 68" xfId="15161"/>
    <cellStyle name="Normal 68 2" xfId="15162"/>
    <cellStyle name="Normal 68 2 2" xfId="15163"/>
    <cellStyle name="Normal 68 2 2 2" xfId="15164"/>
    <cellStyle name="Normal 68 2 2 2 2" xfId="15165"/>
    <cellStyle name="Normal 68 2 2 2 2 2" xfId="15166"/>
    <cellStyle name="Normal 68 2 2 2 3" xfId="15167"/>
    <cellStyle name="Normal 68 2 2 2 4" xfId="15168"/>
    <cellStyle name="Normal 68 2 2 3" xfId="15169"/>
    <cellStyle name="Normal 68 2 2 3 2" xfId="15170"/>
    <cellStyle name="Normal 68 2 2 3 3" xfId="15171"/>
    <cellStyle name="Normal 68 2 2 4" xfId="15172"/>
    <cellStyle name="Normal 68 2 2 5" xfId="15173"/>
    <cellStyle name="Normal 68 2 2 6" xfId="15174"/>
    <cellStyle name="Normal 68 2 3" xfId="15175"/>
    <cellStyle name="Normal 68 2 3 2" xfId="15176"/>
    <cellStyle name="Normal 68 2 3 2 2" xfId="15177"/>
    <cellStyle name="Normal 68 2 3 2 2 2" xfId="15178"/>
    <cellStyle name="Normal 68 2 3 2 3" xfId="15179"/>
    <cellStyle name="Normal 68 2 3 2 4" xfId="15180"/>
    <cellStyle name="Normal 68 2 3 3" xfId="15181"/>
    <cellStyle name="Normal 68 2 3 3 2" xfId="15182"/>
    <cellStyle name="Normal 68 2 3 4" xfId="15183"/>
    <cellStyle name="Normal 68 2 3 5" xfId="15184"/>
    <cellStyle name="Normal 68 2 4" xfId="15185"/>
    <cellStyle name="Normal 68 2 4 2" xfId="15186"/>
    <cellStyle name="Normal 68 2 4 2 2" xfId="15187"/>
    <cellStyle name="Normal 68 2 4 3" xfId="15188"/>
    <cellStyle name="Normal 68 2 4 4" xfId="15189"/>
    <cellStyle name="Normal 68 2 5" xfId="15190"/>
    <cellStyle name="Normal 68 2 5 2" xfId="15191"/>
    <cellStyle name="Normal 68 2 5 3" xfId="15192"/>
    <cellStyle name="Normal 68 2 6" xfId="15193"/>
    <cellStyle name="Normal 68 2 6 2" xfId="15194"/>
    <cellStyle name="Normal 68 2 7" xfId="15195"/>
    <cellStyle name="Normal 68 2 8" xfId="15196"/>
    <cellStyle name="Normal 68 3" xfId="15197"/>
    <cellStyle name="Normal 68 3 2" xfId="15198"/>
    <cellStyle name="Normal 68 3 2 2" xfId="15199"/>
    <cellStyle name="Normal 68 3 2 2 2" xfId="15200"/>
    <cellStyle name="Normal 68 3 2 3" xfId="15201"/>
    <cellStyle name="Normal 68 3 2 4" xfId="15202"/>
    <cellStyle name="Normal 68 3 2 5" xfId="15203"/>
    <cellStyle name="Normal 68 3 3" xfId="15204"/>
    <cellStyle name="Normal 68 3 3 2" xfId="15205"/>
    <cellStyle name="Normal 68 3 3 3" xfId="15206"/>
    <cellStyle name="Normal 68 3 4" xfId="15207"/>
    <cellStyle name="Normal 68 3 5" xfId="15208"/>
    <cellStyle name="Normal 68 3 6" xfId="15209"/>
    <cellStyle name="Normal 68 4" xfId="15210"/>
    <cellStyle name="Normal 68 4 2" xfId="15211"/>
    <cellStyle name="Normal 68 4 2 2" xfId="15212"/>
    <cellStyle name="Normal 68 4 2 2 2" xfId="15213"/>
    <cellStyle name="Normal 68 4 2 3" xfId="15214"/>
    <cellStyle name="Normal 68 4 2 4" xfId="15215"/>
    <cellStyle name="Normal 68 4 3" xfId="15216"/>
    <cellStyle name="Normal 68 4 3 2" xfId="15217"/>
    <cellStyle name="Normal 68 4 4" xfId="15218"/>
    <cellStyle name="Normal 68 4 5" xfId="15219"/>
    <cellStyle name="Normal 68 5" xfId="15220"/>
    <cellStyle name="Normal 68 5 2" xfId="15221"/>
    <cellStyle name="Normal 68 5 2 2" xfId="15222"/>
    <cellStyle name="Normal 68 5 3" xfId="15223"/>
    <cellStyle name="Normal 68 5 4" xfId="15224"/>
    <cellStyle name="Normal 68 6" xfId="15225"/>
    <cellStyle name="Normal 68 6 2" xfId="15226"/>
    <cellStyle name="Normal 68 6 3" xfId="15227"/>
    <cellStyle name="Normal 68 7" xfId="15228"/>
    <cellStyle name="Normal 68 7 2" xfId="15229"/>
    <cellStyle name="Normal 68 8" xfId="15230"/>
    <cellStyle name="Normal 68 9" xfId="15231"/>
    <cellStyle name="Normal 68_COMGAS" xfId="15232"/>
    <cellStyle name="Normal 69" xfId="15233"/>
    <cellStyle name="Normal 69 2" xfId="15234"/>
    <cellStyle name="Normal 69 2 2" xfId="15235"/>
    <cellStyle name="Normal 69 2 2 2" xfId="15236"/>
    <cellStyle name="Normal 69 2 2 2 2" xfId="15237"/>
    <cellStyle name="Normal 69 2 2 2 2 2" xfId="15238"/>
    <cellStyle name="Normal 69 2 2 2 3" xfId="15239"/>
    <cellStyle name="Normal 69 2 2 2 4" xfId="15240"/>
    <cellStyle name="Normal 69 2 2 3" xfId="15241"/>
    <cellStyle name="Normal 69 2 2 3 2" xfId="15242"/>
    <cellStyle name="Normal 69 2 2 3 3" xfId="15243"/>
    <cellStyle name="Normal 69 2 2 4" xfId="15244"/>
    <cellStyle name="Normal 69 2 2 5" xfId="15245"/>
    <cellStyle name="Normal 69 2 2 6" xfId="15246"/>
    <cellStyle name="Normal 69 2 3" xfId="15247"/>
    <cellStyle name="Normal 69 2 3 2" xfId="15248"/>
    <cellStyle name="Normal 69 2 3 2 2" xfId="15249"/>
    <cellStyle name="Normal 69 2 3 2 2 2" xfId="15250"/>
    <cellStyle name="Normal 69 2 3 2 3" xfId="15251"/>
    <cellStyle name="Normal 69 2 3 2 4" xfId="15252"/>
    <cellStyle name="Normal 69 2 3 3" xfId="15253"/>
    <cellStyle name="Normal 69 2 3 3 2" xfId="15254"/>
    <cellStyle name="Normal 69 2 3 4" xfId="15255"/>
    <cellStyle name="Normal 69 2 3 5" xfId="15256"/>
    <cellStyle name="Normal 69 2 4" xfId="15257"/>
    <cellStyle name="Normal 69 2 4 2" xfId="15258"/>
    <cellStyle name="Normal 69 2 4 2 2" xfId="15259"/>
    <cellStyle name="Normal 69 2 4 3" xfId="15260"/>
    <cellStyle name="Normal 69 2 4 4" xfId="15261"/>
    <cellStyle name="Normal 69 2 5" xfId="15262"/>
    <cellStyle name="Normal 69 2 5 2" xfId="15263"/>
    <cellStyle name="Normal 69 2 5 3" xfId="15264"/>
    <cellStyle name="Normal 69 2 6" xfId="15265"/>
    <cellStyle name="Normal 69 2 6 2" xfId="15266"/>
    <cellStyle name="Normal 69 2 7" xfId="15267"/>
    <cellStyle name="Normal 69 2 8" xfId="15268"/>
    <cellStyle name="Normal 69 3" xfId="15269"/>
    <cellStyle name="Normal 69 3 2" xfId="15270"/>
    <cellStyle name="Normal 69 3 2 2" xfId="15271"/>
    <cellStyle name="Normal 69 3 2 2 2" xfId="15272"/>
    <cellStyle name="Normal 69 3 2 3" xfId="15273"/>
    <cellStyle name="Normal 69 3 2 4" xfId="15274"/>
    <cellStyle name="Normal 69 3 2 5" xfId="15275"/>
    <cellStyle name="Normal 69 3 3" xfId="15276"/>
    <cellStyle name="Normal 69 3 3 2" xfId="15277"/>
    <cellStyle name="Normal 69 3 3 3" xfId="15278"/>
    <cellStyle name="Normal 69 3 4" xfId="15279"/>
    <cellStyle name="Normal 69 3 5" xfId="15280"/>
    <cellStyle name="Normal 69 3 6" xfId="15281"/>
    <cellStyle name="Normal 69 4" xfId="15282"/>
    <cellStyle name="Normal 69 4 2" xfId="15283"/>
    <cellStyle name="Normal 69 4 2 2" xfId="15284"/>
    <cellStyle name="Normal 69 4 2 2 2" xfId="15285"/>
    <cellStyle name="Normal 69 4 2 3" xfId="15286"/>
    <cellStyle name="Normal 69 4 2 4" xfId="15287"/>
    <cellStyle name="Normal 69 4 3" xfId="15288"/>
    <cellStyle name="Normal 69 4 3 2" xfId="15289"/>
    <cellStyle name="Normal 69 4 4" xfId="15290"/>
    <cellStyle name="Normal 69 4 5" xfId="15291"/>
    <cellStyle name="Normal 69 5" xfId="15292"/>
    <cellStyle name="Normal 69 5 2" xfId="15293"/>
    <cellStyle name="Normal 69 5 2 2" xfId="15294"/>
    <cellStyle name="Normal 69 5 3" xfId="15295"/>
    <cellStyle name="Normal 69 5 4" xfId="15296"/>
    <cellStyle name="Normal 69 6" xfId="15297"/>
    <cellStyle name="Normal 69 6 2" xfId="15298"/>
    <cellStyle name="Normal 69 6 3" xfId="15299"/>
    <cellStyle name="Normal 69 7" xfId="15300"/>
    <cellStyle name="Normal 69 7 2" xfId="15301"/>
    <cellStyle name="Normal 69 8" xfId="15302"/>
    <cellStyle name="Normal 69 9" xfId="15303"/>
    <cellStyle name="Normal 69_COMGAS" xfId="15304"/>
    <cellStyle name="Normal 7" xfId="15305"/>
    <cellStyle name="Normal 7 2" xfId="15306"/>
    <cellStyle name="Normal 7 2 2" xfId="15307"/>
    <cellStyle name="Normal 7 2 2 2" xfId="15308"/>
    <cellStyle name="Normal 7 2 2_15-FINANCEIRAS" xfId="15309"/>
    <cellStyle name="Normal 7 2 3" xfId="15310"/>
    <cellStyle name="Normal 7 2 3 2" xfId="15311"/>
    <cellStyle name="Normal 7 2 3_15-FINANCEIRAS" xfId="15312"/>
    <cellStyle name="Normal 7 2 4" xfId="15313"/>
    <cellStyle name="Normal 7 2_13-Endividamento" xfId="15314"/>
    <cellStyle name="Normal 7 3" xfId="15315"/>
    <cellStyle name="Normal 7 3 2" xfId="15316"/>
    <cellStyle name="Normal 7 3_15-FINANCEIRAS" xfId="15317"/>
    <cellStyle name="Normal 7 4" xfId="15318"/>
    <cellStyle name="Normal 7 4 2" xfId="15319"/>
    <cellStyle name="Normal 7 4_15-FINANCEIRAS" xfId="15320"/>
    <cellStyle name="Normal 7 5" xfId="15321"/>
    <cellStyle name="Normal 7 5 2" xfId="15322"/>
    <cellStyle name="Normal 7 5_15-FINANCEIRAS" xfId="15323"/>
    <cellStyle name="Normal 7 6" xfId="15324"/>
    <cellStyle name="Normal 7 7" xfId="15325"/>
    <cellStyle name="Normal 7_1.1 - Apuração IRPJ_CSLL - 2100 - 2012_MAI_V1" xfId="15326"/>
    <cellStyle name="Normal 70" xfId="15327"/>
    <cellStyle name="Normal 70 2" xfId="15328"/>
    <cellStyle name="Normal 70 2 2" xfId="15329"/>
    <cellStyle name="Normal 70 2 2 2" xfId="15330"/>
    <cellStyle name="Normal 70 2 2 2 2" xfId="15331"/>
    <cellStyle name="Normal 70 2 2 2 2 2" xfId="15332"/>
    <cellStyle name="Normal 70 2 2 2 3" xfId="15333"/>
    <cellStyle name="Normal 70 2 2 2 4" xfId="15334"/>
    <cellStyle name="Normal 70 2 2 3" xfId="15335"/>
    <cellStyle name="Normal 70 2 2 3 2" xfId="15336"/>
    <cellStyle name="Normal 70 2 2 3 3" xfId="15337"/>
    <cellStyle name="Normal 70 2 2 4" xfId="15338"/>
    <cellStyle name="Normal 70 2 2 5" xfId="15339"/>
    <cellStyle name="Normal 70 2 2 6" xfId="15340"/>
    <cellStyle name="Normal 70 2 3" xfId="15341"/>
    <cellStyle name="Normal 70 2 3 2" xfId="15342"/>
    <cellStyle name="Normal 70 2 3 2 2" xfId="15343"/>
    <cellStyle name="Normal 70 2 3 2 2 2" xfId="15344"/>
    <cellStyle name="Normal 70 2 3 2 3" xfId="15345"/>
    <cellStyle name="Normal 70 2 3 2 4" xfId="15346"/>
    <cellStyle name="Normal 70 2 3 3" xfId="15347"/>
    <cellStyle name="Normal 70 2 3 3 2" xfId="15348"/>
    <cellStyle name="Normal 70 2 3 4" xfId="15349"/>
    <cellStyle name="Normal 70 2 3 5" xfId="15350"/>
    <cellStyle name="Normal 70 2 4" xfId="15351"/>
    <cellStyle name="Normal 70 2 4 2" xfId="15352"/>
    <cellStyle name="Normal 70 2 4 2 2" xfId="15353"/>
    <cellStyle name="Normal 70 2 4 3" xfId="15354"/>
    <cellStyle name="Normal 70 2 4 4" xfId="15355"/>
    <cellStyle name="Normal 70 2 5" xfId="15356"/>
    <cellStyle name="Normal 70 2 5 2" xfId="15357"/>
    <cellStyle name="Normal 70 2 5 3" xfId="15358"/>
    <cellStyle name="Normal 70 2 6" xfId="15359"/>
    <cellStyle name="Normal 70 2 6 2" xfId="15360"/>
    <cellStyle name="Normal 70 2 7" xfId="15361"/>
    <cellStyle name="Normal 70 2 8" xfId="15362"/>
    <cellStyle name="Normal 70 3" xfId="15363"/>
    <cellStyle name="Normal 70 3 2" xfId="15364"/>
    <cellStyle name="Normal 70 3 2 2" xfId="15365"/>
    <cellStyle name="Normal 70 3 2 2 2" xfId="15366"/>
    <cellStyle name="Normal 70 3 2 3" xfId="15367"/>
    <cellStyle name="Normal 70 3 2 4" xfId="15368"/>
    <cellStyle name="Normal 70 3 3" xfId="15369"/>
    <cellStyle name="Normal 70 3 3 2" xfId="15370"/>
    <cellStyle name="Normal 70 3 3 3" xfId="15371"/>
    <cellStyle name="Normal 70 3 4" xfId="15372"/>
    <cellStyle name="Normal 70 3 5" xfId="15373"/>
    <cellStyle name="Normal 70 3 6" xfId="15374"/>
    <cellStyle name="Normal 70 4" xfId="15375"/>
    <cellStyle name="Normal 70 4 2" xfId="15376"/>
    <cellStyle name="Normal 70 4 2 2" xfId="15377"/>
    <cellStyle name="Normal 70 4 2 2 2" xfId="15378"/>
    <cellStyle name="Normal 70 4 2 3" xfId="15379"/>
    <cellStyle name="Normal 70 4 2 4" xfId="15380"/>
    <cellStyle name="Normal 70 4 3" xfId="15381"/>
    <cellStyle name="Normal 70 4 3 2" xfId="15382"/>
    <cellStyle name="Normal 70 4 4" xfId="15383"/>
    <cellStyle name="Normal 70 4 5" xfId="15384"/>
    <cellStyle name="Normal 70 5" xfId="15385"/>
    <cellStyle name="Normal 70 5 2" xfId="15386"/>
    <cellStyle name="Normal 70 5 2 2" xfId="15387"/>
    <cellStyle name="Normal 70 5 3" xfId="15388"/>
    <cellStyle name="Normal 70 5 4" xfId="15389"/>
    <cellStyle name="Normal 70 6" xfId="15390"/>
    <cellStyle name="Normal 70 6 2" xfId="15391"/>
    <cellStyle name="Normal 70 6 3" xfId="15392"/>
    <cellStyle name="Normal 70 7" xfId="15393"/>
    <cellStyle name="Normal 70 7 2" xfId="15394"/>
    <cellStyle name="Normal 70 8" xfId="15395"/>
    <cellStyle name="Normal 70 9" xfId="15396"/>
    <cellStyle name="Normal 70_COMGAS" xfId="15397"/>
    <cellStyle name="Normal 71" xfId="15398"/>
    <cellStyle name="Normal 71 2" xfId="15399"/>
    <cellStyle name="Normal 71 2 2" xfId="15400"/>
    <cellStyle name="Normal 71 2 2 2" xfId="15401"/>
    <cellStyle name="Normal 71 2 2 2 2" xfId="15402"/>
    <cellStyle name="Normal 71 2 2 2 2 2" xfId="15403"/>
    <cellStyle name="Normal 71 2 2 2 3" xfId="15404"/>
    <cellStyle name="Normal 71 2 2 2 4" xfId="15405"/>
    <cellStyle name="Normal 71 2 2 3" xfId="15406"/>
    <cellStyle name="Normal 71 2 2 3 2" xfId="15407"/>
    <cellStyle name="Normal 71 2 2 3 3" xfId="15408"/>
    <cellStyle name="Normal 71 2 2 4" xfId="15409"/>
    <cellStyle name="Normal 71 2 2 5" xfId="15410"/>
    <cellStyle name="Normal 71 2 2 6" xfId="15411"/>
    <cellStyle name="Normal 71 2 3" xfId="15412"/>
    <cellStyle name="Normal 71 2 3 2" xfId="15413"/>
    <cellStyle name="Normal 71 2 3 2 2" xfId="15414"/>
    <cellStyle name="Normal 71 2 3 2 2 2" xfId="15415"/>
    <cellStyle name="Normal 71 2 3 2 3" xfId="15416"/>
    <cellStyle name="Normal 71 2 3 2 4" xfId="15417"/>
    <cellStyle name="Normal 71 2 3 3" xfId="15418"/>
    <cellStyle name="Normal 71 2 3 3 2" xfId="15419"/>
    <cellStyle name="Normal 71 2 3 4" xfId="15420"/>
    <cellStyle name="Normal 71 2 3 5" xfId="15421"/>
    <cellStyle name="Normal 71 2 4" xfId="15422"/>
    <cellStyle name="Normal 71 2 4 2" xfId="15423"/>
    <cellStyle name="Normal 71 2 4 2 2" xfId="15424"/>
    <cellStyle name="Normal 71 2 4 3" xfId="15425"/>
    <cellStyle name="Normal 71 2 4 4" xfId="15426"/>
    <cellStyle name="Normal 71 2 5" xfId="15427"/>
    <cellStyle name="Normal 71 2 5 2" xfId="15428"/>
    <cellStyle name="Normal 71 2 5 3" xfId="15429"/>
    <cellStyle name="Normal 71 2 6" xfId="15430"/>
    <cellStyle name="Normal 71 2 6 2" xfId="15431"/>
    <cellStyle name="Normal 71 2 7" xfId="15432"/>
    <cellStyle name="Normal 71 2 8" xfId="15433"/>
    <cellStyle name="Normal 71 3" xfId="15434"/>
    <cellStyle name="Normal 71 3 2" xfId="15435"/>
    <cellStyle name="Normal 71 3 2 2" xfId="15436"/>
    <cellStyle name="Normal 71 3 2 2 2" xfId="15437"/>
    <cellStyle name="Normal 71 3 2 3" xfId="15438"/>
    <cellStyle name="Normal 71 3 2 4" xfId="15439"/>
    <cellStyle name="Normal 71 3 3" xfId="15440"/>
    <cellStyle name="Normal 71 3 3 2" xfId="15441"/>
    <cellStyle name="Normal 71 3 3 3" xfId="15442"/>
    <cellStyle name="Normal 71 3 4" xfId="15443"/>
    <cellStyle name="Normal 71 3 5" xfId="15444"/>
    <cellStyle name="Normal 71 3 6" xfId="15445"/>
    <cellStyle name="Normal 71 4" xfId="15446"/>
    <cellStyle name="Normal 71 4 2" xfId="15447"/>
    <cellStyle name="Normal 71 4 2 2" xfId="15448"/>
    <cellStyle name="Normal 71 4 2 2 2" xfId="15449"/>
    <cellStyle name="Normal 71 4 2 3" xfId="15450"/>
    <cellStyle name="Normal 71 4 2 4" xfId="15451"/>
    <cellStyle name="Normal 71 4 3" xfId="15452"/>
    <cellStyle name="Normal 71 4 3 2" xfId="15453"/>
    <cellStyle name="Normal 71 4 4" xfId="15454"/>
    <cellStyle name="Normal 71 4 5" xfId="15455"/>
    <cellStyle name="Normal 71 5" xfId="15456"/>
    <cellStyle name="Normal 71 5 2" xfId="15457"/>
    <cellStyle name="Normal 71 5 2 2" xfId="15458"/>
    <cellStyle name="Normal 71 5 3" xfId="15459"/>
    <cellStyle name="Normal 71 5 4" xfId="15460"/>
    <cellStyle name="Normal 71 6" xfId="15461"/>
    <cellStyle name="Normal 71 6 2" xfId="15462"/>
    <cellStyle name="Normal 71 6 3" xfId="15463"/>
    <cellStyle name="Normal 71 7" xfId="15464"/>
    <cellStyle name="Normal 71 7 2" xfId="15465"/>
    <cellStyle name="Normal 71 8" xfId="15466"/>
    <cellStyle name="Normal 71 9" xfId="15467"/>
    <cellStyle name="Normal 72" xfId="15468"/>
    <cellStyle name="Normal 72 2" xfId="15469"/>
    <cellStyle name="Normal 72 2 2" xfId="15470"/>
    <cellStyle name="Normal 72 2 2 2" xfId="15471"/>
    <cellStyle name="Normal 72 2 2 2 2" xfId="15472"/>
    <cellStyle name="Normal 72 2 2 2 2 2" xfId="15473"/>
    <cellStyle name="Normal 72 2 2 2 3" xfId="15474"/>
    <cellStyle name="Normal 72 2 2 2 4" xfId="15475"/>
    <cellStyle name="Normal 72 2 2 3" xfId="15476"/>
    <cellStyle name="Normal 72 2 2 3 2" xfId="15477"/>
    <cellStyle name="Normal 72 2 2 3 3" xfId="15478"/>
    <cellStyle name="Normal 72 2 2 4" xfId="15479"/>
    <cellStyle name="Normal 72 2 2 5" xfId="15480"/>
    <cellStyle name="Normal 72 2 2 6" xfId="15481"/>
    <cellStyle name="Normal 72 2 3" xfId="15482"/>
    <cellStyle name="Normal 72 2 3 2" xfId="15483"/>
    <cellStyle name="Normal 72 2 3 2 2" xfId="15484"/>
    <cellStyle name="Normal 72 2 3 2 2 2" xfId="15485"/>
    <cellStyle name="Normal 72 2 3 2 3" xfId="15486"/>
    <cellStyle name="Normal 72 2 3 2 4" xfId="15487"/>
    <cellStyle name="Normal 72 2 3 3" xfId="15488"/>
    <cellStyle name="Normal 72 2 3 3 2" xfId="15489"/>
    <cellStyle name="Normal 72 2 3 4" xfId="15490"/>
    <cellStyle name="Normal 72 2 3 5" xfId="15491"/>
    <cellStyle name="Normal 72 2 4" xfId="15492"/>
    <cellStyle name="Normal 72 2 4 2" xfId="15493"/>
    <cellStyle name="Normal 72 2 4 2 2" xfId="15494"/>
    <cellStyle name="Normal 72 2 4 3" xfId="15495"/>
    <cellStyle name="Normal 72 2 4 4" xfId="15496"/>
    <cellStyle name="Normal 72 2 5" xfId="15497"/>
    <cellStyle name="Normal 72 2 5 2" xfId="15498"/>
    <cellStyle name="Normal 72 2 5 3" xfId="15499"/>
    <cellStyle name="Normal 72 2 6" xfId="15500"/>
    <cellStyle name="Normal 72 2 6 2" xfId="15501"/>
    <cellStyle name="Normal 72 2 7" xfId="15502"/>
    <cellStyle name="Normal 72 2 8" xfId="15503"/>
    <cellStyle name="Normal 72 3" xfId="15504"/>
    <cellStyle name="Normal 72 3 2" xfId="15505"/>
    <cellStyle name="Normal 72 3 2 2" xfId="15506"/>
    <cellStyle name="Normal 72 3 2 2 2" xfId="15507"/>
    <cellStyle name="Normal 72 3 2 3" xfId="15508"/>
    <cellStyle name="Normal 72 3 2 4" xfId="15509"/>
    <cellStyle name="Normal 72 3 3" xfId="15510"/>
    <cellStyle name="Normal 72 3 3 2" xfId="15511"/>
    <cellStyle name="Normal 72 3 3 3" xfId="15512"/>
    <cellStyle name="Normal 72 3 4" xfId="15513"/>
    <cellStyle name="Normal 72 3 5" xfId="15514"/>
    <cellStyle name="Normal 72 3 6" xfId="15515"/>
    <cellStyle name="Normal 72 4" xfId="15516"/>
    <cellStyle name="Normal 72 4 2" xfId="15517"/>
    <cellStyle name="Normal 72 4 2 2" xfId="15518"/>
    <cellStyle name="Normal 72 4 2 2 2" xfId="15519"/>
    <cellStyle name="Normal 72 4 2 3" xfId="15520"/>
    <cellStyle name="Normal 72 4 2 4" xfId="15521"/>
    <cellStyle name="Normal 72 4 3" xfId="15522"/>
    <cellStyle name="Normal 72 4 3 2" xfId="15523"/>
    <cellStyle name="Normal 72 4 4" xfId="15524"/>
    <cellStyle name="Normal 72 4 5" xfId="15525"/>
    <cellStyle name="Normal 72 5" xfId="15526"/>
    <cellStyle name="Normal 72 5 2" xfId="15527"/>
    <cellStyle name="Normal 72 5 2 2" xfId="15528"/>
    <cellStyle name="Normal 72 5 3" xfId="15529"/>
    <cellStyle name="Normal 72 5 4" xfId="15530"/>
    <cellStyle name="Normal 72 6" xfId="15531"/>
    <cellStyle name="Normal 72 6 2" xfId="15532"/>
    <cellStyle name="Normal 72 6 3" xfId="15533"/>
    <cellStyle name="Normal 72 7" xfId="15534"/>
    <cellStyle name="Normal 72 7 2" xfId="15535"/>
    <cellStyle name="Normal 72 8" xfId="15536"/>
    <cellStyle name="Normal 72 9" xfId="15537"/>
    <cellStyle name="Normal 73" xfId="15538"/>
    <cellStyle name="Normal 73 2" xfId="15539"/>
    <cellStyle name="Normal 73 2 2" xfId="15540"/>
    <cellStyle name="Normal 73 2 2 2" xfId="15541"/>
    <cellStyle name="Normal 73 2 2 2 2" xfId="15542"/>
    <cellStyle name="Normal 73 2 2 2 2 2" xfId="15543"/>
    <cellStyle name="Normal 73 2 2 2 3" xfId="15544"/>
    <cellStyle name="Normal 73 2 2 2 4" xfId="15545"/>
    <cellStyle name="Normal 73 2 2 3" xfId="15546"/>
    <cellStyle name="Normal 73 2 2 3 2" xfId="15547"/>
    <cellStyle name="Normal 73 2 2 3 3" xfId="15548"/>
    <cellStyle name="Normal 73 2 2 4" xfId="15549"/>
    <cellStyle name="Normal 73 2 2 5" xfId="15550"/>
    <cellStyle name="Normal 73 2 2 6" xfId="15551"/>
    <cellStyle name="Normal 73 2 3" xfId="15552"/>
    <cellStyle name="Normal 73 2 3 2" xfId="15553"/>
    <cellStyle name="Normal 73 2 3 2 2" xfId="15554"/>
    <cellStyle name="Normal 73 2 3 2 2 2" xfId="15555"/>
    <cellStyle name="Normal 73 2 3 2 3" xfId="15556"/>
    <cellStyle name="Normal 73 2 3 2 4" xfId="15557"/>
    <cellStyle name="Normal 73 2 3 3" xfId="15558"/>
    <cellStyle name="Normal 73 2 3 3 2" xfId="15559"/>
    <cellStyle name="Normal 73 2 3 4" xfId="15560"/>
    <cellStyle name="Normal 73 2 3 5" xfId="15561"/>
    <cellStyle name="Normal 73 2 4" xfId="15562"/>
    <cellStyle name="Normal 73 2 4 2" xfId="15563"/>
    <cellStyle name="Normal 73 2 4 2 2" xfId="15564"/>
    <cellStyle name="Normal 73 2 4 3" xfId="15565"/>
    <cellStyle name="Normal 73 2 4 4" xfId="15566"/>
    <cellStyle name="Normal 73 2 5" xfId="15567"/>
    <cellStyle name="Normal 73 2 5 2" xfId="15568"/>
    <cellStyle name="Normal 73 2 5 3" xfId="15569"/>
    <cellStyle name="Normal 73 2 6" xfId="15570"/>
    <cellStyle name="Normal 73 2 6 2" xfId="15571"/>
    <cellStyle name="Normal 73 2 7" xfId="15572"/>
    <cellStyle name="Normal 73 2 8" xfId="15573"/>
    <cellStyle name="Normal 73 3" xfId="15574"/>
    <cellStyle name="Normal 73 3 2" xfId="15575"/>
    <cellStyle name="Normal 73 3 2 2" xfId="15576"/>
    <cellStyle name="Normal 73 3 2 2 2" xfId="15577"/>
    <cellStyle name="Normal 73 3 2 3" xfId="15578"/>
    <cellStyle name="Normal 73 3 2 4" xfId="15579"/>
    <cellStyle name="Normal 73 3 3" xfId="15580"/>
    <cellStyle name="Normal 73 3 3 2" xfId="15581"/>
    <cellStyle name="Normal 73 3 3 3" xfId="15582"/>
    <cellStyle name="Normal 73 3 4" xfId="15583"/>
    <cellStyle name="Normal 73 3 5" xfId="15584"/>
    <cellStyle name="Normal 73 3 6" xfId="15585"/>
    <cellStyle name="Normal 73 4" xfId="15586"/>
    <cellStyle name="Normal 73 4 2" xfId="15587"/>
    <cellStyle name="Normal 73 4 2 2" xfId="15588"/>
    <cellStyle name="Normal 73 4 2 2 2" xfId="15589"/>
    <cellStyle name="Normal 73 4 2 3" xfId="15590"/>
    <cellStyle name="Normal 73 4 2 4" xfId="15591"/>
    <cellStyle name="Normal 73 4 3" xfId="15592"/>
    <cellStyle name="Normal 73 4 3 2" xfId="15593"/>
    <cellStyle name="Normal 73 4 4" xfId="15594"/>
    <cellStyle name="Normal 73 4 5" xfId="15595"/>
    <cellStyle name="Normal 73 5" xfId="15596"/>
    <cellStyle name="Normal 73 5 2" xfId="15597"/>
    <cellStyle name="Normal 73 5 2 2" xfId="15598"/>
    <cellStyle name="Normal 73 5 3" xfId="15599"/>
    <cellStyle name="Normal 73 5 4" xfId="15600"/>
    <cellStyle name="Normal 73 6" xfId="15601"/>
    <cellStyle name="Normal 73 6 2" xfId="15602"/>
    <cellStyle name="Normal 73 6 3" xfId="15603"/>
    <cellStyle name="Normal 73 7" xfId="15604"/>
    <cellStyle name="Normal 73 7 2" xfId="15605"/>
    <cellStyle name="Normal 73 8" xfId="15606"/>
    <cellStyle name="Normal 73 9" xfId="15607"/>
    <cellStyle name="Normal 74" xfId="15608"/>
    <cellStyle name="Normal 74 2" xfId="15609"/>
    <cellStyle name="Normal 74 2 2" xfId="15610"/>
    <cellStyle name="Normal 74 2 2 2" xfId="15611"/>
    <cellStyle name="Normal 74 2 2 2 2" xfId="15612"/>
    <cellStyle name="Normal 74 2 2 2 2 2" xfId="15613"/>
    <cellStyle name="Normal 74 2 2 2 3" xfId="15614"/>
    <cellStyle name="Normal 74 2 2 2 4" xfId="15615"/>
    <cellStyle name="Normal 74 2 2 3" xfId="15616"/>
    <cellStyle name="Normal 74 2 2 3 2" xfId="15617"/>
    <cellStyle name="Normal 74 2 2 3 3" xfId="15618"/>
    <cellStyle name="Normal 74 2 2 4" xfId="15619"/>
    <cellStyle name="Normal 74 2 2 5" xfId="15620"/>
    <cellStyle name="Normal 74 2 2 6" xfId="15621"/>
    <cellStyle name="Normal 74 2 3" xfId="15622"/>
    <cellStyle name="Normal 74 2 3 2" xfId="15623"/>
    <cellStyle name="Normal 74 2 3 2 2" xfId="15624"/>
    <cellStyle name="Normal 74 2 3 2 2 2" xfId="15625"/>
    <cellStyle name="Normal 74 2 3 2 3" xfId="15626"/>
    <cellStyle name="Normal 74 2 3 2 4" xfId="15627"/>
    <cellStyle name="Normal 74 2 3 3" xfId="15628"/>
    <cellStyle name="Normal 74 2 3 3 2" xfId="15629"/>
    <cellStyle name="Normal 74 2 3 4" xfId="15630"/>
    <cellStyle name="Normal 74 2 3 5" xfId="15631"/>
    <cellStyle name="Normal 74 2 4" xfId="15632"/>
    <cellStyle name="Normal 74 2 4 2" xfId="15633"/>
    <cellStyle name="Normal 74 2 4 2 2" xfId="15634"/>
    <cellStyle name="Normal 74 2 4 3" xfId="15635"/>
    <cellStyle name="Normal 74 2 4 4" xfId="15636"/>
    <cellStyle name="Normal 74 2 5" xfId="15637"/>
    <cellStyle name="Normal 74 2 5 2" xfId="15638"/>
    <cellStyle name="Normal 74 2 5 3" xfId="15639"/>
    <cellStyle name="Normal 74 2 6" xfId="15640"/>
    <cellStyle name="Normal 74 2 6 2" xfId="15641"/>
    <cellStyle name="Normal 74 2 7" xfId="15642"/>
    <cellStyle name="Normal 74 2 8" xfId="15643"/>
    <cellStyle name="Normal 74 3" xfId="15644"/>
    <cellStyle name="Normal 74 3 2" xfId="15645"/>
    <cellStyle name="Normal 74 3 2 2" xfId="15646"/>
    <cellStyle name="Normal 74 3 2 2 2" xfId="15647"/>
    <cellStyle name="Normal 74 3 2 3" xfId="15648"/>
    <cellStyle name="Normal 74 3 2 4" xfId="15649"/>
    <cellStyle name="Normal 74 3 3" xfId="15650"/>
    <cellStyle name="Normal 74 3 3 2" xfId="15651"/>
    <cellStyle name="Normal 74 3 3 3" xfId="15652"/>
    <cellStyle name="Normal 74 3 4" xfId="15653"/>
    <cellStyle name="Normal 74 3 5" xfId="15654"/>
    <cellStyle name="Normal 74 3 6" xfId="15655"/>
    <cellStyle name="Normal 74 4" xfId="15656"/>
    <cellStyle name="Normal 74 4 2" xfId="15657"/>
    <cellStyle name="Normal 74 4 2 2" xfId="15658"/>
    <cellStyle name="Normal 74 4 2 2 2" xfId="15659"/>
    <cellStyle name="Normal 74 4 2 3" xfId="15660"/>
    <cellStyle name="Normal 74 4 2 4" xfId="15661"/>
    <cellStyle name="Normal 74 4 3" xfId="15662"/>
    <cellStyle name="Normal 74 4 3 2" xfId="15663"/>
    <cellStyle name="Normal 74 4 4" xfId="15664"/>
    <cellStyle name="Normal 74 4 5" xfId="15665"/>
    <cellStyle name="Normal 74 5" xfId="15666"/>
    <cellStyle name="Normal 74 5 2" xfId="15667"/>
    <cellStyle name="Normal 74 5 2 2" xfId="15668"/>
    <cellStyle name="Normal 74 5 3" xfId="15669"/>
    <cellStyle name="Normal 74 5 4" xfId="15670"/>
    <cellStyle name="Normal 74 6" xfId="15671"/>
    <cellStyle name="Normal 74 6 2" xfId="15672"/>
    <cellStyle name="Normal 74 6 3" xfId="15673"/>
    <cellStyle name="Normal 74 7" xfId="15674"/>
    <cellStyle name="Normal 74 7 2" xfId="15675"/>
    <cellStyle name="Normal 74 8" xfId="15676"/>
    <cellStyle name="Normal 74 9" xfId="15677"/>
    <cellStyle name="Normal 75" xfId="15678"/>
    <cellStyle name="Normal 75 2" xfId="15679"/>
    <cellStyle name="Normal 75 2 2" xfId="15680"/>
    <cellStyle name="Normal 75 2 2 2" xfId="15681"/>
    <cellStyle name="Normal 75 2 2 2 2" xfId="15682"/>
    <cellStyle name="Normal 75 2 2 2 2 2" xfId="15683"/>
    <cellStyle name="Normal 75 2 2 2 3" xfId="15684"/>
    <cellStyle name="Normal 75 2 2 2 4" xfId="15685"/>
    <cellStyle name="Normal 75 2 2 3" xfId="15686"/>
    <cellStyle name="Normal 75 2 2 3 2" xfId="15687"/>
    <cellStyle name="Normal 75 2 2 3 3" xfId="15688"/>
    <cellStyle name="Normal 75 2 2 4" xfId="15689"/>
    <cellStyle name="Normal 75 2 2 5" xfId="15690"/>
    <cellStyle name="Normal 75 2 2 6" xfId="15691"/>
    <cellStyle name="Normal 75 2 3" xfId="15692"/>
    <cellStyle name="Normal 75 2 3 2" xfId="15693"/>
    <cellStyle name="Normal 75 2 3 2 2" xfId="15694"/>
    <cellStyle name="Normal 75 2 3 2 2 2" xfId="15695"/>
    <cellStyle name="Normal 75 2 3 2 3" xfId="15696"/>
    <cellStyle name="Normal 75 2 3 2 4" xfId="15697"/>
    <cellStyle name="Normal 75 2 3 3" xfId="15698"/>
    <cellStyle name="Normal 75 2 3 3 2" xfId="15699"/>
    <cellStyle name="Normal 75 2 3 4" xfId="15700"/>
    <cellStyle name="Normal 75 2 3 5" xfId="15701"/>
    <cellStyle name="Normal 75 2 4" xfId="15702"/>
    <cellStyle name="Normal 75 2 4 2" xfId="15703"/>
    <cellStyle name="Normal 75 2 4 2 2" xfId="15704"/>
    <cellStyle name="Normal 75 2 4 3" xfId="15705"/>
    <cellStyle name="Normal 75 2 4 4" xfId="15706"/>
    <cellStyle name="Normal 75 2 5" xfId="15707"/>
    <cellStyle name="Normal 75 2 5 2" xfId="15708"/>
    <cellStyle name="Normal 75 2 5 3" xfId="15709"/>
    <cellStyle name="Normal 75 2 6" xfId="15710"/>
    <cellStyle name="Normal 75 2 6 2" xfId="15711"/>
    <cellStyle name="Normal 75 2 7" xfId="15712"/>
    <cellStyle name="Normal 75 2 8" xfId="15713"/>
    <cellStyle name="Normal 75 3" xfId="15714"/>
    <cellStyle name="Normal 75 3 2" xfId="15715"/>
    <cellStyle name="Normal 75 3 2 2" xfId="15716"/>
    <cellStyle name="Normal 75 3 2 2 2" xfId="15717"/>
    <cellStyle name="Normal 75 3 2 3" xfId="15718"/>
    <cellStyle name="Normal 75 3 2 4" xfId="15719"/>
    <cellStyle name="Normal 75 3 3" xfId="15720"/>
    <cellStyle name="Normal 75 3 3 2" xfId="15721"/>
    <cellStyle name="Normal 75 3 3 3" xfId="15722"/>
    <cellStyle name="Normal 75 3 4" xfId="15723"/>
    <cellStyle name="Normal 75 3 5" xfId="15724"/>
    <cellStyle name="Normal 75 3 6" xfId="15725"/>
    <cellStyle name="Normal 75 4" xfId="15726"/>
    <cellStyle name="Normal 75 4 2" xfId="15727"/>
    <cellStyle name="Normal 75 4 2 2" xfId="15728"/>
    <cellStyle name="Normal 75 4 2 2 2" xfId="15729"/>
    <cellStyle name="Normal 75 4 2 3" xfId="15730"/>
    <cellStyle name="Normal 75 4 2 4" xfId="15731"/>
    <cellStyle name="Normal 75 4 3" xfId="15732"/>
    <cellStyle name="Normal 75 4 3 2" xfId="15733"/>
    <cellStyle name="Normal 75 4 4" xfId="15734"/>
    <cellStyle name="Normal 75 4 5" xfId="15735"/>
    <cellStyle name="Normal 75 5" xfId="15736"/>
    <cellStyle name="Normal 75 5 2" xfId="15737"/>
    <cellStyle name="Normal 75 5 2 2" xfId="15738"/>
    <cellStyle name="Normal 75 5 3" xfId="15739"/>
    <cellStyle name="Normal 75 5 4" xfId="15740"/>
    <cellStyle name="Normal 75 6" xfId="15741"/>
    <cellStyle name="Normal 75 6 2" xfId="15742"/>
    <cellStyle name="Normal 75 6 3" xfId="15743"/>
    <cellStyle name="Normal 75 7" xfId="15744"/>
    <cellStyle name="Normal 75 7 2" xfId="15745"/>
    <cellStyle name="Normal 75 8" xfId="15746"/>
    <cellStyle name="Normal 75 9" xfId="15747"/>
    <cellStyle name="Normal 76" xfId="15748"/>
    <cellStyle name="Normal 76 2" xfId="15749"/>
    <cellStyle name="Normal 76 2 2" xfId="15750"/>
    <cellStyle name="Normal 76 2 2 2" xfId="15751"/>
    <cellStyle name="Normal 76 2 2 2 2" xfId="15752"/>
    <cellStyle name="Normal 76 2 2 2 2 2" xfId="15753"/>
    <cellStyle name="Normal 76 2 2 2 3" xfId="15754"/>
    <cellStyle name="Normal 76 2 2 2 4" xfId="15755"/>
    <cellStyle name="Normal 76 2 2 3" xfId="15756"/>
    <cellStyle name="Normal 76 2 2 3 2" xfId="15757"/>
    <cellStyle name="Normal 76 2 2 3 3" xfId="15758"/>
    <cellStyle name="Normal 76 2 2 4" xfId="15759"/>
    <cellStyle name="Normal 76 2 2 5" xfId="15760"/>
    <cellStyle name="Normal 76 2 2 6" xfId="15761"/>
    <cellStyle name="Normal 76 2 3" xfId="15762"/>
    <cellStyle name="Normal 76 2 3 2" xfId="15763"/>
    <cellStyle name="Normal 76 2 3 2 2" xfId="15764"/>
    <cellStyle name="Normal 76 2 3 2 2 2" xfId="15765"/>
    <cellStyle name="Normal 76 2 3 2 3" xfId="15766"/>
    <cellStyle name="Normal 76 2 3 2 4" xfId="15767"/>
    <cellStyle name="Normal 76 2 3 3" xfId="15768"/>
    <cellStyle name="Normal 76 2 3 3 2" xfId="15769"/>
    <cellStyle name="Normal 76 2 3 4" xfId="15770"/>
    <cellStyle name="Normal 76 2 3 5" xfId="15771"/>
    <cellStyle name="Normal 76 2 4" xfId="15772"/>
    <cellStyle name="Normal 76 2 4 2" xfId="15773"/>
    <cellStyle name="Normal 76 2 4 2 2" xfId="15774"/>
    <cellStyle name="Normal 76 2 4 3" xfId="15775"/>
    <cellStyle name="Normal 76 2 4 4" xfId="15776"/>
    <cellStyle name="Normal 76 2 5" xfId="15777"/>
    <cellStyle name="Normal 76 2 5 2" xfId="15778"/>
    <cellStyle name="Normal 76 2 5 3" xfId="15779"/>
    <cellStyle name="Normal 76 2 6" xfId="15780"/>
    <cellStyle name="Normal 76 2 6 2" xfId="15781"/>
    <cellStyle name="Normal 76 2 7" xfId="15782"/>
    <cellStyle name="Normal 76 2 8" xfId="15783"/>
    <cellStyle name="Normal 76 3" xfId="15784"/>
    <cellStyle name="Normal 76 3 2" xfId="15785"/>
    <cellStyle name="Normal 76 3 2 2" xfId="15786"/>
    <cellStyle name="Normal 76 3 2 2 2" xfId="15787"/>
    <cellStyle name="Normal 76 3 2 3" xfId="15788"/>
    <cellStyle name="Normal 76 3 2 4" xfId="15789"/>
    <cellStyle name="Normal 76 3 3" xfId="15790"/>
    <cellStyle name="Normal 76 3 3 2" xfId="15791"/>
    <cellStyle name="Normal 76 3 3 3" xfId="15792"/>
    <cellStyle name="Normal 76 3 4" xfId="15793"/>
    <cellStyle name="Normal 76 3 5" xfId="15794"/>
    <cellStyle name="Normal 76 3 6" xfId="15795"/>
    <cellStyle name="Normal 76 4" xfId="15796"/>
    <cellStyle name="Normal 76 4 2" xfId="15797"/>
    <cellStyle name="Normal 76 4 2 2" xfId="15798"/>
    <cellStyle name="Normal 76 4 2 2 2" xfId="15799"/>
    <cellStyle name="Normal 76 4 2 3" xfId="15800"/>
    <cellStyle name="Normal 76 4 2 4" xfId="15801"/>
    <cellStyle name="Normal 76 4 3" xfId="15802"/>
    <cellStyle name="Normal 76 4 3 2" xfId="15803"/>
    <cellStyle name="Normal 76 4 4" xfId="15804"/>
    <cellStyle name="Normal 76 4 5" xfId="15805"/>
    <cellStyle name="Normal 76 5" xfId="15806"/>
    <cellStyle name="Normal 76 5 2" xfId="15807"/>
    <cellStyle name="Normal 76 5 2 2" xfId="15808"/>
    <cellStyle name="Normal 76 5 3" xfId="15809"/>
    <cellStyle name="Normal 76 5 4" xfId="15810"/>
    <cellStyle name="Normal 76 6" xfId="15811"/>
    <cellStyle name="Normal 76 6 2" xfId="15812"/>
    <cellStyle name="Normal 76 6 3" xfId="15813"/>
    <cellStyle name="Normal 76 7" xfId="15814"/>
    <cellStyle name="Normal 76 7 2" xfId="15815"/>
    <cellStyle name="Normal 76 8" xfId="15816"/>
    <cellStyle name="Normal 76 9" xfId="15817"/>
    <cellStyle name="Normal 77" xfId="15818"/>
    <cellStyle name="Normal 77 2" xfId="15819"/>
    <cellStyle name="Normal 77 2 2" xfId="15820"/>
    <cellStyle name="Normal 77 2 2 2" xfId="15821"/>
    <cellStyle name="Normal 77 2 2 2 2" xfId="15822"/>
    <cellStyle name="Normal 77 2 2 2 2 2" xfId="15823"/>
    <cellStyle name="Normal 77 2 2 2 3" xfId="15824"/>
    <cellStyle name="Normal 77 2 2 2 4" xfId="15825"/>
    <cellStyle name="Normal 77 2 2 3" xfId="15826"/>
    <cellStyle name="Normal 77 2 2 3 2" xfId="15827"/>
    <cellStyle name="Normal 77 2 2 3 3" xfId="15828"/>
    <cellStyle name="Normal 77 2 2 4" xfId="15829"/>
    <cellStyle name="Normal 77 2 2 5" xfId="15830"/>
    <cellStyle name="Normal 77 2 2 6" xfId="15831"/>
    <cellStyle name="Normal 77 2 3" xfId="15832"/>
    <cellStyle name="Normal 77 2 3 2" xfId="15833"/>
    <cellStyle name="Normal 77 2 3 2 2" xfId="15834"/>
    <cellStyle name="Normal 77 2 3 2 2 2" xfId="15835"/>
    <cellStyle name="Normal 77 2 3 2 3" xfId="15836"/>
    <cellStyle name="Normal 77 2 3 2 4" xfId="15837"/>
    <cellStyle name="Normal 77 2 3 3" xfId="15838"/>
    <cellStyle name="Normal 77 2 3 3 2" xfId="15839"/>
    <cellStyle name="Normal 77 2 3 4" xfId="15840"/>
    <cellStyle name="Normal 77 2 3 5" xfId="15841"/>
    <cellStyle name="Normal 77 2 4" xfId="15842"/>
    <cellStyle name="Normal 77 2 4 2" xfId="15843"/>
    <cellStyle name="Normal 77 2 4 2 2" xfId="15844"/>
    <cellStyle name="Normal 77 2 4 3" xfId="15845"/>
    <cellStyle name="Normal 77 2 4 4" xfId="15846"/>
    <cellStyle name="Normal 77 2 5" xfId="15847"/>
    <cellStyle name="Normal 77 2 5 2" xfId="15848"/>
    <cellStyle name="Normal 77 2 5 3" xfId="15849"/>
    <cellStyle name="Normal 77 2 6" xfId="15850"/>
    <cellStyle name="Normal 77 2 6 2" xfId="15851"/>
    <cellStyle name="Normal 77 2 7" xfId="15852"/>
    <cellStyle name="Normal 77 2 8" xfId="15853"/>
    <cellStyle name="Normal 77 3" xfId="15854"/>
    <cellStyle name="Normal 77 3 2" xfId="15855"/>
    <cellStyle name="Normal 77 3 2 2" xfId="15856"/>
    <cellStyle name="Normal 77 3 2 2 2" xfId="15857"/>
    <cellStyle name="Normal 77 3 2 3" xfId="15858"/>
    <cellStyle name="Normal 77 3 2 4" xfId="15859"/>
    <cellStyle name="Normal 77 3 3" xfId="15860"/>
    <cellStyle name="Normal 77 3 3 2" xfId="15861"/>
    <cellStyle name="Normal 77 3 3 3" xfId="15862"/>
    <cellStyle name="Normal 77 3 4" xfId="15863"/>
    <cellStyle name="Normal 77 3 5" xfId="15864"/>
    <cellStyle name="Normal 77 3 6" xfId="15865"/>
    <cellStyle name="Normal 77 4" xfId="15866"/>
    <cellStyle name="Normal 77 4 2" xfId="15867"/>
    <cellStyle name="Normal 77 4 2 2" xfId="15868"/>
    <cellStyle name="Normal 77 4 2 2 2" xfId="15869"/>
    <cellStyle name="Normal 77 4 2 3" xfId="15870"/>
    <cellStyle name="Normal 77 4 2 4" xfId="15871"/>
    <cellStyle name="Normal 77 4 3" xfId="15872"/>
    <cellStyle name="Normal 77 4 3 2" xfId="15873"/>
    <cellStyle name="Normal 77 4 4" xfId="15874"/>
    <cellStyle name="Normal 77 4 5" xfId="15875"/>
    <cellStyle name="Normal 77 5" xfId="15876"/>
    <cellStyle name="Normal 77 5 2" xfId="15877"/>
    <cellStyle name="Normal 77 5 2 2" xfId="15878"/>
    <cellStyle name="Normal 77 5 3" xfId="15879"/>
    <cellStyle name="Normal 77 5 4" xfId="15880"/>
    <cellStyle name="Normal 77 6" xfId="15881"/>
    <cellStyle name="Normal 77 6 2" xfId="15882"/>
    <cellStyle name="Normal 77 6 3" xfId="15883"/>
    <cellStyle name="Normal 77 7" xfId="15884"/>
    <cellStyle name="Normal 77 7 2" xfId="15885"/>
    <cellStyle name="Normal 77 8" xfId="15886"/>
    <cellStyle name="Normal 77 9" xfId="15887"/>
    <cellStyle name="Normal 78" xfId="15888"/>
    <cellStyle name="Normal 78 2" xfId="15889"/>
    <cellStyle name="Normal 78 2 2" xfId="15890"/>
    <cellStyle name="Normal 78 2 2 2" xfId="15891"/>
    <cellStyle name="Normal 78 2 2 2 2" xfId="15892"/>
    <cellStyle name="Normal 78 2 2 2 2 2" xfId="15893"/>
    <cellStyle name="Normal 78 2 2 2 3" xfId="15894"/>
    <cellStyle name="Normal 78 2 2 2 4" xfId="15895"/>
    <cellStyle name="Normal 78 2 2 3" xfId="15896"/>
    <cellStyle name="Normal 78 2 2 3 2" xfId="15897"/>
    <cellStyle name="Normal 78 2 2 3 3" xfId="15898"/>
    <cellStyle name="Normal 78 2 2 4" xfId="15899"/>
    <cellStyle name="Normal 78 2 2 5" xfId="15900"/>
    <cellStyle name="Normal 78 2 2 6" xfId="15901"/>
    <cellStyle name="Normal 78 2 3" xfId="15902"/>
    <cellStyle name="Normal 78 2 3 2" xfId="15903"/>
    <cellStyle name="Normal 78 2 3 2 2" xfId="15904"/>
    <cellStyle name="Normal 78 2 3 2 2 2" xfId="15905"/>
    <cellStyle name="Normal 78 2 3 2 3" xfId="15906"/>
    <cellStyle name="Normal 78 2 3 2 4" xfId="15907"/>
    <cellStyle name="Normal 78 2 3 3" xfId="15908"/>
    <cellStyle name="Normal 78 2 3 3 2" xfId="15909"/>
    <cellStyle name="Normal 78 2 3 4" xfId="15910"/>
    <cellStyle name="Normal 78 2 3 5" xfId="15911"/>
    <cellStyle name="Normal 78 2 4" xfId="15912"/>
    <cellStyle name="Normal 78 2 4 2" xfId="15913"/>
    <cellStyle name="Normal 78 2 4 2 2" xfId="15914"/>
    <cellStyle name="Normal 78 2 4 3" xfId="15915"/>
    <cellStyle name="Normal 78 2 4 4" xfId="15916"/>
    <cellStyle name="Normal 78 2 5" xfId="15917"/>
    <cellStyle name="Normal 78 2 5 2" xfId="15918"/>
    <cellStyle name="Normal 78 2 5 3" xfId="15919"/>
    <cellStyle name="Normal 78 2 6" xfId="15920"/>
    <cellStyle name="Normal 78 2 6 2" xfId="15921"/>
    <cellStyle name="Normal 78 2 7" xfId="15922"/>
    <cellStyle name="Normal 78 2 8" xfId="15923"/>
    <cellStyle name="Normal 78 3" xfId="15924"/>
    <cellStyle name="Normal 78 3 2" xfId="15925"/>
    <cellStyle name="Normal 78 3 2 2" xfId="15926"/>
    <cellStyle name="Normal 78 3 2 2 2" xfId="15927"/>
    <cellStyle name="Normal 78 3 2 3" xfId="15928"/>
    <cellStyle name="Normal 78 3 2 4" xfId="15929"/>
    <cellStyle name="Normal 78 3 3" xfId="15930"/>
    <cellStyle name="Normal 78 3 3 2" xfId="15931"/>
    <cellStyle name="Normal 78 3 3 3" xfId="15932"/>
    <cellStyle name="Normal 78 3 4" xfId="15933"/>
    <cellStyle name="Normal 78 3 5" xfId="15934"/>
    <cellStyle name="Normal 78 3 6" xfId="15935"/>
    <cellStyle name="Normal 78 4" xfId="15936"/>
    <cellStyle name="Normal 78 4 2" xfId="15937"/>
    <cellStyle name="Normal 78 4 2 2" xfId="15938"/>
    <cellStyle name="Normal 78 4 2 2 2" xfId="15939"/>
    <cellStyle name="Normal 78 4 2 3" xfId="15940"/>
    <cellStyle name="Normal 78 4 2 4" xfId="15941"/>
    <cellStyle name="Normal 78 4 3" xfId="15942"/>
    <cellStyle name="Normal 78 4 3 2" xfId="15943"/>
    <cellStyle name="Normal 78 4 4" xfId="15944"/>
    <cellStyle name="Normal 78 4 5" xfId="15945"/>
    <cellStyle name="Normal 78 5" xfId="15946"/>
    <cellStyle name="Normal 78 5 2" xfId="15947"/>
    <cellStyle name="Normal 78 5 2 2" xfId="15948"/>
    <cellStyle name="Normal 78 5 3" xfId="15949"/>
    <cellStyle name="Normal 78 5 4" xfId="15950"/>
    <cellStyle name="Normal 78 6" xfId="15951"/>
    <cellStyle name="Normal 78 6 2" xfId="15952"/>
    <cellStyle name="Normal 78 6 3" xfId="15953"/>
    <cellStyle name="Normal 78 7" xfId="15954"/>
    <cellStyle name="Normal 78 7 2" xfId="15955"/>
    <cellStyle name="Normal 78 8" xfId="15956"/>
    <cellStyle name="Normal 78 9" xfId="15957"/>
    <cellStyle name="Normal 79" xfId="15958"/>
    <cellStyle name="Normal 79 2" xfId="15959"/>
    <cellStyle name="Normal 79 2 2" xfId="15960"/>
    <cellStyle name="Normal 79 2 2 2" xfId="15961"/>
    <cellStyle name="Normal 79 2 2 2 2" xfId="15962"/>
    <cellStyle name="Normal 79 2 2 2 2 2" xfId="15963"/>
    <cellStyle name="Normal 79 2 2 2 3" xfId="15964"/>
    <cellStyle name="Normal 79 2 2 2 4" xfId="15965"/>
    <cellStyle name="Normal 79 2 2 3" xfId="15966"/>
    <cellStyle name="Normal 79 2 2 3 2" xfId="15967"/>
    <cellStyle name="Normal 79 2 2 3 3" xfId="15968"/>
    <cellStyle name="Normal 79 2 2 4" xfId="15969"/>
    <cellStyle name="Normal 79 2 2 5" xfId="15970"/>
    <cellStyle name="Normal 79 2 2 6" xfId="15971"/>
    <cellStyle name="Normal 79 2 3" xfId="15972"/>
    <cellStyle name="Normal 79 2 3 2" xfId="15973"/>
    <cellStyle name="Normal 79 2 3 2 2" xfId="15974"/>
    <cellStyle name="Normal 79 2 3 2 2 2" xfId="15975"/>
    <cellStyle name="Normal 79 2 3 2 3" xfId="15976"/>
    <cellStyle name="Normal 79 2 3 2 4" xfId="15977"/>
    <cellStyle name="Normal 79 2 3 3" xfId="15978"/>
    <cellStyle name="Normal 79 2 3 3 2" xfId="15979"/>
    <cellStyle name="Normal 79 2 3 4" xfId="15980"/>
    <cellStyle name="Normal 79 2 3 5" xfId="15981"/>
    <cellStyle name="Normal 79 2 4" xfId="15982"/>
    <cellStyle name="Normal 79 2 4 2" xfId="15983"/>
    <cellStyle name="Normal 79 2 4 2 2" xfId="15984"/>
    <cellStyle name="Normal 79 2 4 3" xfId="15985"/>
    <cellStyle name="Normal 79 2 4 4" xfId="15986"/>
    <cellStyle name="Normal 79 2 5" xfId="15987"/>
    <cellStyle name="Normal 79 2 5 2" xfId="15988"/>
    <cellStyle name="Normal 79 2 5 3" xfId="15989"/>
    <cellStyle name="Normal 79 2 6" xfId="15990"/>
    <cellStyle name="Normal 79 2 6 2" xfId="15991"/>
    <cellStyle name="Normal 79 2 7" xfId="15992"/>
    <cellStyle name="Normal 79 2 8" xfId="15993"/>
    <cellStyle name="Normal 79 3" xfId="15994"/>
    <cellStyle name="Normal 79 3 2" xfId="15995"/>
    <cellStyle name="Normal 79 3 2 2" xfId="15996"/>
    <cellStyle name="Normal 79 3 2 2 2" xfId="15997"/>
    <cellStyle name="Normal 79 3 2 3" xfId="15998"/>
    <cellStyle name="Normal 79 3 2 4" xfId="15999"/>
    <cellStyle name="Normal 79 3 3" xfId="16000"/>
    <cellStyle name="Normal 79 3 3 2" xfId="16001"/>
    <cellStyle name="Normal 79 3 3 3" xfId="16002"/>
    <cellStyle name="Normal 79 3 4" xfId="16003"/>
    <cellStyle name="Normal 79 3 5" xfId="16004"/>
    <cellStyle name="Normal 79 3 6" xfId="16005"/>
    <cellStyle name="Normal 79 4" xfId="16006"/>
    <cellStyle name="Normal 79 4 2" xfId="16007"/>
    <cellStyle name="Normal 79 4 2 2" xfId="16008"/>
    <cellStyle name="Normal 79 4 2 2 2" xfId="16009"/>
    <cellStyle name="Normal 79 4 2 3" xfId="16010"/>
    <cellStyle name="Normal 79 4 2 4" xfId="16011"/>
    <cellStyle name="Normal 79 4 3" xfId="16012"/>
    <cellStyle name="Normal 79 4 3 2" xfId="16013"/>
    <cellStyle name="Normal 79 4 4" xfId="16014"/>
    <cellStyle name="Normal 79 4 5" xfId="16015"/>
    <cellStyle name="Normal 79 5" xfId="16016"/>
    <cellStyle name="Normal 79 5 2" xfId="16017"/>
    <cellStyle name="Normal 79 5 2 2" xfId="16018"/>
    <cellStyle name="Normal 79 5 3" xfId="16019"/>
    <cellStyle name="Normal 79 5 4" xfId="16020"/>
    <cellStyle name="Normal 79 6" xfId="16021"/>
    <cellStyle name="Normal 79 6 2" xfId="16022"/>
    <cellStyle name="Normal 79 6 3" xfId="16023"/>
    <cellStyle name="Normal 79 7" xfId="16024"/>
    <cellStyle name="Normal 79 7 2" xfId="16025"/>
    <cellStyle name="Normal 79 8" xfId="16026"/>
    <cellStyle name="Normal 79 9" xfId="16027"/>
    <cellStyle name="Normal 8" xfId="16028"/>
    <cellStyle name="Normal 8 2" xfId="16029"/>
    <cellStyle name="Normal 8 2 2" xfId="16030"/>
    <cellStyle name="Normal 8 2 2 2" xfId="16031"/>
    <cellStyle name="Normal 8 2 2_15-FINANCEIRAS" xfId="16032"/>
    <cellStyle name="Normal 8 2 3" xfId="16033"/>
    <cellStyle name="Normal 8 2 3 2" xfId="16034"/>
    <cellStyle name="Normal 8 2 3_15-FINANCEIRAS" xfId="16035"/>
    <cellStyle name="Normal 8 2 4" xfId="16036"/>
    <cellStyle name="Normal 8 2_13-Endividamento" xfId="16037"/>
    <cellStyle name="Normal 8 3" xfId="16038"/>
    <cellStyle name="Normal 8 3 2" xfId="16039"/>
    <cellStyle name="Normal 8 3_15-FINANCEIRAS" xfId="16040"/>
    <cellStyle name="Normal 8 4" xfId="16041"/>
    <cellStyle name="Normal 8 4 2" xfId="16042"/>
    <cellStyle name="Normal 8 4_15-FINANCEIRAS" xfId="16043"/>
    <cellStyle name="Normal 8 5" xfId="16044"/>
    <cellStyle name="Normal 8 5 2" xfId="16045"/>
    <cellStyle name="Normal 8 5_15-FINANCEIRAS" xfId="16046"/>
    <cellStyle name="Normal 8 6" xfId="16047"/>
    <cellStyle name="Normal 8 7" xfId="16048"/>
    <cellStyle name="Normal 8_1.1 - Apuração IRPJ_CSLL - 2100 - 2012_MAI_V1" xfId="16049"/>
    <cellStyle name="Normal 80" xfId="16050"/>
    <cellStyle name="Normal 80 2" xfId="16051"/>
    <cellStyle name="Normal 80 2 2" xfId="16052"/>
    <cellStyle name="Normal 80 2 2 2" xfId="16053"/>
    <cellStyle name="Normal 80 2 2 2 2" xfId="16054"/>
    <cellStyle name="Normal 80 2 2 2 2 2" xfId="16055"/>
    <cellStyle name="Normal 80 2 2 2 3" xfId="16056"/>
    <cellStyle name="Normal 80 2 2 2 4" xfId="16057"/>
    <cellStyle name="Normal 80 2 2 3" xfId="16058"/>
    <cellStyle name="Normal 80 2 2 3 2" xfId="16059"/>
    <cellStyle name="Normal 80 2 2 3 3" xfId="16060"/>
    <cellStyle name="Normal 80 2 2 4" xfId="16061"/>
    <cellStyle name="Normal 80 2 2 5" xfId="16062"/>
    <cellStyle name="Normal 80 2 2 6" xfId="16063"/>
    <cellStyle name="Normal 80 2 3" xfId="16064"/>
    <cellStyle name="Normal 80 2 3 2" xfId="16065"/>
    <cellStyle name="Normal 80 2 3 2 2" xfId="16066"/>
    <cellStyle name="Normal 80 2 3 2 2 2" xfId="16067"/>
    <cellStyle name="Normal 80 2 3 2 3" xfId="16068"/>
    <cellStyle name="Normal 80 2 3 2 4" xfId="16069"/>
    <cellStyle name="Normal 80 2 3 3" xfId="16070"/>
    <cellStyle name="Normal 80 2 3 3 2" xfId="16071"/>
    <cellStyle name="Normal 80 2 3 4" xfId="16072"/>
    <cellStyle name="Normal 80 2 3 5" xfId="16073"/>
    <cellStyle name="Normal 80 2 4" xfId="16074"/>
    <cellStyle name="Normal 80 2 4 2" xfId="16075"/>
    <cellStyle name="Normal 80 2 4 2 2" xfId="16076"/>
    <cellStyle name="Normal 80 2 4 3" xfId="16077"/>
    <cellStyle name="Normal 80 2 4 4" xfId="16078"/>
    <cellStyle name="Normal 80 2 5" xfId="16079"/>
    <cellStyle name="Normal 80 2 5 2" xfId="16080"/>
    <cellStyle name="Normal 80 2 5 3" xfId="16081"/>
    <cellStyle name="Normal 80 2 6" xfId="16082"/>
    <cellStyle name="Normal 80 2 6 2" xfId="16083"/>
    <cellStyle name="Normal 80 2 7" xfId="16084"/>
    <cellStyle name="Normal 80 2 8" xfId="16085"/>
    <cellStyle name="Normal 80 3" xfId="16086"/>
    <cellStyle name="Normal 80 3 2" xfId="16087"/>
    <cellStyle name="Normal 80 3 2 2" xfId="16088"/>
    <cellStyle name="Normal 80 3 2 2 2" xfId="16089"/>
    <cellStyle name="Normal 80 3 2 3" xfId="16090"/>
    <cellStyle name="Normal 80 3 2 4" xfId="16091"/>
    <cellStyle name="Normal 80 3 3" xfId="16092"/>
    <cellStyle name="Normal 80 3 3 2" xfId="16093"/>
    <cellStyle name="Normal 80 3 3 3" xfId="16094"/>
    <cellStyle name="Normal 80 3 4" xfId="16095"/>
    <cellStyle name="Normal 80 3 5" xfId="16096"/>
    <cellStyle name="Normal 80 3 6" xfId="16097"/>
    <cellStyle name="Normal 80 4" xfId="16098"/>
    <cellStyle name="Normal 80 4 2" xfId="16099"/>
    <cellStyle name="Normal 80 4 2 2" xfId="16100"/>
    <cellStyle name="Normal 80 4 2 2 2" xfId="16101"/>
    <cellStyle name="Normal 80 4 2 3" xfId="16102"/>
    <cellStyle name="Normal 80 4 2 4" xfId="16103"/>
    <cellStyle name="Normal 80 4 3" xfId="16104"/>
    <cellStyle name="Normal 80 4 3 2" xfId="16105"/>
    <cellStyle name="Normal 80 4 4" xfId="16106"/>
    <cellStyle name="Normal 80 4 5" xfId="16107"/>
    <cellStyle name="Normal 80 5" xfId="16108"/>
    <cellStyle name="Normal 80 5 2" xfId="16109"/>
    <cellStyle name="Normal 80 5 2 2" xfId="16110"/>
    <cellStyle name="Normal 80 5 3" xfId="16111"/>
    <cellStyle name="Normal 80 5 4" xfId="16112"/>
    <cellStyle name="Normal 80 6" xfId="16113"/>
    <cellStyle name="Normal 80 6 2" xfId="16114"/>
    <cellStyle name="Normal 80 6 3" xfId="16115"/>
    <cellStyle name="Normal 80 7" xfId="16116"/>
    <cellStyle name="Normal 80 7 2" xfId="16117"/>
    <cellStyle name="Normal 80 8" xfId="16118"/>
    <cellStyle name="Normal 80 9" xfId="16119"/>
    <cellStyle name="Normal 81" xfId="16120"/>
    <cellStyle name="Normal 81 2" xfId="16121"/>
    <cellStyle name="Normal 81 2 2" xfId="16122"/>
    <cellStyle name="Normal 81 2 2 2" xfId="16123"/>
    <cellStyle name="Normal 81 2 2 2 2" xfId="16124"/>
    <cellStyle name="Normal 81 2 2 2 2 2" xfId="16125"/>
    <cellStyle name="Normal 81 2 2 2 3" xfId="16126"/>
    <cellStyle name="Normal 81 2 2 2 4" xfId="16127"/>
    <cellStyle name="Normal 81 2 2 3" xfId="16128"/>
    <cellStyle name="Normal 81 2 2 3 2" xfId="16129"/>
    <cellStyle name="Normal 81 2 2 3 3" xfId="16130"/>
    <cellStyle name="Normal 81 2 2 4" xfId="16131"/>
    <cellStyle name="Normal 81 2 2 5" xfId="16132"/>
    <cellStyle name="Normal 81 2 2 6" xfId="16133"/>
    <cellStyle name="Normal 81 2 3" xfId="16134"/>
    <cellStyle name="Normal 81 2 3 2" xfId="16135"/>
    <cellStyle name="Normal 81 2 3 2 2" xfId="16136"/>
    <cellStyle name="Normal 81 2 3 2 2 2" xfId="16137"/>
    <cellStyle name="Normal 81 2 3 2 3" xfId="16138"/>
    <cellStyle name="Normal 81 2 3 2 4" xfId="16139"/>
    <cellStyle name="Normal 81 2 3 3" xfId="16140"/>
    <cellStyle name="Normal 81 2 3 3 2" xfId="16141"/>
    <cellStyle name="Normal 81 2 3 4" xfId="16142"/>
    <cellStyle name="Normal 81 2 3 5" xfId="16143"/>
    <cellStyle name="Normal 81 2 4" xfId="16144"/>
    <cellStyle name="Normal 81 2 4 2" xfId="16145"/>
    <cellStyle name="Normal 81 2 4 2 2" xfId="16146"/>
    <cellStyle name="Normal 81 2 4 3" xfId="16147"/>
    <cellStyle name="Normal 81 2 4 4" xfId="16148"/>
    <cellStyle name="Normal 81 2 5" xfId="16149"/>
    <cellStyle name="Normal 81 2 5 2" xfId="16150"/>
    <cellStyle name="Normal 81 2 5 3" xfId="16151"/>
    <cellStyle name="Normal 81 2 6" xfId="16152"/>
    <cellStyle name="Normal 81 2 6 2" xfId="16153"/>
    <cellStyle name="Normal 81 2 7" xfId="16154"/>
    <cellStyle name="Normal 81 2 8" xfId="16155"/>
    <cellStyle name="Normal 81 3" xfId="16156"/>
    <cellStyle name="Normal 81 3 2" xfId="16157"/>
    <cellStyle name="Normal 81 3 2 2" xfId="16158"/>
    <cellStyle name="Normal 81 3 2 2 2" xfId="16159"/>
    <cellStyle name="Normal 81 3 2 3" xfId="16160"/>
    <cellStyle name="Normal 81 3 2 4" xfId="16161"/>
    <cellStyle name="Normal 81 3 3" xfId="16162"/>
    <cellStyle name="Normal 81 3 3 2" xfId="16163"/>
    <cellStyle name="Normal 81 3 3 3" xfId="16164"/>
    <cellStyle name="Normal 81 3 4" xfId="16165"/>
    <cellStyle name="Normal 81 3 5" xfId="16166"/>
    <cellStyle name="Normal 81 3 6" xfId="16167"/>
    <cellStyle name="Normal 81 4" xfId="16168"/>
    <cellStyle name="Normal 81 4 2" xfId="16169"/>
    <cellStyle name="Normal 81 4 2 2" xfId="16170"/>
    <cellStyle name="Normal 81 4 2 2 2" xfId="16171"/>
    <cellStyle name="Normal 81 4 2 3" xfId="16172"/>
    <cellStyle name="Normal 81 4 2 4" xfId="16173"/>
    <cellStyle name="Normal 81 4 3" xfId="16174"/>
    <cellStyle name="Normal 81 4 3 2" xfId="16175"/>
    <cellStyle name="Normal 81 4 4" xfId="16176"/>
    <cellStyle name="Normal 81 4 5" xfId="16177"/>
    <cellStyle name="Normal 81 5" xfId="16178"/>
    <cellStyle name="Normal 81 5 2" xfId="16179"/>
    <cellStyle name="Normal 81 5 2 2" xfId="16180"/>
    <cellStyle name="Normal 81 5 3" xfId="16181"/>
    <cellStyle name="Normal 81 5 4" xfId="16182"/>
    <cellStyle name="Normal 81 6" xfId="16183"/>
    <cellStyle name="Normal 81 6 2" xfId="16184"/>
    <cellStyle name="Normal 81 6 3" xfId="16185"/>
    <cellStyle name="Normal 81 7" xfId="16186"/>
    <cellStyle name="Normal 81 7 2" xfId="16187"/>
    <cellStyle name="Normal 81 8" xfId="16188"/>
    <cellStyle name="Normal 81 9" xfId="16189"/>
    <cellStyle name="Normal 82" xfId="16190"/>
    <cellStyle name="Normal 82 2" xfId="16191"/>
    <cellStyle name="Normal 82 2 2" xfId="16192"/>
    <cellStyle name="Normal 82 2 2 2" xfId="16193"/>
    <cellStyle name="Normal 82 2 2 2 2" xfId="16194"/>
    <cellStyle name="Normal 82 2 2 2 2 2" xfId="16195"/>
    <cellStyle name="Normal 82 2 2 2 3" xfId="16196"/>
    <cellStyle name="Normal 82 2 2 2 4" xfId="16197"/>
    <cellStyle name="Normal 82 2 2 3" xfId="16198"/>
    <cellStyle name="Normal 82 2 2 3 2" xfId="16199"/>
    <cellStyle name="Normal 82 2 2 3 3" xfId="16200"/>
    <cellStyle name="Normal 82 2 2 4" xfId="16201"/>
    <cellStyle name="Normal 82 2 2 5" xfId="16202"/>
    <cellStyle name="Normal 82 2 2 6" xfId="16203"/>
    <cellStyle name="Normal 82 2 3" xfId="16204"/>
    <cellStyle name="Normal 82 2 3 2" xfId="16205"/>
    <cellStyle name="Normal 82 2 3 2 2" xfId="16206"/>
    <cellStyle name="Normal 82 2 3 2 2 2" xfId="16207"/>
    <cellStyle name="Normal 82 2 3 2 3" xfId="16208"/>
    <cellStyle name="Normal 82 2 3 2 4" xfId="16209"/>
    <cellStyle name="Normal 82 2 3 3" xfId="16210"/>
    <cellStyle name="Normal 82 2 3 3 2" xfId="16211"/>
    <cellStyle name="Normal 82 2 3 4" xfId="16212"/>
    <cellStyle name="Normal 82 2 3 5" xfId="16213"/>
    <cellStyle name="Normal 82 2 4" xfId="16214"/>
    <cellStyle name="Normal 82 2 4 2" xfId="16215"/>
    <cellStyle name="Normal 82 2 4 2 2" xfId="16216"/>
    <cellStyle name="Normal 82 2 4 3" xfId="16217"/>
    <cellStyle name="Normal 82 2 4 4" xfId="16218"/>
    <cellStyle name="Normal 82 2 5" xfId="16219"/>
    <cellStyle name="Normal 82 2 5 2" xfId="16220"/>
    <cellStyle name="Normal 82 2 5 3" xfId="16221"/>
    <cellStyle name="Normal 82 2 6" xfId="16222"/>
    <cellStyle name="Normal 82 2 6 2" xfId="16223"/>
    <cellStyle name="Normal 82 2 7" xfId="16224"/>
    <cellStyle name="Normal 82 2 8" xfId="16225"/>
    <cellStyle name="Normal 82 3" xfId="16226"/>
    <cellStyle name="Normal 82 3 2" xfId="16227"/>
    <cellStyle name="Normal 82 3 2 2" xfId="16228"/>
    <cellStyle name="Normal 82 3 2 2 2" xfId="16229"/>
    <cellStyle name="Normal 82 3 2 3" xfId="16230"/>
    <cellStyle name="Normal 82 3 2 4" xfId="16231"/>
    <cellStyle name="Normal 82 3 3" xfId="16232"/>
    <cellStyle name="Normal 82 3 3 2" xfId="16233"/>
    <cellStyle name="Normal 82 3 3 3" xfId="16234"/>
    <cellStyle name="Normal 82 3 4" xfId="16235"/>
    <cellStyle name="Normal 82 3 5" xfId="16236"/>
    <cellStyle name="Normal 82 3 6" xfId="16237"/>
    <cellStyle name="Normal 82 4" xfId="16238"/>
    <cellStyle name="Normal 82 4 2" xfId="16239"/>
    <cellStyle name="Normal 82 4 2 2" xfId="16240"/>
    <cellStyle name="Normal 82 4 2 2 2" xfId="16241"/>
    <cellStyle name="Normal 82 4 2 3" xfId="16242"/>
    <cellStyle name="Normal 82 4 2 4" xfId="16243"/>
    <cellStyle name="Normal 82 4 3" xfId="16244"/>
    <cellStyle name="Normal 82 4 3 2" xfId="16245"/>
    <cellStyle name="Normal 82 4 4" xfId="16246"/>
    <cellStyle name="Normal 82 4 5" xfId="16247"/>
    <cellStyle name="Normal 82 5" xfId="16248"/>
    <cellStyle name="Normal 82 5 2" xfId="16249"/>
    <cellStyle name="Normal 82 5 2 2" xfId="16250"/>
    <cellStyle name="Normal 82 5 3" xfId="16251"/>
    <cellStyle name="Normal 82 5 4" xfId="16252"/>
    <cellStyle name="Normal 82 6" xfId="16253"/>
    <cellStyle name="Normal 82 6 2" xfId="16254"/>
    <cellStyle name="Normal 82 6 3" xfId="16255"/>
    <cellStyle name="Normal 82 7" xfId="16256"/>
    <cellStyle name="Normal 82 7 2" xfId="16257"/>
    <cellStyle name="Normal 82 8" xfId="16258"/>
    <cellStyle name="Normal 82 9" xfId="16259"/>
    <cellStyle name="Normal 83" xfId="16260"/>
    <cellStyle name="Normal 83 2" xfId="16261"/>
    <cellStyle name="Normal 83 2 2" xfId="16262"/>
    <cellStyle name="Normal 83 2 2 2" xfId="16263"/>
    <cellStyle name="Normal 83 2 2 2 2" xfId="16264"/>
    <cellStyle name="Normal 83 2 2 2 2 2" xfId="16265"/>
    <cellStyle name="Normal 83 2 2 2 3" xfId="16266"/>
    <cellStyle name="Normal 83 2 2 2 4" xfId="16267"/>
    <cellStyle name="Normal 83 2 2 3" xfId="16268"/>
    <cellStyle name="Normal 83 2 2 3 2" xfId="16269"/>
    <cellStyle name="Normal 83 2 2 3 3" xfId="16270"/>
    <cellStyle name="Normal 83 2 2 4" xfId="16271"/>
    <cellStyle name="Normal 83 2 2 5" xfId="16272"/>
    <cellStyle name="Normal 83 2 2 6" xfId="16273"/>
    <cellStyle name="Normal 83 2 3" xfId="16274"/>
    <cellStyle name="Normal 83 2 3 2" xfId="16275"/>
    <cellStyle name="Normal 83 2 3 2 2" xfId="16276"/>
    <cellStyle name="Normal 83 2 3 2 2 2" xfId="16277"/>
    <cellStyle name="Normal 83 2 3 2 3" xfId="16278"/>
    <cellStyle name="Normal 83 2 3 2 4" xfId="16279"/>
    <cellStyle name="Normal 83 2 3 3" xfId="16280"/>
    <cellStyle name="Normal 83 2 3 3 2" xfId="16281"/>
    <cellStyle name="Normal 83 2 3 4" xfId="16282"/>
    <cellStyle name="Normal 83 2 3 5" xfId="16283"/>
    <cellStyle name="Normal 83 2 4" xfId="16284"/>
    <cellStyle name="Normal 83 2 4 2" xfId="16285"/>
    <cellStyle name="Normal 83 2 4 2 2" xfId="16286"/>
    <cellStyle name="Normal 83 2 4 3" xfId="16287"/>
    <cellStyle name="Normal 83 2 4 4" xfId="16288"/>
    <cellStyle name="Normal 83 2 5" xfId="16289"/>
    <cellStyle name="Normal 83 2 5 2" xfId="16290"/>
    <cellStyle name="Normal 83 2 5 3" xfId="16291"/>
    <cellStyle name="Normal 83 2 6" xfId="16292"/>
    <cellStyle name="Normal 83 2 6 2" xfId="16293"/>
    <cellStyle name="Normal 83 2 7" xfId="16294"/>
    <cellStyle name="Normal 83 2 8" xfId="16295"/>
    <cellStyle name="Normal 83 3" xfId="16296"/>
    <cellStyle name="Normal 83 3 2" xfId="16297"/>
    <cellStyle name="Normal 83 3 2 2" xfId="16298"/>
    <cellStyle name="Normal 83 3 2 2 2" xfId="16299"/>
    <cellStyle name="Normal 83 3 2 3" xfId="16300"/>
    <cellStyle name="Normal 83 3 2 4" xfId="16301"/>
    <cellStyle name="Normal 83 3 3" xfId="16302"/>
    <cellStyle name="Normal 83 3 3 2" xfId="16303"/>
    <cellStyle name="Normal 83 3 3 3" xfId="16304"/>
    <cellStyle name="Normal 83 3 4" xfId="16305"/>
    <cellStyle name="Normal 83 3 5" xfId="16306"/>
    <cellStyle name="Normal 83 3 6" xfId="16307"/>
    <cellStyle name="Normal 83 4" xfId="16308"/>
    <cellStyle name="Normal 83 4 2" xfId="16309"/>
    <cellStyle name="Normal 83 4 2 2" xfId="16310"/>
    <cellStyle name="Normal 83 4 2 2 2" xfId="16311"/>
    <cellStyle name="Normal 83 4 2 3" xfId="16312"/>
    <cellStyle name="Normal 83 4 2 4" xfId="16313"/>
    <cellStyle name="Normal 83 4 3" xfId="16314"/>
    <cellStyle name="Normal 83 4 3 2" xfId="16315"/>
    <cellStyle name="Normal 83 4 4" xfId="16316"/>
    <cellStyle name="Normal 83 4 5" xfId="16317"/>
    <cellStyle name="Normal 83 5" xfId="16318"/>
    <cellStyle name="Normal 83 5 2" xfId="16319"/>
    <cellStyle name="Normal 83 5 2 2" xfId="16320"/>
    <cellStyle name="Normal 83 5 3" xfId="16321"/>
    <cellStyle name="Normal 83 5 4" xfId="16322"/>
    <cellStyle name="Normal 83 6" xfId="16323"/>
    <cellStyle name="Normal 83 6 2" xfId="16324"/>
    <cellStyle name="Normal 83 6 3" xfId="16325"/>
    <cellStyle name="Normal 83 7" xfId="16326"/>
    <cellStyle name="Normal 83 7 2" xfId="16327"/>
    <cellStyle name="Normal 83 8" xfId="16328"/>
    <cellStyle name="Normal 83 9" xfId="16329"/>
    <cellStyle name="Normal 84" xfId="16330"/>
    <cellStyle name="Normal 84 2" xfId="16331"/>
    <cellStyle name="Normal 84 2 2" xfId="16332"/>
    <cellStyle name="Normal 84 2 2 2" xfId="16333"/>
    <cellStyle name="Normal 84 2 2 2 2" xfId="16334"/>
    <cellStyle name="Normal 84 2 2 2 2 2" xfId="16335"/>
    <cellStyle name="Normal 84 2 2 2 3" xfId="16336"/>
    <cellStyle name="Normal 84 2 2 2 4" xfId="16337"/>
    <cellStyle name="Normal 84 2 2 3" xfId="16338"/>
    <cellStyle name="Normal 84 2 2 3 2" xfId="16339"/>
    <cellStyle name="Normal 84 2 2 3 3" xfId="16340"/>
    <cellStyle name="Normal 84 2 2 4" xfId="16341"/>
    <cellStyle name="Normal 84 2 2 5" xfId="16342"/>
    <cellStyle name="Normal 84 2 2 6" xfId="16343"/>
    <cellStyle name="Normal 84 2 3" xfId="16344"/>
    <cellStyle name="Normal 84 2 3 2" xfId="16345"/>
    <cellStyle name="Normal 84 2 3 2 2" xfId="16346"/>
    <cellStyle name="Normal 84 2 3 2 2 2" xfId="16347"/>
    <cellStyle name="Normal 84 2 3 2 3" xfId="16348"/>
    <cellStyle name="Normal 84 2 3 2 4" xfId="16349"/>
    <cellStyle name="Normal 84 2 3 3" xfId="16350"/>
    <cellStyle name="Normal 84 2 3 3 2" xfId="16351"/>
    <cellStyle name="Normal 84 2 3 4" xfId="16352"/>
    <cellStyle name="Normal 84 2 3 5" xfId="16353"/>
    <cellStyle name="Normal 84 2 4" xfId="16354"/>
    <cellStyle name="Normal 84 2 4 2" xfId="16355"/>
    <cellStyle name="Normal 84 2 4 2 2" xfId="16356"/>
    <cellStyle name="Normal 84 2 4 3" xfId="16357"/>
    <cellStyle name="Normal 84 2 4 4" xfId="16358"/>
    <cellStyle name="Normal 84 2 5" xfId="16359"/>
    <cellStyle name="Normal 84 2 5 2" xfId="16360"/>
    <cellStyle name="Normal 84 2 5 3" xfId="16361"/>
    <cellStyle name="Normal 84 2 6" xfId="16362"/>
    <cellStyle name="Normal 84 2 6 2" xfId="16363"/>
    <cellStyle name="Normal 84 2 7" xfId="16364"/>
    <cellStyle name="Normal 84 2 8" xfId="16365"/>
    <cellStyle name="Normal 84 3" xfId="16366"/>
    <cellStyle name="Normal 84 3 2" xfId="16367"/>
    <cellStyle name="Normal 84 3 2 2" xfId="16368"/>
    <cellStyle name="Normal 84 3 2 2 2" xfId="16369"/>
    <cellStyle name="Normal 84 3 2 3" xfId="16370"/>
    <cellStyle name="Normal 84 3 2 4" xfId="16371"/>
    <cellStyle name="Normal 84 3 3" xfId="16372"/>
    <cellStyle name="Normal 84 3 3 2" xfId="16373"/>
    <cellStyle name="Normal 84 3 3 3" xfId="16374"/>
    <cellStyle name="Normal 84 3 4" xfId="16375"/>
    <cellStyle name="Normal 84 3 5" xfId="16376"/>
    <cellStyle name="Normal 84 3 6" xfId="16377"/>
    <cellStyle name="Normal 84 4" xfId="16378"/>
    <cellStyle name="Normal 84 4 2" xfId="16379"/>
    <cellStyle name="Normal 84 4 2 2" xfId="16380"/>
    <cellStyle name="Normal 84 4 2 2 2" xfId="16381"/>
    <cellStyle name="Normal 84 4 2 3" xfId="16382"/>
    <cellStyle name="Normal 84 4 2 4" xfId="16383"/>
    <cellStyle name="Normal 84 4 3" xfId="16384"/>
    <cellStyle name="Normal 84 4 3 2" xfId="16385"/>
    <cellStyle name="Normal 84 4 4" xfId="16386"/>
    <cellStyle name="Normal 84 4 5" xfId="16387"/>
    <cellStyle name="Normal 84 5" xfId="16388"/>
    <cellStyle name="Normal 84 5 2" xfId="16389"/>
    <cellStyle name="Normal 84 5 2 2" xfId="16390"/>
    <cellStyle name="Normal 84 5 3" xfId="16391"/>
    <cellStyle name="Normal 84 5 4" xfId="16392"/>
    <cellStyle name="Normal 84 6" xfId="16393"/>
    <cellStyle name="Normal 84 6 2" xfId="16394"/>
    <cellStyle name="Normal 84 6 3" xfId="16395"/>
    <cellStyle name="Normal 84 7" xfId="16396"/>
    <cellStyle name="Normal 84 7 2" xfId="16397"/>
    <cellStyle name="Normal 84 8" xfId="16398"/>
    <cellStyle name="Normal 84 9" xfId="16399"/>
    <cellStyle name="Normal 85" xfId="16400"/>
    <cellStyle name="Normal 85 2" xfId="16401"/>
    <cellStyle name="Normal 85 2 2" xfId="16402"/>
    <cellStyle name="Normal 85 2 2 2" xfId="16403"/>
    <cellStyle name="Normal 85 2 2 2 2" xfId="16404"/>
    <cellStyle name="Normal 85 2 2 2 2 2" xfId="16405"/>
    <cellStyle name="Normal 85 2 2 2 3" xfId="16406"/>
    <cellStyle name="Normal 85 2 2 2 4" xfId="16407"/>
    <cellStyle name="Normal 85 2 2 3" xfId="16408"/>
    <cellStyle name="Normal 85 2 2 3 2" xfId="16409"/>
    <cellStyle name="Normal 85 2 2 3 3" xfId="16410"/>
    <cellStyle name="Normal 85 2 2 4" xfId="16411"/>
    <cellStyle name="Normal 85 2 2 5" xfId="16412"/>
    <cellStyle name="Normal 85 2 2 6" xfId="16413"/>
    <cellStyle name="Normal 85 2 3" xfId="16414"/>
    <cellStyle name="Normal 85 2 3 2" xfId="16415"/>
    <cellStyle name="Normal 85 2 3 2 2" xfId="16416"/>
    <cellStyle name="Normal 85 2 3 2 2 2" xfId="16417"/>
    <cellStyle name="Normal 85 2 3 2 3" xfId="16418"/>
    <cellStyle name="Normal 85 2 3 2 4" xfId="16419"/>
    <cellStyle name="Normal 85 2 3 3" xfId="16420"/>
    <cellStyle name="Normal 85 2 3 3 2" xfId="16421"/>
    <cellStyle name="Normal 85 2 3 4" xfId="16422"/>
    <cellStyle name="Normal 85 2 3 5" xfId="16423"/>
    <cellStyle name="Normal 85 2 4" xfId="16424"/>
    <cellStyle name="Normal 85 2 4 2" xfId="16425"/>
    <cellStyle name="Normal 85 2 4 2 2" xfId="16426"/>
    <cellStyle name="Normal 85 2 4 3" xfId="16427"/>
    <cellStyle name="Normal 85 2 4 4" xfId="16428"/>
    <cellStyle name="Normal 85 2 5" xfId="16429"/>
    <cellStyle name="Normal 85 2 5 2" xfId="16430"/>
    <cellStyle name="Normal 85 2 5 3" xfId="16431"/>
    <cellStyle name="Normal 85 2 6" xfId="16432"/>
    <cellStyle name="Normal 85 2 6 2" xfId="16433"/>
    <cellStyle name="Normal 85 2 7" xfId="16434"/>
    <cellStyle name="Normal 85 2 8" xfId="16435"/>
    <cellStyle name="Normal 85 3" xfId="16436"/>
    <cellStyle name="Normal 85 3 2" xfId="16437"/>
    <cellStyle name="Normal 85 3 2 2" xfId="16438"/>
    <cellStyle name="Normal 85 3 2 2 2" xfId="16439"/>
    <cellStyle name="Normal 85 3 2 3" xfId="16440"/>
    <cellStyle name="Normal 85 3 2 4" xfId="16441"/>
    <cellStyle name="Normal 85 3 3" xfId="16442"/>
    <cellStyle name="Normal 85 3 3 2" xfId="16443"/>
    <cellStyle name="Normal 85 3 3 3" xfId="16444"/>
    <cellStyle name="Normal 85 3 4" xfId="16445"/>
    <cellStyle name="Normal 85 3 5" xfId="16446"/>
    <cellStyle name="Normal 85 3 6" xfId="16447"/>
    <cellStyle name="Normal 85 4" xfId="16448"/>
    <cellStyle name="Normal 85 4 2" xfId="16449"/>
    <cellStyle name="Normal 85 4 2 2" xfId="16450"/>
    <cellStyle name="Normal 85 4 2 2 2" xfId="16451"/>
    <cellStyle name="Normal 85 4 2 3" xfId="16452"/>
    <cellStyle name="Normal 85 4 2 4" xfId="16453"/>
    <cellStyle name="Normal 85 4 3" xfId="16454"/>
    <cellStyle name="Normal 85 4 3 2" xfId="16455"/>
    <cellStyle name="Normal 85 4 4" xfId="16456"/>
    <cellStyle name="Normal 85 4 5" xfId="16457"/>
    <cellStyle name="Normal 85 5" xfId="16458"/>
    <cellStyle name="Normal 85 5 2" xfId="16459"/>
    <cellStyle name="Normal 85 5 2 2" xfId="16460"/>
    <cellStyle name="Normal 85 5 3" xfId="16461"/>
    <cellStyle name="Normal 85 5 4" xfId="16462"/>
    <cellStyle name="Normal 85 6" xfId="16463"/>
    <cellStyle name="Normal 85 6 2" xfId="16464"/>
    <cellStyle name="Normal 85 6 3" xfId="16465"/>
    <cellStyle name="Normal 85 7" xfId="16466"/>
    <cellStyle name="Normal 85 7 2" xfId="16467"/>
    <cellStyle name="Normal 85 8" xfId="16468"/>
    <cellStyle name="Normal 85 9" xfId="16469"/>
    <cellStyle name="Normal 86" xfId="16470"/>
    <cellStyle name="Normal 86 2" xfId="16471"/>
    <cellStyle name="Normal 86 2 2" xfId="16472"/>
    <cellStyle name="Normal 86 2 2 2" xfId="16473"/>
    <cellStyle name="Normal 86 2 2 2 2" xfId="16474"/>
    <cellStyle name="Normal 86 2 2 2 2 2" xfId="16475"/>
    <cellStyle name="Normal 86 2 2 2 3" xfId="16476"/>
    <cellStyle name="Normal 86 2 2 2 4" xfId="16477"/>
    <cellStyle name="Normal 86 2 2 3" xfId="16478"/>
    <cellStyle name="Normal 86 2 2 3 2" xfId="16479"/>
    <cellStyle name="Normal 86 2 2 3 3" xfId="16480"/>
    <cellStyle name="Normal 86 2 2 4" xfId="16481"/>
    <cellStyle name="Normal 86 2 2 5" xfId="16482"/>
    <cellStyle name="Normal 86 2 2 6" xfId="16483"/>
    <cellStyle name="Normal 86 2 3" xfId="16484"/>
    <cellStyle name="Normal 86 2 3 2" xfId="16485"/>
    <cellStyle name="Normal 86 2 3 2 2" xfId="16486"/>
    <cellStyle name="Normal 86 2 3 2 2 2" xfId="16487"/>
    <cellStyle name="Normal 86 2 3 2 3" xfId="16488"/>
    <cellStyle name="Normal 86 2 3 2 4" xfId="16489"/>
    <cellStyle name="Normal 86 2 3 3" xfId="16490"/>
    <cellStyle name="Normal 86 2 3 3 2" xfId="16491"/>
    <cellStyle name="Normal 86 2 3 4" xfId="16492"/>
    <cellStyle name="Normal 86 2 3 5" xfId="16493"/>
    <cellStyle name="Normal 86 2 4" xfId="16494"/>
    <cellStyle name="Normal 86 2 4 2" xfId="16495"/>
    <cellStyle name="Normal 86 2 4 2 2" xfId="16496"/>
    <cellStyle name="Normal 86 2 4 3" xfId="16497"/>
    <cellStyle name="Normal 86 2 4 4" xfId="16498"/>
    <cellStyle name="Normal 86 2 5" xfId="16499"/>
    <cellStyle name="Normal 86 2 5 2" xfId="16500"/>
    <cellStyle name="Normal 86 2 5 3" xfId="16501"/>
    <cellStyle name="Normal 86 2 6" xfId="16502"/>
    <cellStyle name="Normal 86 2 6 2" xfId="16503"/>
    <cellStyle name="Normal 86 2 7" xfId="16504"/>
    <cellStyle name="Normal 86 2 8" xfId="16505"/>
    <cellStyle name="Normal 86 3" xfId="16506"/>
    <cellStyle name="Normal 86 3 2" xfId="16507"/>
    <cellStyle name="Normal 86 3 2 2" xfId="16508"/>
    <cellStyle name="Normal 86 3 2 2 2" xfId="16509"/>
    <cellStyle name="Normal 86 3 2 3" xfId="16510"/>
    <cellStyle name="Normal 86 3 2 4" xfId="16511"/>
    <cellStyle name="Normal 86 3 3" xfId="16512"/>
    <cellStyle name="Normal 86 3 3 2" xfId="16513"/>
    <cellStyle name="Normal 86 3 3 3" xfId="16514"/>
    <cellStyle name="Normal 86 3 4" xfId="16515"/>
    <cellStyle name="Normal 86 3 5" xfId="16516"/>
    <cellStyle name="Normal 86 3 6" xfId="16517"/>
    <cellStyle name="Normal 86 4" xfId="16518"/>
    <cellStyle name="Normal 86 4 2" xfId="16519"/>
    <cellStyle name="Normal 86 4 2 2" xfId="16520"/>
    <cellStyle name="Normal 86 4 2 2 2" xfId="16521"/>
    <cellStyle name="Normal 86 4 2 3" xfId="16522"/>
    <cellStyle name="Normal 86 4 2 4" xfId="16523"/>
    <cellStyle name="Normal 86 4 3" xfId="16524"/>
    <cellStyle name="Normal 86 4 3 2" xfId="16525"/>
    <cellStyle name="Normal 86 4 4" xfId="16526"/>
    <cellStyle name="Normal 86 4 5" xfId="16527"/>
    <cellStyle name="Normal 86 5" xfId="16528"/>
    <cellStyle name="Normal 86 5 2" xfId="16529"/>
    <cellStyle name="Normal 86 5 2 2" xfId="16530"/>
    <cellStyle name="Normal 86 5 3" xfId="16531"/>
    <cellStyle name="Normal 86 5 4" xfId="16532"/>
    <cellStyle name="Normal 86 6" xfId="16533"/>
    <cellStyle name="Normal 86 6 2" xfId="16534"/>
    <cellStyle name="Normal 86 6 3" xfId="16535"/>
    <cellStyle name="Normal 86 7" xfId="16536"/>
    <cellStyle name="Normal 86 7 2" xfId="16537"/>
    <cellStyle name="Normal 86 8" xfId="16538"/>
    <cellStyle name="Normal 86 9" xfId="16539"/>
    <cellStyle name="Normal 87" xfId="16540"/>
    <cellStyle name="Normal 87 2" xfId="16541"/>
    <cellStyle name="Normal 87 2 2" xfId="16542"/>
    <cellStyle name="Normal 87 2 2 2" xfId="16543"/>
    <cellStyle name="Normal 87 2 2 2 2" xfId="16544"/>
    <cellStyle name="Normal 87 2 2 2 2 2" xfId="16545"/>
    <cellStyle name="Normal 87 2 2 2 3" xfId="16546"/>
    <cellStyle name="Normal 87 2 2 2 4" xfId="16547"/>
    <cellStyle name="Normal 87 2 2 3" xfId="16548"/>
    <cellStyle name="Normal 87 2 2 3 2" xfId="16549"/>
    <cellStyle name="Normal 87 2 2 3 3" xfId="16550"/>
    <cellStyle name="Normal 87 2 2 4" xfId="16551"/>
    <cellStyle name="Normal 87 2 2 5" xfId="16552"/>
    <cellStyle name="Normal 87 2 2 6" xfId="16553"/>
    <cellStyle name="Normal 87 2 3" xfId="16554"/>
    <cellStyle name="Normal 87 2 3 2" xfId="16555"/>
    <cellStyle name="Normal 87 2 3 2 2" xfId="16556"/>
    <cellStyle name="Normal 87 2 3 2 2 2" xfId="16557"/>
    <cellStyle name="Normal 87 2 3 2 3" xfId="16558"/>
    <cellStyle name="Normal 87 2 3 2 4" xfId="16559"/>
    <cellStyle name="Normal 87 2 3 3" xfId="16560"/>
    <cellStyle name="Normal 87 2 3 3 2" xfId="16561"/>
    <cellStyle name="Normal 87 2 3 4" xfId="16562"/>
    <cellStyle name="Normal 87 2 3 5" xfId="16563"/>
    <cellStyle name="Normal 87 2 4" xfId="16564"/>
    <cellStyle name="Normal 87 2 4 2" xfId="16565"/>
    <cellStyle name="Normal 87 2 4 2 2" xfId="16566"/>
    <cellStyle name="Normal 87 2 4 3" xfId="16567"/>
    <cellStyle name="Normal 87 2 4 4" xfId="16568"/>
    <cellStyle name="Normal 87 2 5" xfId="16569"/>
    <cellStyle name="Normal 87 2 5 2" xfId="16570"/>
    <cellStyle name="Normal 87 2 5 3" xfId="16571"/>
    <cellStyle name="Normal 87 2 6" xfId="16572"/>
    <cellStyle name="Normal 87 2 6 2" xfId="16573"/>
    <cellStyle name="Normal 87 2 7" xfId="16574"/>
    <cellStyle name="Normal 87 2 8" xfId="16575"/>
    <cellStyle name="Normal 87 3" xfId="16576"/>
    <cellStyle name="Normal 87 3 2" xfId="16577"/>
    <cellStyle name="Normal 87 3 2 2" xfId="16578"/>
    <cellStyle name="Normal 87 3 2 2 2" xfId="16579"/>
    <cellStyle name="Normal 87 3 2 3" xfId="16580"/>
    <cellStyle name="Normal 87 3 2 4" xfId="16581"/>
    <cellStyle name="Normal 87 3 3" xfId="16582"/>
    <cellStyle name="Normal 87 3 3 2" xfId="16583"/>
    <cellStyle name="Normal 87 3 3 3" xfId="16584"/>
    <cellStyle name="Normal 87 3 4" xfId="16585"/>
    <cellStyle name="Normal 87 3 5" xfId="16586"/>
    <cellStyle name="Normal 87 3 6" xfId="16587"/>
    <cellStyle name="Normal 87 4" xfId="16588"/>
    <cellStyle name="Normal 87 4 2" xfId="16589"/>
    <cellStyle name="Normal 87 4 2 2" xfId="16590"/>
    <cellStyle name="Normal 87 4 2 2 2" xfId="16591"/>
    <cellStyle name="Normal 87 4 2 3" xfId="16592"/>
    <cellStyle name="Normal 87 4 2 4" xfId="16593"/>
    <cellStyle name="Normal 87 4 3" xfId="16594"/>
    <cellStyle name="Normal 87 4 3 2" xfId="16595"/>
    <cellStyle name="Normal 87 4 4" xfId="16596"/>
    <cellStyle name="Normal 87 4 5" xfId="16597"/>
    <cellStyle name="Normal 87 5" xfId="16598"/>
    <cellStyle name="Normal 87 5 2" xfId="16599"/>
    <cellStyle name="Normal 87 5 2 2" xfId="16600"/>
    <cellStyle name="Normal 87 5 3" xfId="16601"/>
    <cellStyle name="Normal 87 5 4" xfId="16602"/>
    <cellStyle name="Normal 87 6" xfId="16603"/>
    <cellStyle name="Normal 87 6 2" xfId="16604"/>
    <cellStyle name="Normal 87 6 3" xfId="16605"/>
    <cellStyle name="Normal 87 7" xfId="16606"/>
    <cellStyle name="Normal 87 7 2" xfId="16607"/>
    <cellStyle name="Normal 87 8" xfId="16608"/>
    <cellStyle name="Normal 87 9" xfId="16609"/>
    <cellStyle name="Normal 88" xfId="16610"/>
    <cellStyle name="Normal 88 2" xfId="16611"/>
    <cellStyle name="Normal 88 2 2" xfId="16612"/>
    <cellStyle name="Normal 88 2 2 2" xfId="16613"/>
    <cellStyle name="Normal 88 2 2 2 2" xfId="16614"/>
    <cellStyle name="Normal 88 2 2 2 2 2" xfId="16615"/>
    <cellStyle name="Normal 88 2 2 2 3" xfId="16616"/>
    <cellStyle name="Normal 88 2 2 2 4" xfId="16617"/>
    <cellStyle name="Normal 88 2 2 3" xfId="16618"/>
    <cellStyle name="Normal 88 2 2 3 2" xfId="16619"/>
    <cellStyle name="Normal 88 2 2 3 3" xfId="16620"/>
    <cellStyle name="Normal 88 2 2 4" xfId="16621"/>
    <cellStyle name="Normal 88 2 2 5" xfId="16622"/>
    <cellStyle name="Normal 88 2 2 6" xfId="16623"/>
    <cellStyle name="Normal 88 2 3" xfId="16624"/>
    <cellStyle name="Normal 88 2 3 2" xfId="16625"/>
    <cellStyle name="Normal 88 2 3 2 2" xfId="16626"/>
    <cellStyle name="Normal 88 2 3 2 2 2" xfId="16627"/>
    <cellStyle name="Normal 88 2 3 2 3" xfId="16628"/>
    <cellStyle name="Normal 88 2 3 2 4" xfId="16629"/>
    <cellStyle name="Normal 88 2 3 3" xfId="16630"/>
    <cellStyle name="Normal 88 2 3 3 2" xfId="16631"/>
    <cellStyle name="Normal 88 2 3 4" xfId="16632"/>
    <cellStyle name="Normal 88 2 3 5" xfId="16633"/>
    <cellStyle name="Normal 88 2 4" xfId="16634"/>
    <cellStyle name="Normal 88 2 4 2" xfId="16635"/>
    <cellStyle name="Normal 88 2 4 2 2" xfId="16636"/>
    <cellStyle name="Normal 88 2 4 3" xfId="16637"/>
    <cellStyle name="Normal 88 2 4 4" xfId="16638"/>
    <cellStyle name="Normal 88 2 5" xfId="16639"/>
    <cellStyle name="Normal 88 2 5 2" xfId="16640"/>
    <cellStyle name="Normal 88 2 5 3" xfId="16641"/>
    <cellStyle name="Normal 88 2 6" xfId="16642"/>
    <cellStyle name="Normal 88 2 6 2" xfId="16643"/>
    <cellStyle name="Normal 88 2 7" xfId="16644"/>
    <cellStyle name="Normal 88 2 8" xfId="16645"/>
    <cellStyle name="Normal 88 3" xfId="16646"/>
    <cellStyle name="Normal 88 3 2" xfId="16647"/>
    <cellStyle name="Normal 88 3 2 2" xfId="16648"/>
    <cellStyle name="Normal 88 3 2 2 2" xfId="16649"/>
    <cellStyle name="Normal 88 3 2 3" xfId="16650"/>
    <cellStyle name="Normal 88 3 2 4" xfId="16651"/>
    <cellStyle name="Normal 88 3 3" xfId="16652"/>
    <cellStyle name="Normal 88 3 3 2" xfId="16653"/>
    <cellStyle name="Normal 88 3 3 3" xfId="16654"/>
    <cellStyle name="Normal 88 3 4" xfId="16655"/>
    <cellStyle name="Normal 88 3 5" xfId="16656"/>
    <cellStyle name="Normal 88 3 6" xfId="16657"/>
    <cellStyle name="Normal 88 4" xfId="16658"/>
    <cellStyle name="Normal 88 4 2" xfId="16659"/>
    <cellStyle name="Normal 88 4 2 2" xfId="16660"/>
    <cellStyle name="Normal 88 4 2 2 2" xfId="16661"/>
    <cellStyle name="Normal 88 4 2 3" xfId="16662"/>
    <cellStyle name="Normal 88 4 2 4" xfId="16663"/>
    <cellStyle name="Normal 88 4 3" xfId="16664"/>
    <cellStyle name="Normal 88 4 3 2" xfId="16665"/>
    <cellStyle name="Normal 88 4 4" xfId="16666"/>
    <cellStyle name="Normal 88 4 5" xfId="16667"/>
    <cellStyle name="Normal 88 5" xfId="16668"/>
    <cellStyle name="Normal 88 5 2" xfId="16669"/>
    <cellStyle name="Normal 88 5 2 2" xfId="16670"/>
    <cellStyle name="Normal 88 5 3" xfId="16671"/>
    <cellStyle name="Normal 88 5 4" xfId="16672"/>
    <cellStyle name="Normal 88 6" xfId="16673"/>
    <cellStyle name="Normal 88 6 2" xfId="16674"/>
    <cellStyle name="Normal 88 6 3" xfId="16675"/>
    <cellStyle name="Normal 88 7" xfId="16676"/>
    <cellStyle name="Normal 88 7 2" xfId="16677"/>
    <cellStyle name="Normal 88 8" xfId="16678"/>
    <cellStyle name="Normal 88 9" xfId="16679"/>
    <cellStyle name="Normal 89" xfId="16680"/>
    <cellStyle name="Normal 89 2" xfId="16681"/>
    <cellStyle name="Normal 89 2 2" xfId="16682"/>
    <cellStyle name="Normal 89 2 2 2" xfId="16683"/>
    <cellStyle name="Normal 89 2 2 2 2" xfId="16684"/>
    <cellStyle name="Normal 89 2 2 2 2 2" xfId="16685"/>
    <cellStyle name="Normal 89 2 2 2 3" xfId="16686"/>
    <cellStyle name="Normal 89 2 2 2 4" xfId="16687"/>
    <cellStyle name="Normal 89 2 2 2 5" xfId="16688"/>
    <cellStyle name="Normal 89 2 2 3" xfId="16689"/>
    <cellStyle name="Normal 89 2 2 3 2" xfId="16690"/>
    <cellStyle name="Normal 89 2 2 3 3" xfId="16691"/>
    <cellStyle name="Normal 89 2 2 4" xfId="16692"/>
    <cellStyle name="Normal 89 2 2 5" xfId="16693"/>
    <cellStyle name="Normal 89 2 2 6" xfId="16694"/>
    <cellStyle name="Normal 89 2 3" xfId="16695"/>
    <cellStyle name="Normal 89 2 3 2" xfId="16696"/>
    <cellStyle name="Normal 89 2 3 2 2" xfId="16697"/>
    <cellStyle name="Normal 89 2 3 2 2 2" xfId="16698"/>
    <cellStyle name="Normal 89 2 3 2 3" xfId="16699"/>
    <cellStyle name="Normal 89 2 3 2 4" xfId="16700"/>
    <cellStyle name="Normal 89 2 3 3" xfId="16701"/>
    <cellStyle name="Normal 89 2 3 3 2" xfId="16702"/>
    <cellStyle name="Normal 89 2 3 4" xfId="16703"/>
    <cellStyle name="Normal 89 2 3 5" xfId="16704"/>
    <cellStyle name="Normal 89 2 3 6" xfId="16705"/>
    <cellStyle name="Normal 89 2 4" xfId="16706"/>
    <cellStyle name="Normal 89 2 4 2" xfId="16707"/>
    <cellStyle name="Normal 89 2 4 2 2" xfId="16708"/>
    <cellStyle name="Normal 89 2 4 3" xfId="16709"/>
    <cellStyle name="Normal 89 2 4 4" xfId="16710"/>
    <cellStyle name="Normal 89 2 5" xfId="16711"/>
    <cellStyle name="Normal 89 2 5 2" xfId="16712"/>
    <cellStyle name="Normal 89 2 5 3" xfId="16713"/>
    <cellStyle name="Normal 89 2 6" xfId="16714"/>
    <cellStyle name="Normal 89 2 6 2" xfId="16715"/>
    <cellStyle name="Normal 89 2 7" xfId="16716"/>
    <cellStyle name="Normal 89 2 8" xfId="16717"/>
    <cellStyle name="Normal 89 3" xfId="16718"/>
    <cellStyle name="Normal 89 3 2" xfId="16719"/>
    <cellStyle name="Normal 89 3 2 2" xfId="16720"/>
    <cellStyle name="Normal 89 3 2 2 2" xfId="16721"/>
    <cellStyle name="Normal 89 3 2 3" xfId="16722"/>
    <cellStyle name="Normal 89 3 2 4" xfId="16723"/>
    <cellStyle name="Normal 89 3 3" xfId="16724"/>
    <cellStyle name="Normal 89 3 3 2" xfId="16725"/>
    <cellStyle name="Normal 89 3 3 3" xfId="16726"/>
    <cellStyle name="Normal 89 3 4" xfId="16727"/>
    <cellStyle name="Normal 89 3 5" xfId="16728"/>
    <cellStyle name="Normal 89 3 6" xfId="16729"/>
    <cellStyle name="Normal 89 4" xfId="16730"/>
    <cellStyle name="Normal 89 4 2" xfId="16731"/>
    <cellStyle name="Normal 89 4 2 2" xfId="16732"/>
    <cellStyle name="Normal 89 4 2 2 2" xfId="16733"/>
    <cellStyle name="Normal 89 4 2 3" xfId="16734"/>
    <cellStyle name="Normal 89 4 2 4" xfId="16735"/>
    <cellStyle name="Normal 89 4 3" xfId="16736"/>
    <cellStyle name="Normal 89 4 3 2" xfId="16737"/>
    <cellStyle name="Normal 89 4 4" xfId="16738"/>
    <cellStyle name="Normal 89 4 5" xfId="16739"/>
    <cellStyle name="Normal 89 5" xfId="16740"/>
    <cellStyle name="Normal 89 5 2" xfId="16741"/>
    <cellStyle name="Normal 89 5 2 2" xfId="16742"/>
    <cellStyle name="Normal 89 5 3" xfId="16743"/>
    <cellStyle name="Normal 89 5 4" xfId="16744"/>
    <cellStyle name="Normal 89 6" xfId="16745"/>
    <cellStyle name="Normal 89 6 2" xfId="16746"/>
    <cellStyle name="Normal 89 6 3" xfId="16747"/>
    <cellStyle name="Normal 89 7" xfId="16748"/>
    <cellStyle name="Normal 89 7 2" xfId="16749"/>
    <cellStyle name="Normal 89 8" xfId="16750"/>
    <cellStyle name="Normal 89 9" xfId="16751"/>
    <cellStyle name="Normal 9" xfId="16752"/>
    <cellStyle name="Normal 9 2" xfId="16753"/>
    <cellStyle name="Normal 9 2 2" xfId="16754"/>
    <cellStyle name="Normal 9 2 2 2" xfId="16755"/>
    <cellStyle name="Normal 9 2 2_15-FINANCEIRAS" xfId="16756"/>
    <cellStyle name="Normal 9 2 3" xfId="16757"/>
    <cellStyle name="Normal 9 2 3 2" xfId="16758"/>
    <cellStyle name="Normal 9 2 3_15-FINANCEIRAS" xfId="16759"/>
    <cellStyle name="Normal 9 2 4" xfId="16760"/>
    <cellStyle name="Normal 9 2_13-Endividamento" xfId="16761"/>
    <cellStyle name="Normal 9 3" xfId="16762"/>
    <cellStyle name="Normal 9 3 2" xfId="16763"/>
    <cellStyle name="Normal 9 3_15-FINANCEIRAS" xfId="16764"/>
    <cellStyle name="Normal 9 4" xfId="16765"/>
    <cellStyle name="Normal 9 4 2" xfId="16766"/>
    <cellStyle name="Normal 9 4_15-FINANCEIRAS" xfId="16767"/>
    <cellStyle name="Normal 9 5" xfId="16768"/>
    <cellStyle name="Normal 9 5 2" xfId="16769"/>
    <cellStyle name="Normal 9 5_15-FINANCEIRAS" xfId="16770"/>
    <cellStyle name="Normal 9 6" xfId="16771"/>
    <cellStyle name="Normal 9 7" xfId="16772"/>
    <cellStyle name="Normal 9_1.1 - Apuração IRPJ_CSLL - 2100 - 2012_MAI_V1" xfId="16773"/>
    <cellStyle name="Normal 90" xfId="16774"/>
    <cellStyle name="Normal 90 2" xfId="16775"/>
    <cellStyle name="Normal 90 2 2" xfId="16776"/>
    <cellStyle name="Normal 90 2 2 2" xfId="16777"/>
    <cellStyle name="Normal 90 2 2 2 2" xfId="16778"/>
    <cellStyle name="Normal 90 2 2 2 2 2" xfId="16779"/>
    <cellStyle name="Normal 90 2 2 2 3" xfId="16780"/>
    <cellStyle name="Normal 90 2 2 2 4" xfId="16781"/>
    <cellStyle name="Normal 90 2 2 3" xfId="16782"/>
    <cellStyle name="Normal 90 2 2 3 2" xfId="16783"/>
    <cellStyle name="Normal 90 2 2 3 3" xfId="16784"/>
    <cellStyle name="Normal 90 2 2 4" xfId="16785"/>
    <cellStyle name="Normal 90 2 2 5" xfId="16786"/>
    <cellStyle name="Normal 90 2 2 6" xfId="16787"/>
    <cellStyle name="Normal 90 2 3" xfId="16788"/>
    <cellStyle name="Normal 90 2 3 2" xfId="16789"/>
    <cellStyle name="Normal 90 2 3 2 2" xfId="16790"/>
    <cellStyle name="Normal 90 2 3 2 2 2" xfId="16791"/>
    <cellStyle name="Normal 90 2 3 2 3" xfId="16792"/>
    <cellStyle name="Normal 90 2 3 2 4" xfId="16793"/>
    <cellStyle name="Normal 90 2 3 3" xfId="16794"/>
    <cellStyle name="Normal 90 2 3 3 2" xfId="16795"/>
    <cellStyle name="Normal 90 2 3 4" xfId="16796"/>
    <cellStyle name="Normal 90 2 3 5" xfId="16797"/>
    <cellStyle name="Normal 90 2 4" xfId="16798"/>
    <cellStyle name="Normal 90 2 4 2" xfId="16799"/>
    <cellStyle name="Normal 90 2 4 2 2" xfId="16800"/>
    <cellStyle name="Normal 90 2 4 3" xfId="16801"/>
    <cellStyle name="Normal 90 2 4 4" xfId="16802"/>
    <cellStyle name="Normal 90 2 5" xfId="16803"/>
    <cellStyle name="Normal 90 2 5 2" xfId="16804"/>
    <cellStyle name="Normal 90 2 5 3" xfId="16805"/>
    <cellStyle name="Normal 90 2 6" xfId="16806"/>
    <cellStyle name="Normal 90 2 6 2" xfId="16807"/>
    <cellStyle name="Normal 90 2 7" xfId="16808"/>
    <cellStyle name="Normal 90 2 8" xfId="16809"/>
    <cellStyle name="Normal 90 3" xfId="16810"/>
    <cellStyle name="Normal 90 3 2" xfId="16811"/>
    <cellStyle name="Normal 90 3 2 2" xfId="16812"/>
    <cellStyle name="Normal 90 3 2 2 2" xfId="16813"/>
    <cellStyle name="Normal 90 3 2 3" xfId="16814"/>
    <cellStyle name="Normal 90 3 2 4" xfId="16815"/>
    <cellStyle name="Normal 90 3 3" xfId="16816"/>
    <cellStyle name="Normal 90 3 3 2" xfId="16817"/>
    <cellStyle name="Normal 90 3 3 3" xfId="16818"/>
    <cellStyle name="Normal 90 3 4" xfId="16819"/>
    <cellStyle name="Normal 90 3 5" xfId="16820"/>
    <cellStyle name="Normal 90 3 6" xfId="16821"/>
    <cellStyle name="Normal 90 4" xfId="16822"/>
    <cellStyle name="Normal 90 4 2" xfId="16823"/>
    <cellStyle name="Normal 90 4 2 2" xfId="16824"/>
    <cellStyle name="Normal 90 4 2 2 2" xfId="16825"/>
    <cellStyle name="Normal 90 4 2 3" xfId="16826"/>
    <cellStyle name="Normal 90 4 2 4" xfId="16827"/>
    <cellStyle name="Normal 90 4 3" xfId="16828"/>
    <cellStyle name="Normal 90 4 3 2" xfId="16829"/>
    <cellStyle name="Normal 90 4 4" xfId="16830"/>
    <cellStyle name="Normal 90 4 5" xfId="16831"/>
    <cellStyle name="Normal 90 5" xfId="16832"/>
    <cellStyle name="Normal 90 5 2" xfId="16833"/>
    <cellStyle name="Normal 90 5 2 2" xfId="16834"/>
    <cellStyle name="Normal 90 5 3" xfId="16835"/>
    <cellStyle name="Normal 90 5 4" xfId="16836"/>
    <cellStyle name="Normal 90 6" xfId="16837"/>
    <cellStyle name="Normal 90 6 2" xfId="16838"/>
    <cellStyle name="Normal 90 6 3" xfId="16839"/>
    <cellStyle name="Normal 90 7" xfId="16840"/>
    <cellStyle name="Normal 90 7 2" xfId="16841"/>
    <cellStyle name="Normal 90 8" xfId="16842"/>
    <cellStyle name="Normal 90 9" xfId="16843"/>
    <cellStyle name="Normal 91" xfId="16844"/>
    <cellStyle name="Normal 91 2" xfId="16845"/>
    <cellStyle name="Normal 91 2 2" xfId="16846"/>
    <cellStyle name="Normal 91 2 2 2" xfId="16847"/>
    <cellStyle name="Normal 91 2 2 2 2" xfId="16848"/>
    <cellStyle name="Normal 91 2 2 2 2 2" xfId="16849"/>
    <cellStyle name="Normal 91 2 2 2 3" xfId="16850"/>
    <cellStyle name="Normal 91 2 2 2 4" xfId="16851"/>
    <cellStyle name="Normal 91 2 2 3" xfId="16852"/>
    <cellStyle name="Normal 91 2 2 3 2" xfId="16853"/>
    <cellStyle name="Normal 91 2 2 3 3" xfId="16854"/>
    <cellStyle name="Normal 91 2 2 4" xfId="16855"/>
    <cellStyle name="Normal 91 2 2 5" xfId="16856"/>
    <cellStyle name="Normal 91 2 2 6" xfId="16857"/>
    <cellStyle name="Normal 91 2 3" xfId="16858"/>
    <cellStyle name="Normal 91 2 3 2" xfId="16859"/>
    <cellStyle name="Normal 91 2 3 2 2" xfId="16860"/>
    <cellStyle name="Normal 91 2 3 2 2 2" xfId="16861"/>
    <cellStyle name="Normal 91 2 3 2 3" xfId="16862"/>
    <cellStyle name="Normal 91 2 3 2 4" xfId="16863"/>
    <cellStyle name="Normal 91 2 3 3" xfId="16864"/>
    <cellStyle name="Normal 91 2 3 3 2" xfId="16865"/>
    <cellStyle name="Normal 91 2 3 4" xfId="16866"/>
    <cellStyle name="Normal 91 2 3 5" xfId="16867"/>
    <cellStyle name="Normal 91 2 4" xfId="16868"/>
    <cellStyle name="Normal 91 2 4 2" xfId="16869"/>
    <cellStyle name="Normal 91 2 4 2 2" xfId="16870"/>
    <cellStyle name="Normal 91 2 4 3" xfId="16871"/>
    <cellStyle name="Normal 91 2 4 4" xfId="16872"/>
    <cellStyle name="Normal 91 2 5" xfId="16873"/>
    <cellStyle name="Normal 91 2 5 2" xfId="16874"/>
    <cellStyle name="Normal 91 2 5 3" xfId="16875"/>
    <cellStyle name="Normal 91 2 6" xfId="16876"/>
    <cellStyle name="Normal 91 2 6 2" xfId="16877"/>
    <cellStyle name="Normal 91 2 7" xfId="16878"/>
    <cellStyle name="Normal 91 2 8" xfId="16879"/>
    <cellStyle name="Normal 91 3" xfId="16880"/>
    <cellStyle name="Normal 91 3 2" xfId="16881"/>
    <cellStyle name="Normal 91 3 2 2" xfId="16882"/>
    <cellStyle name="Normal 91 3 2 2 2" xfId="16883"/>
    <cellStyle name="Normal 91 3 2 3" xfId="16884"/>
    <cellStyle name="Normal 91 3 2 4" xfId="16885"/>
    <cellStyle name="Normal 91 3 3" xfId="16886"/>
    <cellStyle name="Normal 91 3 3 2" xfId="16887"/>
    <cellStyle name="Normal 91 3 3 3" xfId="16888"/>
    <cellStyle name="Normal 91 3 4" xfId="16889"/>
    <cellStyle name="Normal 91 3 5" xfId="16890"/>
    <cellStyle name="Normal 91 3 6" xfId="16891"/>
    <cellStyle name="Normal 91 4" xfId="16892"/>
    <cellStyle name="Normal 91 4 2" xfId="16893"/>
    <cellStyle name="Normal 91 4 2 2" xfId="16894"/>
    <cellStyle name="Normal 91 4 2 2 2" xfId="16895"/>
    <cellStyle name="Normal 91 4 2 3" xfId="16896"/>
    <cellStyle name="Normal 91 4 2 4" xfId="16897"/>
    <cellStyle name="Normal 91 4 3" xfId="16898"/>
    <cellStyle name="Normal 91 4 3 2" xfId="16899"/>
    <cellStyle name="Normal 91 4 4" xfId="16900"/>
    <cellStyle name="Normal 91 4 5" xfId="16901"/>
    <cellStyle name="Normal 91 5" xfId="16902"/>
    <cellStyle name="Normal 91 5 2" xfId="16903"/>
    <cellStyle name="Normal 91 5 2 2" xfId="16904"/>
    <cellStyle name="Normal 91 5 3" xfId="16905"/>
    <cellStyle name="Normal 91 5 4" xfId="16906"/>
    <cellStyle name="Normal 91 6" xfId="16907"/>
    <cellStyle name="Normal 91 6 2" xfId="16908"/>
    <cellStyle name="Normal 91 6 3" xfId="16909"/>
    <cellStyle name="Normal 91 7" xfId="16910"/>
    <cellStyle name="Normal 91 7 2" xfId="16911"/>
    <cellStyle name="Normal 91 8" xfId="16912"/>
    <cellStyle name="Normal 91 9" xfId="16913"/>
    <cellStyle name="Normal 92" xfId="16914"/>
    <cellStyle name="Normal 92 2" xfId="16915"/>
    <cellStyle name="Normal 92 2 2" xfId="16916"/>
    <cellStyle name="Normal 92 2 2 2" xfId="16917"/>
    <cellStyle name="Normal 92 2 2 2 2" xfId="16918"/>
    <cellStyle name="Normal 92 2 2 2 2 2" xfId="16919"/>
    <cellStyle name="Normal 92 2 2 2 3" xfId="16920"/>
    <cellStyle name="Normal 92 2 2 2 4" xfId="16921"/>
    <cellStyle name="Normal 92 2 2 3" xfId="16922"/>
    <cellStyle name="Normal 92 2 2 3 2" xfId="16923"/>
    <cellStyle name="Normal 92 2 2 3 3" xfId="16924"/>
    <cellStyle name="Normal 92 2 2 4" xfId="16925"/>
    <cellStyle name="Normal 92 2 2 5" xfId="16926"/>
    <cellStyle name="Normal 92 2 2 6" xfId="16927"/>
    <cellStyle name="Normal 92 2 3" xfId="16928"/>
    <cellStyle name="Normal 92 2 3 2" xfId="16929"/>
    <cellStyle name="Normal 92 2 3 2 2" xfId="16930"/>
    <cellStyle name="Normal 92 2 3 2 2 2" xfId="16931"/>
    <cellStyle name="Normal 92 2 3 2 3" xfId="16932"/>
    <cellStyle name="Normal 92 2 3 2 4" xfId="16933"/>
    <cellStyle name="Normal 92 2 3 3" xfId="16934"/>
    <cellStyle name="Normal 92 2 3 3 2" xfId="16935"/>
    <cellStyle name="Normal 92 2 3 4" xfId="16936"/>
    <cellStyle name="Normal 92 2 3 5" xfId="16937"/>
    <cellStyle name="Normal 92 2 4" xfId="16938"/>
    <cellStyle name="Normal 92 2 4 2" xfId="16939"/>
    <cellStyle name="Normal 92 2 4 2 2" xfId="16940"/>
    <cellStyle name="Normal 92 2 4 3" xfId="16941"/>
    <cellStyle name="Normal 92 2 4 4" xfId="16942"/>
    <cellStyle name="Normal 92 2 5" xfId="16943"/>
    <cellStyle name="Normal 92 2 5 2" xfId="16944"/>
    <cellStyle name="Normal 92 2 5 3" xfId="16945"/>
    <cellStyle name="Normal 92 2 6" xfId="16946"/>
    <cellStyle name="Normal 92 2 6 2" xfId="16947"/>
    <cellStyle name="Normal 92 2 7" xfId="16948"/>
    <cellStyle name="Normal 92 2 8" xfId="16949"/>
    <cellStyle name="Normal 92 3" xfId="16950"/>
    <cellStyle name="Normal 92 3 2" xfId="16951"/>
    <cellStyle name="Normal 92 3 2 2" xfId="16952"/>
    <cellStyle name="Normal 92 3 2 2 2" xfId="16953"/>
    <cellStyle name="Normal 92 3 2 3" xfId="16954"/>
    <cellStyle name="Normal 92 3 2 4" xfId="16955"/>
    <cellStyle name="Normal 92 3 3" xfId="16956"/>
    <cellStyle name="Normal 92 3 3 2" xfId="16957"/>
    <cellStyle name="Normal 92 3 3 3" xfId="16958"/>
    <cellStyle name="Normal 92 3 4" xfId="16959"/>
    <cellStyle name="Normal 92 3 5" xfId="16960"/>
    <cellStyle name="Normal 92 3 6" xfId="16961"/>
    <cellStyle name="Normal 92 4" xfId="16962"/>
    <cellStyle name="Normal 92 4 2" xfId="16963"/>
    <cellStyle name="Normal 92 4 2 2" xfId="16964"/>
    <cellStyle name="Normal 92 4 2 2 2" xfId="16965"/>
    <cellStyle name="Normal 92 4 2 3" xfId="16966"/>
    <cellStyle name="Normal 92 4 2 4" xfId="16967"/>
    <cellStyle name="Normal 92 4 3" xfId="16968"/>
    <cellStyle name="Normal 92 4 3 2" xfId="16969"/>
    <cellStyle name="Normal 92 4 4" xfId="16970"/>
    <cellStyle name="Normal 92 4 5" xfId="16971"/>
    <cellStyle name="Normal 92 5" xfId="16972"/>
    <cellStyle name="Normal 92 5 2" xfId="16973"/>
    <cellStyle name="Normal 92 5 2 2" xfId="16974"/>
    <cellStyle name="Normal 92 5 3" xfId="16975"/>
    <cellStyle name="Normal 92 5 4" xfId="16976"/>
    <cellStyle name="Normal 92 6" xfId="16977"/>
    <cellStyle name="Normal 92 6 2" xfId="16978"/>
    <cellStyle name="Normal 92 6 3" xfId="16979"/>
    <cellStyle name="Normal 92 7" xfId="16980"/>
    <cellStyle name="Normal 92 7 2" xfId="16981"/>
    <cellStyle name="Normal 92 8" xfId="16982"/>
    <cellStyle name="Normal 92 9" xfId="16983"/>
    <cellStyle name="Normal 93" xfId="16984"/>
    <cellStyle name="Normal 93 2" xfId="16985"/>
    <cellStyle name="Normal 93 2 2" xfId="16986"/>
    <cellStyle name="Normal 93 2 2 2" xfId="16987"/>
    <cellStyle name="Normal 93 2 2 2 2" xfId="16988"/>
    <cellStyle name="Normal 93 2 2 2 2 2" xfId="16989"/>
    <cellStyle name="Normal 93 2 2 2 3" xfId="16990"/>
    <cellStyle name="Normal 93 2 2 2 4" xfId="16991"/>
    <cellStyle name="Normal 93 2 2 3" xfId="16992"/>
    <cellStyle name="Normal 93 2 2 3 2" xfId="16993"/>
    <cellStyle name="Normal 93 2 2 3 3" xfId="16994"/>
    <cellStyle name="Normal 93 2 2 4" xfId="16995"/>
    <cellStyle name="Normal 93 2 2 5" xfId="16996"/>
    <cellStyle name="Normal 93 2 2 6" xfId="16997"/>
    <cellStyle name="Normal 93 2 3" xfId="16998"/>
    <cellStyle name="Normal 93 2 3 2" xfId="16999"/>
    <cellStyle name="Normal 93 2 3 2 2" xfId="17000"/>
    <cellStyle name="Normal 93 2 3 2 2 2" xfId="17001"/>
    <cellStyle name="Normal 93 2 3 2 3" xfId="17002"/>
    <cellStyle name="Normal 93 2 3 2 4" xfId="17003"/>
    <cellStyle name="Normal 93 2 3 3" xfId="17004"/>
    <cellStyle name="Normal 93 2 3 3 2" xfId="17005"/>
    <cellStyle name="Normal 93 2 3 4" xfId="17006"/>
    <cellStyle name="Normal 93 2 3 5" xfId="17007"/>
    <cellStyle name="Normal 93 2 4" xfId="17008"/>
    <cellStyle name="Normal 93 2 4 2" xfId="17009"/>
    <cellStyle name="Normal 93 2 4 2 2" xfId="17010"/>
    <cellStyle name="Normal 93 2 4 3" xfId="17011"/>
    <cellStyle name="Normal 93 2 4 4" xfId="17012"/>
    <cellStyle name="Normal 93 2 5" xfId="17013"/>
    <cellStyle name="Normal 93 2 5 2" xfId="17014"/>
    <cellStyle name="Normal 93 2 5 3" xfId="17015"/>
    <cellStyle name="Normal 93 2 6" xfId="17016"/>
    <cellStyle name="Normal 93 2 6 2" xfId="17017"/>
    <cellStyle name="Normal 93 2 7" xfId="17018"/>
    <cellStyle name="Normal 93 2 8" xfId="17019"/>
    <cellStyle name="Normal 93 3" xfId="17020"/>
    <cellStyle name="Normal 93 3 2" xfId="17021"/>
    <cellStyle name="Normal 93 3 2 2" xfId="17022"/>
    <cellStyle name="Normal 93 3 2 2 2" xfId="17023"/>
    <cellStyle name="Normal 93 3 2 3" xfId="17024"/>
    <cellStyle name="Normal 93 3 2 4" xfId="17025"/>
    <cellStyle name="Normal 93 3 3" xfId="17026"/>
    <cellStyle name="Normal 93 3 3 2" xfId="17027"/>
    <cellStyle name="Normal 93 3 3 3" xfId="17028"/>
    <cellStyle name="Normal 93 3 4" xfId="17029"/>
    <cellStyle name="Normal 93 3 5" xfId="17030"/>
    <cellStyle name="Normal 93 3 6" xfId="17031"/>
    <cellStyle name="Normal 93 4" xfId="17032"/>
    <cellStyle name="Normal 93 4 2" xfId="17033"/>
    <cellStyle name="Normal 93 4 2 2" xfId="17034"/>
    <cellStyle name="Normal 93 4 2 2 2" xfId="17035"/>
    <cellStyle name="Normal 93 4 2 3" xfId="17036"/>
    <cellStyle name="Normal 93 4 2 4" xfId="17037"/>
    <cellStyle name="Normal 93 4 3" xfId="17038"/>
    <cellStyle name="Normal 93 4 3 2" xfId="17039"/>
    <cellStyle name="Normal 93 4 4" xfId="17040"/>
    <cellStyle name="Normal 93 4 5" xfId="17041"/>
    <cellStyle name="Normal 93 5" xfId="17042"/>
    <cellStyle name="Normal 93 5 2" xfId="17043"/>
    <cellStyle name="Normal 93 5 2 2" xfId="17044"/>
    <cellStyle name="Normal 93 5 3" xfId="17045"/>
    <cellStyle name="Normal 93 5 4" xfId="17046"/>
    <cellStyle name="Normal 93 6" xfId="17047"/>
    <cellStyle name="Normal 93 6 2" xfId="17048"/>
    <cellStyle name="Normal 93 6 3" xfId="17049"/>
    <cellStyle name="Normal 93 7" xfId="17050"/>
    <cellStyle name="Normal 93 7 2" xfId="17051"/>
    <cellStyle name="Normal 93 8" xfId="17052"/>
    <cellStyle name="Normal 93 9" xfId="17053"/>
    <cellStyle name="Normal 94" xfId="17054"/>
    <cellStyle name="Normal 94 2" xfId="17055"/>
    <cellStyle name="Normal 94 2 2" xfId="17056"/>
    <cellStyle name="Normal 94 2 2 2" xfId="17057"/>
    <cellStyle name="Normal 94 2 2 2 2" xfId="17058"/>
    <cellStyle name="Normal 94 2 2 2 2 2" xfId="17059"/>
    <cellStyle name="Normal 94 2 2 2 3" xfId="17060"/>
    <cellStyle name="Normal 94 2 2 2 4" xfId="17061"/>
    <cellStyle name="Normal 94 2 2 3" xfId="17062"/>
    <cellStyle name="Normal 94 2 2 3 2" xfId="17063"/>
    <cellStyle name="Normal 94 2 2 3 3" xfId="17064"/>
    <cellStyle name="Normal 94 2 2 4" xfId="17065"/>
    <cellStyle name="Normal 94 2 2 5" xfId="17066"/>
    <cellStyle name="Normal 94 2 2 6" xfId="17067"/>
    <cellStyle name="Normal 94 2 3" xfId="17068"/>
    <cellStyle name="Normal 94 2 3 2" xfId="17069"/>
    <cellStyle name="Normal 94 2 3 2 2" xfId="17070"/>
    <cellStyle name="Normal 94 2 3 2 2 2" xfId="17071"/>
    <cellStyle name="Normal 94 2 3 2 3" xfId="17072"/>
    <cellStyle name="Normal 94 2 3 2 4" xfId="17073"/>
    <cellStyle name="Normal 94 2 3 3" xfId="17074"/>
    <cellStyle name="Normal 94 2 3 3 2" xfId="17075"/>
    <cellStyle name="Normal 94 2 3 4" xfId="17076"/>
    <cellStyle name="Normal 94 2 3 5" xfId="17077"/>
    <cellStyle name="Normal 94 2 4" xfId="17078"/>
    <cellStyle name="Normal 94 2 4 2" xfId="17079"/>
    <cellStyle name="Normal 94 2 4 2 2" xfId="17080"/>
    <cellStyle name="Normal 94 2 4 3" xfId="17081"/>
    <cellStyle name="Normal 94 2 4 4" xfId="17082"/>
    <cellStyle name="Normal 94 2 5" xfId="17083"/>
    <cellStyle name="Normal 94 2 5 2" xfId="17084"/>
    <cellStyle name="Normal 94 2 5 3" xfId="17085"/>
    <cellStyle name="Normal 94 2 6" xfId="17086"/>
    <cellStyle name="Normal 94 2 6 2" xfId="17087"/>
    <cellStyle name="Normal 94 2 7" xfId="17088"/>
    <cellStyle name="Normal 94 2 8" xfId="17089"/>
    <cellStyle name="Normal 94 3" xfId="17090"/>
    <cellStyle name="Normal 94 3 2" xfId="17091"/>
    <cellStyle name="Normal 94 3 2 2" xfId="17092"/>
    <cellStyle name="Normal 94 3 2 2 2" xfId="17093"/>
    <cellStyle name="Normal 94 3 2 3" xfId="17094"/>
    <cellStyle name="Normal 94 3 2 4" xfId="17095"/>
    <cellStyle name="Normal 94 3 3" xfId="17096"/>
    <cellStyle name="Normal 94 3 3 2" xfId="17097"/>
    <cellStyle name="Normal 94 3 3 3" xfId="17098"/>
    <cellStyle name="Normal 94 3 4" xfId="17099"/>
    <cellStyle name="Normal 94 3 5" xfId="17100"/>
    <cellStyle name="Normal 94 3 6" xfId="17101"/>
    <cellStyle name="Normal 94 4" xfId="17102"/>
    <cellStyle name="Normal 94 4 2" xfId="17103"/>
    <cellStyle name="Normal 94 4 2 2" xfId="17104"/>
    <cellStyle name="Normal 94 4 2 2 2" xfId="17105"/>
    <cellStyle name="Normal 94 4 2 3" xfId="17106"/>
    <cellStyle name="Normal 94 4 2 4" xfId="17107"/>
    <cellStyle name="Normal 94 4 3" xfId="17108"/>
    <cellStyle name="Normal 94 4 3 2" xfId="17109"/>
    <cellStyle name="Normal 94 4 4" xfId="17110"/>
    <cellStyle name="Normal 94 4 5" xfId="17111"/>
    <cellStyle name="Normal 94 5" xfId="17112"/>
    <cellStyle name="Normal 94 5 2" xfId="17113"/>
    <cellStyle name="Normal 94 5 2 2" xfId="17114"/>
    <cellStyle name="Normal 94 5 3" xfId="17115"/>
    <cellStyle name="Normal 94 5 4" xfId="17116"/>
    <cellStyle name="Normal 94 6" xfId="17117"/>
    <cellStyle name="Normal 94 6 2" xfId="17118"/>
    <cellStyle name="Normal 94 6 3" xfId="17119"/>
    <cellStyle name="Normal 94 7" xfId="17120"/>
    <cellStyle name="Normal 94 7 2" xfId="17121"/>
    <cellStyle name="Normal 94 8" xfId="17122"/>
    <cellStyle name="Normal 94 9" xfId="17123"/>
    <cellStyle name="Normal 95" xfId="17124"/>
    <cellStyle name="Normal 95 2" xfId="17125"/>
    <cellStyle name="Normal 95 2 2" xfId="17126"/>
    <cellStyle name="Normal 95 2 2 2" xfId="17127"/>
    <cellStyle name="Normal 95 2 2 2 2" xfId="17128"/>
    <cellStyle name="Normal 95 2 2 2 2 2" xfId="17129"/>
    <cellStyle name="Normal 95 2 2 2 3" xfId="17130"/>
    <cellStyle name="Normal 95 2 2 2 4" xfId="17131"/>
    <cellStyle name="Normal 95 2 2 3" xfId="17132"/>
    <cellStyle name="Normal 95 2 2 3 2" xfId="17133"/>
    <cellStyle name="Normal 95 2 2 3 3" xfId="17134"/>
    <cellStyle name="Normal 95 2 2 4" xfId="17135"/>
    <cellStyle name="Normal 95 2 2 5" xfId="17136"/>
    <cellStyle name="Normal 95 2 2 6" xfId="17137"/>
    <cellStyle name="Normal 95 2 3" xfId="17138"/>
    <cellStyle name="Normal 95 2 3 2" xfId="17139"/>
    <cellStyle name="Normal 95 2 3 2 2" xfId="17140"/>
    <cellStyle name="Normal 95 2 3 2 2 2" xfId="17141"/>
    <cellStyle name="Normal 95 2 3 2 3" xfId="17142"/>
    <cellStyle name="Normal 95 2 3 2 4" xfId="17143"/>
    <cellStyle name="Normal 95 2 3 3" xfId="17144"/>
    <cellStyle name="Normal 95 2 3 3 2" xfId="17145"/>
    <cellStyle name="Normal 95 2 3 4" xfId="17146"/>
    <cellStyle name="Normal 95 2 3 5" xfId="17147"/>
    <cellStyle name="Normal 95 2 4" xfId="17148"/>
    <cellStyle name="Normal 95 2 4 2" xfId="17149"/>
    <cellStyle name="Normal 95 2 4 2 2" xfId="17150"/>
    <cellStyle name="Normal 95 2 4 3" xfId="17151"/>
    <cellStyle name="Normal 95 2 4 4" xfId="17152"/>
    <cellStyle name="Normal 95 2 5" xfId="17153"/>
    <cellStyle name="Normal 95 2 5 2" xfId="17154"/>
    <cellStyle name="Normal 95 2 5 3" xfId="17155"/>
    <cellStyle name="Normal 95 2 6" xfId="17156"/>
    <cellStyle name="Normal 95 2 6 2" xfId="17157"/>
    <cellStyle name="Normal 95 2 7" xfId="17158"/>
    <cellStyle name="Normal 95 2 8" xfId="17159"/>
    <cellStyle name="Normal 95 3" xfId="17160"/>
    <cellStyle name="Normal 95 3 2" xfId="17161"/>
    <cellStyle name="Normal 95 3 2 2" xfId="17162"/>
    <cellStyle name="Normal 95 3 2 2 2" xfId="17163"/>
    <cellStyle name="Normal 95 3 2 3" xfId="17164"/>
    <cellStyle name="Normal 95 3 2 4" xfId="17165"/>
    <cellStyle name="Normal 95 3 3" xfId="17166"/>
    <cellStyle name="Normal 95 3 3 2" xfId="17167"/>
    <cellStyle name="Normal 95 3 3 3" xfId="17168"/>
    <cellStyle name="Normal 95 3 4" xfId="17169"/>
    <cellStyle name="Normal 95 3 5" xfId="17170"/>
    <cellStyle name="Normal 95 3 6" xfId="17171"/>
    <cellStyle name="Normal 95 4" xfId="17172"/>
    <cellStyle name="Normal 95 4 2" xfId="17173"/>
    <cellStyle name="Normal 95 4 2 2" xfId="17174"/>
    <cellStyle name="Normal 95 4 2 2 2" xfId="17175"/>
    <cellStyle name="Normal 95 4 2 3" xfId="17176"/>
    <cellStyle name="Normal 95 4 2 4" xfId="17177"/>
    <cellStyle name="Normal 95 4 3" xfId="17178"/>
    <cellStyle name="Normal 95 4 3 2" xfId="17179"/>
    <cellStyle name="Normal 95 4 4" xfId="17180"/>
    <cellStyle name="Normal 95 4 5" xfId="17181"/>
    <cellStyle name="Normal 95 5" xfId="17182"/>
    <cellStyle name="Normal 95 5 2" xfId="17183"/>
    <cellStyle name="Normal 95 5 2 2" xfId="17184"/>
    <cellStyle name="Normal 95 5 3" xfId="17185"/>
    <cellStyle name="Normal 95 5 4" xfId="17186"/>
    <cellStyle name="Normal 95 6" xfId="17187"/>
    <cellStyle name="Normal 95 6 2" xfId="17188"/>
    <cellStyle name="Normal 95 6 3" xfId="17189"/>
    <cellStyle name="Normal 95 7" xfId="17190"/>
    <cellStyle name="Normal 95 7 2" xfId="17191"/>
    <cellStyle name="Normal 95 8" xfId="17192"/>
    <cellStyle name="Normal 95 9" xfId="17193"/>
    <cellStyle name="Normal 96" xfId="17194"/>
    <cellStyle name="Normal 96 2" xfId="17195"/>
    <cellStyle name="Normal 96 2 2" xfId="17196"/>
    <cellStyle name="Normal 96 2 2 2" xfId="17197"/>
    <cellStyle name="Normal 96 2 2 2 2" xfId="17198"/>
    <cellStyle name="Normal 96 2 2 2 2 2" xfId="17199"/>
    <cellStyle name="Normal 96 2 2 2 3" xfId="17200"/>
    <cellStyle name="Normal 96 2 2 2 4" xfId="17201"/>
    <cellStyle name="Normal 96 2 2 3" xfId="17202"/>
    <cellStyle name="Normal 96 2 2 3 2" xfId="17203"/>
    <cellStyle name="Normal 96 2 2 3 3" xfId="17204"/>
    <cellStyle name="Normal 96 2 2 4" xfId="17205"/>
    <cellStyle name="Normal 96 2 2 5" xfId="17206"/>
    <cellStyle name="Normal 96 2 2 6" xfId="17207"/>
    <cellStyle name="Normal 96 2 3" xfId="17208"/>
    <cellStyle name="Normal 96 2 3 2" xfId="17209"/>
    <cellStyle name="Normal 96 2 3 2 2" xfId="17210"/>
    <cellStyle name="Normal 96 2 3 2 2 2" xfId="17211"/>
    <cellStyle name="Normal 96 2 3 2 3" xfId="17212"/>
    <cellStyle name="Normal 96 2 3 2 4" xfId="17213"/>
    <cellStyle name="Normal 96 2 3 3" xfId="17214"/>
    <cellStyle name="Normal 96 2 3 3 2" xfId="17215"/>
    <cellStyle name="Normal 96 2 3 4" xfId="17216"/>
    <cellStyle name="Normal 96 2 3 5" xfId="17217"/>
    <cellStyle name="Normal 96 2 4" xfId="17218"/>
    <cellStyle name="Normal 96 2 4 2" xfId="17219"/>
    <cellStyle name="Normal 96 2 4 2 2" xfId="17220"/>
    <cellStyle name="Normal 96 2 4 3" xfId="17221"/>
    <cellStyle name="Normal 96 2 4 4" xfId="17222"/>
    <cellStyle name="Normal 96 2 5" xfId="17223"/>
    <cellStyle name="Normal 96 2 5 2" xfId="17224"/>
    <cellStyle name="Normal 96 2 5 3" xfId="17225"/>
    <cellStyle name="Normal 96 2 6" xfId="17226"/>
    <cellStyle name="Normal 96 2 6 2" xfId="17227"/>
    <cellStyle name="Normal 96 2 7" xfId="17228"/>
    <cellStyle name="Normal 96 2 8" xfId="17229"/>
    <cellStyle name="Normal 96 3" xfId="17230"/>
    <cellStyle name="Normal 96 3 2" xfId="17231"/>
    <cellStyle name="Normal 96 3 2 2" xfId="17232"/>
    <cellStyle name="Normal 96 3 2 2 2" xfId="17233"/>
    <cellStyle name="Normal 96 3 2 3" xfId="17234"/>
    <cellStyle name="Normal 96 3 2 4" xfId="17235"/>
    <cellStyle name="Normal 96 3 3" xfId="17236"/>
    <cellStyle name="Normal 96 3 3 2" xfId="17237"/>
    <cellStyle name="Normal 96 3 3 3" xfId="17238"/>
    <cellStyle name="Normal 96 3 4" xfId="17239"/>
    <cellStyle name="Normal 96 3 5" xfId="17240"/>
    <cellStyle name="Normal 96 3 6" xfId="17241"/>
    <cellStyle name="Normal 96 4" xfId="17242"/>
    <cellStyle name="Normal 96 4 2" xfId="17243"/>
    <cellStyle name="Normal 96 4 2 2" xfId="17244"/>
    <cellStyle name="Normal 96 4 2 2 2" xfId="17245"/>
    <cellStyle name="Normal 96 4 2 3" xfId="17246"/>
    <cellStyle name="Normal 96 4 2 4" xfId="17247"/>
    <cellStyle name="Normal 96 4 3" xfId="17248"/>
    <cellStyle name="Normal 96 4 3 2" xfId="17249"/>
    <cellStyle name="Normal 96 4 4" xfId="17250"/>
    <cellStyle name="Normal 96 4 5" xfId="17251"/>
    <cellStyle name="Normal 96 5" xfId="17252"/>
    <cellStyle name="Normal 96 5 2" xfId="17253"/>
    <cellStyle name="Normal 96 5 2 2" xfId="17254"/>
    <cellStyle name="Normal 96 5 3" xfId="17255"/>
    <cellStyle name="Normal 96 5 4" xfId="17256"/>
    <cellStyle name="Normal 96 6" xfId="17257"/>
    <cellStyle name="Normal 96 6 2" xfId="17258"/>
    <cellStyle name="Normal 96 6 3" xfId="17259"/>
    <cellStyle name="Normal 96 7" xfId="17260"/>
    <cellStyle name="Normal 96 7 2" xfId="17261"/>
    <cellStyle name="Normal 96 8" xfId="17262"/>
    <cellStyle name="Normal 96 9" xfId="17263"/>
    <cellStyle name="Normal 97" xfId="17264"/>
    <cellStyle name="Normal 97 2" xfId="17265"/>
    <cellStyle name="Normal 97 2 2" xfId="17266"/>
    <cellStyle name="Normal 97 2 2 2" xfId="17267"/>
    <cellStyle name="Normal 97 2 2 2 2" xfId="17268"/>
    <cellStyle name="Normal 97 2 2 2 2 2" xfId="17269"/>
    <cellStyle name="Normal 97 2 2 2 3" xfId="17270"/>
    <cellStyle name="Normal 97 2 2 2 4" xfId="17271"/>
    <cellStyle name="Normal 97 2 2 3" xfId="17272"/>
    <cellStyle name="Normal 97 2 2 3 2" xfId="17273"/>
    <cellStyle name="Normal 97 2 2 3 3" xfId="17274"/>
    <cellStyle name="Normal 97 2 2 4" xfId="17275"/>
    <cellStyle name="Normal 97 2 2 5" xfId="17276"/>
    <cellStyle name="Normal 97 2 2 6" xfId="17277"/>
    <cellStyle name="Normal 97 2 3" xfId="17278"/>
    <cellStyle name="Normal 97 2 3 2" xfId="17279"/>
    <cellStyle name="Normal 97 2 3 2 2" xfId="17280"/>
    <cellStyle name="Normal 97 2 3 2 2 2" xfId="17281"/>
    <cellStyle name="Normal 97 2 3 2 3" xfId="17282"/>
    <cellStyle name="Normal 97 2 3 2 4" xfId="17283"/>
    <cellStyle name="Normal 97 2 3 3" xfId="17284"/>
    <cellStyle name="Normal 97 2 3 3 2" xfId="17285"/>
    <cellStyle name="Normal 97 2 3 4" xfId="17286"/>
    <cellStyle name="Normal 97 2 3 5" xfId="17287"/>
    <cellStyle name="Normal 97 2 4" xfId="17288"/>
    <cellStyle name="Normal 97 2 4 2" xfId="17289"/>
    <cellStyle name="Normal 97 2 4 2 2" xfId="17290"/>
    <cellStyle name="Normal 97 2 4 3" xfId="17291"/>
    <cellStyle name="Normal 97 2 4 4" xfId="17292"/>
    <cellStyle name="Normal 97 2 5" xfId="17293"/>
    <cellStyle name="Normal 97 2 5 2" xfId="17294"/>
    <cellStyle name="Normal 97 2 5 3" xfId="17295"/>
    <cellStyle name="Normal 97 2 6" xfId="17296"/>
    <cellStyle name="Normal 97 2 6 2" xfId="17297"/>
    <cellStyle name="Normal 97 2 7" xfId="17298"/>
    <cellStyle name="Normal 97 2 8" xfId="17299"/>
    <cellStyle name="Normal 97 3" xfId="17300"/>
    <cellStyle name="Normal 97 3 2" xfId="17301"/>
    <cellStyle name="Normal 97 3 2 2" xfId="17302"/>
    <cellStyle name="Normal 97 3 2 2 2" xfId="17303"/>
    <cellStyle name="Normal 97 3 2 3" xfId="17304"/>
    <cellStyle name="Normal 97 3 2 4" xfId="17305"/>
    <cellStyle name="Normal 97 3 3" xfId="17306"/>
    <cellStyle name="Normal 97 3 3 2" xfId="17307"/>
    <cellStyle name="Normal 97 3 3 3" xfId="17308"/>
    <cellStyle name="Normal 97 3 4" xfId="17309"/>
    <cellStyle name="Normal 97 3 5" xfId="17310"/>
    <cellStyle name="Normal 97 3 6" xfId="17311"/>
    <cellStyle name="Normal 97 4" xfId="17312"/>
    <cellStyle name="Normal 97 4 2" xfId="17313"/>
    <cellStyle name="Normal 97 4 2 2" xfId="17314"/>
    <cellStyle name="Normal 97 4 2 2 2" xfId="17315"/>
    <cellStyle name="Normal 97 4 2 3" xfId="17316"/>
    <cellStyle name="Normal 97 4 2 4" xfId="17317"/>
    <cellStyle name="Normal 97 4 3" xfId="17318"/>
    <cellStyle name="Normal 97 4 3 2" xfId="17319"/>
    <cellStyle name="Normal 97 4 4" xfId="17320"/>
    <cellStyle name="Normal 97 4 5" xfId="17321"/>
    <cellStyle name="Normal 97 5" xfId="17322"/>
    <cellStyle name="Normal 97 5 2" xfId="17323"/>
    <cellStyle name="Normal 97 5 2 2" xfId="17324"/>
    <cellStyle name="Normal 97 5 3" xfId="17325"/>
    <cellStyle name="Normal 97 5 4" xfId="17326"/>
    <cellStyle name="Normal 97 6" xfId="17327"/>
    <cellStyle name="Normal 97 6 2" xfId="17328"/>
    <cellStyle name="Normal 97 6 3" xfId="17329"/>
    <cellStyle name="Normal 97 7" xfId="17330"/>
    <cellStyle name="Normal 97 7 2" xfId="17331"/>
    <cellStyle name="Normal 97 8" xfId="17332"/>
    <cellStyle name="Normal 97 9" xfId="17333"/>
    <cellStyle name="Normal 98" xfId="17334"/>
    <cellStyle name="Normal 98 2" xfId="17335"/>
    <cellStyle name="Normal 98 2 2" xfId="17336"/>
    <cellStyle name="Normal 98 2 2 2" xfId="17337"/>
    <cellStyle name="Normal 98 2 2 2 2" xfId="17338"/>
    <cellStyle name="Normal 98 2 2 2 2 2" xfId="17339"/>
    <cellStyle name="Normal 98 2 2 2 3" xfId="17340"/>
    <cellStyle name="Normal 98 2 2 2 4" xfId="17341"/>
    <cellStyle name="Normal 98 2 2 3" xfId="17342"/>
    <cellStyle name="Normal 98 2 2 3 2" xfId="17343"/>
    <cellStyle name="Normal 98 2 2 3 3" xfId="17344"/>
    <cellStyle name="Normal 98 2 2 4" xfId="17345"/>
    <cellStyle name="Normal 98 2 2 5" xfId="17346"/>
    <cellStyle name="Normal 98 2 2 6" xfId="17347"/>
    <cellStyle name="Normal 98 2 3" xfId="17348"/>
    <cellStyle name="Normal 98 2 3 2" xfId="17349"/>
    <cellStyle name="Normal 98 2 3 2 2" xfId="17350"/>
    <cellStyle name="Normal 98 2 3 2 2 2" xfId="17351"/>
    <cellStyle name="Normal 98 2 3 2 3" xfId="17352"/>
    <cellStyle name="Normal 98 2 3 2 4" xfId="17353"/>
    <cellStyle name="Normal 98 2 3 3" xfId="17354"/>
    <cellStyle name="Normal 98 2 3 3 2" xfId="17355"/>
    <cellStyle name="Normal 98 2 3 4" xfId="17356"/>
    <cellStyle name="Normal 98 2 3 5" xfId="17357"/>
    <cellStyle name="Normal 98 2 4" xfId="17358"/>
    <cellStyle name="Normal 98 2 4 2" xfId="17359"/>
    <cellStyle name="Normal 98 2 4 2 2" xfId="17360"/>
    <cellStyle name="Normal 98 2 4 3" xfId="17361"/>
    <cellStyle name="Normal 98 2 4 4" xfId="17362"/>
    <cellStyle name="Normal 98 2 5" xfId="17363"/>
    <cellStyle name="Normal 98 2 5 2" xfId="17364"/>
    <cellStyle name="Normal 98 2 5 3" xfId="17365"/>
    <cellStyle name="Normal 98 2 6" xfId="17366"/>
    <cellStyle name="Normal 98 2 6 2" xfId="17367"/>
    <cellStyle name="Normal 98 2 7" xfId="17368"/>
    <cellStyle name="Normal 98 2 8" xfId="17369"/>
    <cellStyle name="Normal 98 3" xfId="17370"/>
    <cellStyle name="Normal 98 3 2" xfId="17371"/>
    <cellStyle name="Normal 98 3 2 2" xfId="17372"/>
    <cellStyle name="Normal 98 3 2 2 2" xfId="17373"/>
    <cellStyle name="Normal 98 3 2 3" xfId="17374"/>
    <cellStyle name="Normal 98 3 2 4" xfId="17375"/>
    <cellStyle name="Normal 98 3 3" xfId="17376"/>
    <cellStyle name="Normal 98 3 3 2" xfId="17377"/>
    <cellStyle name="Normal 98 3 3 3" xfId="17378"/>
    <cellStyle name="Normal 98 3 4" xfId="17379"/>
    <cellStyle name="Normal 98 3 5" xfId="17380"/>
    <cellStyle name="Normal 98 3 6" xfId="17381"/>
    <cellStyle name="Normal 98 4" xfId="17382"/>
    <cellStyle name="Normal 98 4 2" xfId="17383"/>
    <cellStyle name="Normal 98 4 2 2" xfId="17384"/>
    <cellStyle name="Normal 98 4 2 2 2" xfId="17385"/>
    <cellStyle name="Normal 98 4 2 3" xfId="17386"/>
    <cellStyle name="Normal 98 4 2 4" xfId="17387"/>
    <cellStyle name="Normal 98 4 3" xfId="17388"/>
    <cellStyle name="Normal 98 4 3 2" xfId="17389"/>
    <cellStyle name="Normal 98 4 4" xfId="17390"/>
    <cellStyle name="Normal 98 4 5" xfId="17391"/>
    <cellStyle name="Normal 98 5" xfId="17392"/>
    <cellStyle name="Normal 98 5 2" xfId="17393"/>
    <cellStyle name="Normal 98 5 2 2" xfId="17394"/>
    <cellStyle name="Normal 98 5 3" xfId="17395"/>
    <cellStyle name="Normal 98 5 4" xfId="17396"/>
    <cellStyle name="Normal 98 6" xfId="17397"/>
    <cellStyle name="Normal 98 6 2" xfId="17398"/>
    <cellStyle name="Normal 98 6 3" xfId="17399"/>
    <cellStyle name="Normal 98 7" xfId="17400"/>
    <cellStyle name="Normal 98 7 2" xfId="17401"/>
    <cellStyle name="Normal 98 8" xfId="17402"/>
    <cellStyle name="Normal 98 9" xfId="17403"/>
    <cellStyle name="Normal 99" xfId="17404"/>
    <cellStyle name="Normal 99 2" xfId="17405"/>
    <cellStyle name="Normal 99 2 2" xfId="17406"/>
    <cellStyle name="Normal 99 2 2 2" xfId="17407"/>
    <cellStyle name="Normal 99 2 2 2 2" xfId="17408"/>
    <cellStyle name="Normal 99 2 2 2 2 2" xfId="17409"/>
    <cellStyle name="Normal 99 2 2 2 3" xfId="17410"/>
    <cellStyle name="Normal 99 2 2 2 4" xfId="17411"/>
    <cellStyle name="Normal 99 2 2 3" xfId="17412"/>
    <cellStyle name="Normal 99 2 2 3 2" xfId="17413"/>
    <cellStyle name="Normal 99 2 2 3 3" xfId="17414"/>
    <cellStyle name="Normal 99 2 2 4" xfId="17415"/>
    <cellStyle name="Normal 99 2 2 5" xfId="17416"/>
    <cellStyle name="Normal 99 2 2 6" xfId="17417"/>
    <cellStyle name="Normal 99 2 3" xfId="17418"/>
    <cellStyle name="Normal 99 2 3 2" xfId="17419"/>
    <cellStyle name="Normal 99 2 3 2 2" xfId="17420"/>
    <cellStyle name="Normal 99 2 3 2 2 2" xfId="17421"/>
    <cellStyle name="Normal 99 2 3 2 3" xfId="17422"/>
    <cellStyle name="Normal 99 2 3 2 4" xfId="17423"/>
    <cellStyle name="Normal 99 2 3 3" xfId="17424"/>
    <cellStyle name="Normal 99 2 3 3 2" xfId="17425"/>
    <cellStyle name="Normal 99 2 3 4" xfId="17426"/>
    <cellStyle name="Normal 99 2 3 5" xfId="17427"/>
    <cellStyle name="Normal 99 2 4" xfId="17428"/>
    <cellStyle name="Normal 99 2 4 2" xfId="17429"/>
    <cellStyle name="Normal 99 2 4 2 2" xfId="17430"/>
    <cellStyle name="Normal 99 2 4 3" xfId="17431"/>
    <cellStyle name="Normal 99 2 4 4" xfId="17432"/>
    <cellStyle name="Normal 99 2 5" xfId="17433"/>
    <cellStyle name="Normal 99 2 5 2" xfId="17434"/>
    <cellStyle name="Normal 99 2 5 3" xfId="17435"/>
    <cellStyle name="Normal 99 2 6" xfId="17436"/>
    <cellStyle name="Normal 99 2 6 2" xfId="17437"/>
    <cellStyle name="Normal 99 2 7" xfId="17438"/>
    <cellStyle name="Normal 99 2 8" xfId="17439"/>
    <cellStyle name="Normal 99 3" xfId="17440"/>
    <cellStyle name="Normal 99 3 2" xfId="17441"/>
    <cellStyle name="Normal 99 3 2 2" xfId="17442"/>
    <cellStyle name="Normal 99 3 2 2 2" xfId="17443"/>
    <cellStyle name="Normal 99 3 2 3" xfId="17444"/>
    <cellStyle name="Normal 99 3 2 4" xfId="17445"/>
    <cellStyle name="Normal 99 3 3" xfId="17446"/>
    <cellStyle name="Normal 99 3 3 2" xfId="17447"/>
    <cellStyle name="Normal 99 3 3 3" xfId="17448"/>
    <cellStyle name="Normal 99 3 4" xfId="17449"/>
    <cellStyle name="Normal 99 3 5" xfId="17450"/>
    <cellStyle name="Normal 99 3 6" xfId="17451"/>
    <cellStyle name="Normal 99 4" xfId="17452"/>
    <cellStyle name="Normal 99 4 2" xfId="17453"/>
    <cellStyle name="Normal 99 4 2 2" xfId="17454"/>
    <cellStyle name="Normal 99 4 2 2 2" xfId="17455"/>
    <cellStyle name="Normal 99 4 2 3" xfId="17456"/>
    <cellStyle name="Normal 99 4 2 4" xfId="17457"/>
    <cellStyle name="Normal 99 4 3" xfId="17458"/>
    <cellStyle name="Normal 99 4 3 2" xfId="17459"/>
    <cellStyle name="Normal 99 4 4" xfId="17460"/>
    <cellStyle name="Normal 99 4 5" xfId="17461"/>
    <cellStyle name="Normal 99 5" xfId="17462"/>
    <cellStyle name="Normal 99 5 2" xfId="17463"/>
    <cellStyle name="Normal 99 5 2 2" xfId="17464"/>
    <cellStyle name="Normal 99 5 3" xfId="17465"/>
    <cellStyle name="Normal 99 5 4" xfId="17466"/>
    <cellStyle name="Normal 99 6" xfId="17467"/>
    <cellStyle name="Normal 99 6 2" xfId="17468"/>
    <cellStyle name="Normal 99 6 3" xfId="17469"/>
    <cellStyle name="Normal 99 7" xfId="17470"/>
    <cellStyle name="Normal 99 7 2" xfId="17471"/>
    <cellStyle name="Normal 99 8" xfId="17472"/>
    <cellStyle name="Normal 99 9" xfId="17473"/>
    <cellStyle name="Normál_RESULTS" xfId="17474"/>
    <cellStyle name="normal1" xfId="17475"/>
    <cellStyle name="Normal2" xfId="17476"/>
    <cellStyle name="Normale_BDG" xfId="17477"/>
    <cellStyle name="normální_Business Plan MCE" xfId="17478"/>
    <cellStyle name="Normalny_11.Receivables" xfId="17479"/>
    <cellStyle name="Nota 10" xfId="17480"/>
    <cellStyle name="Nota 10 2" xfId="17481"/>
    <cellStyle name="Nota 11" xfId="17482"/>
    <cellStyle name="Nota 11 2" xfId="17483"/>
    <cellStyle name="Nota 12" xfId="17484"/>
    <cellStyle name="Nota 12 2" xfId="17485"/>
    <cellStyle name="Nota 13" xfId="17486"/>
    <cellStyle name="Nota 13 2" xfId="17487"/>
    <cellStyle name="Nota 14" xfId="17488"/>
    <cellStyle name="Nota 14 2" xfId="17489"/>
    <cellStyle name="Nota 15" xfId="17490"/>
    <cellStyle name="Nota 15 2" xfId="17491"/>
    <cellStyle name="Nota 16" xfId="17492"/>
    <cellStyle name="Nota 16 2" xfId="17493"/>
    <cellStyle name="Nota 17" xfId="17494"/>
    <cellStyle name="Nota 17 2" xfId="17495"/>
    <cellStyle name="Nota 18" xfId="17496"/>
    <cellStyle name="Nota 18 2" xfId="17497"/>
    <cellStyle name="Nota 19" xfId="17498"/>
    <cellStyle name="Nota 19 2" xfId="17499"/>
    <cellStyle name="Nota 2" xfId="17500"/>
    <cellStyle name="Nota 2 10" xfId="17501"/>
    <cellStyle name="Nota 2 2" xfId="17502"/>
    <cellStyle name="Nota 2 2 2" xfId="17503"/>
    <cellStyle name="Nota 2 2 2 2" xfId="17504"/>
    <cellStyle name="Nota 2 2 2 2 2" xfId="17505"/>
    <cellStyle name="Nota 2 2 2 2_15-FINANCEIRAS" xfId="17506"/>
    <cellStyle name="Nota 2 2 2 3" xfId="17507"/>
    <cellStyle name="Nota 2 2 2_13-Endividamento" xfId="17508"/>
    <cellStyle name="Nota 2 2 3" xfId="17509"/>
    <cellStyle name="Nota 2 2 3 2" xfId="17510"/>
    <cellStyle name="Nota 2 2 3_15-FINANCEIRAS" xfId="17511"/>
    <cellStyle name="Nota 2 2 4" xfId="17512"/>
    <cellStyle name="Nota 2 2 4 2" xfId="17513"/>
    <cellStyle name="Nota 2 2 4_15-FINANCEIRAS" xfId="17514"/>
    <cellStyle name="Nota 2 2 5" xfId="17515"/>
    <cellStyle name="Nota 2 2 6" xfId="17516"/>
    <cellStyle name="Nota 2 2_13-Endividamento" xfId="17517"/>
    <cellStyle name="Nota 2 3" xfId="17518"/>
    <cellStyle name="Nota 2 3 2" xfId="17519"/>
    <cellStyle name="Nota 2 3 2 2" xfId="17520"/>
    <cellStyle name="Nota 2 3 2_15-FINANCEIRAS" xfId="17521"/>
    <cellStyle name="Nota 2 3 3" xfId="17522"/>
    <cellStyle name="Nota 2 3_13-Endividamento" xfId="17523"/>
    <cellStyle name="Nota 2 4" xfId="17524"/>
    <cellStyle name="Nota 2 4 2" xfId="17525"/>
    <cellStyle name="Nota 2 4_15-FINANCEIRAS" xfId="17526"/>
    <cellStyle name="Nota 2 5" xfId="17527"/>
    <cellStyle name="Nota 2 5 2" xfId="17528"/>
    <cellStyle name="Nota 2 5_15-FINANCEIRAS" xfId="17529"/>
    <cellStyle name="Nota 2 6" xfId="17530"/>
    <cellStyle name="Nota 2 6 2" xfId="17531"/>
    <cellStyle name="Nota 2 6_15-FINANCEIRAS" xfId="17532"/>
    <cellStyle name="Nota 2 7" xfId="17533"/>
    <cellStyle name="Nota 2 7 2" xfId="17534"/>
    <cellStyle name="Nota 2 7_15-FINANCEIRAS" xfId="17535"/>
    <cellStyle name="Nota 2 8" xfId="17536"/>
    <cellStyle name="Nota 2 8 2" xfId="17537"/>
    <cellStyle name="Nota 2 8_15-FINANCEIRAS" xfId="17538"/>
    <cellStyle name="Nota 2 9" xfId="17539"/>
    <cellStyle name="Nota 2_11_Combinação de neg. Zanin" xfId="17540"/>
    <cellStyle name="Nota 20" xfId="17541"/>
    <cellStyle name="Nota 20 2" xfId="17542"/>
    <cellStyle name="Nota 21" xfId="17543"/>
    <cellStyle name="Nota 21 2" xfId="17544"/>
    <cellStyle name="Nota 22" xfId="17545"/>
    <cellStyle name="Nota 22 2" xfId="17546"/>
    <cellStyle name="Nota 23" xfId="17547"/>
    <cellStyle name="Nota 23 2" xfId="17548"/>
    <cellStyle name="Nota 24" xfId="17549"/>
    <cellStyle name="Nota 24 2" xfId="17550"/>
    <cellStyle name="Nota 25" xfId="17551"/>
    <cellStyle name="Nota 25 2" xfId="17552"/>
    <cellStyle name="Nota 26" xfId="17553"/>
    <cellStyle name="Nota 26 2" xfId="17554"/>
    <cellStyle name="Nota 27" xfId="17555"/>
    <cellStyle name="Nota 27 2" xfId="17556"/>
    <cellStyle name="Nota 28" xfId="17557"/>
    <cellStyle name="Nota 28 2" xfId="17558"/>
    <cellStyle name="Nota 29" xfId="17559"/>
    <cellStyle name="Nota 29 2" xfId="17560"/>
    <cellStyle name="Nota 3" xfId="17561"/>
    <cellStyle name="Nota 3 2" xfId="17562"/>
    <cellStyle name="Nota 3 2 2" xfId="17563"/>
    <cellStyle name="Nota 3 2 2 2" xfId="17564"/>
    <cellStyle name="Nota 3 2 2 2 2" xfId="17565"/>
    <cellStyle name="Nota 3 2 2 3" xfId="17566"/>
    <cellStyle name="Nota 3 2 2_15-FINANCEIRAS" xfId="17567"/>
    <cellStyle name="Nota 3 2 3" xfId="17568"/>
    <cellStyle name="Nota 3 2 3 2" xfId="17569"/>
    <cellStyle name="Nota 3 2 3_15-FINANCEIRAS" xfId="17570"/>
    <cellStyle name="Nota 3 2 4" xfId="17571"/>
    <cellStyle name="Nota 3 2 4 2" xfId="17572"/>
    <cellStyle name="Nota 3 2 4_15-FINANCEIRAS" xfId="17573"/>
    <cellStyle name="Nota 3 2 5" xfId="17574"/>
    <cellStyle name="Nota 3 2_13-Endividamento" xfId="17575"/>
    <cellStyle name="Nota 3 3" xfId="17576"/>
    <cellStyle name="Nota 3 3 2" xfId="17577"/>
    <cellStyle name="Nota 3 3 2 2" xfId="17578"/>
    <cellStyle name="Nota 3 3 3" xfId="17579"/>
    <cellStyle name="Nota 3 3_15-FINANCEIRAS" xfId="17580"/>
    <cellStyle name="Nota 3 4" xfId="17581"/>
    <cellStyle name="Nota 3 4 2" xfId="17582"/>
    <cellStyle name="Nota 3 4_15-FINANCEIRAS" xfId="17583"/>
    <cellStyle name="Nota 3 5" xfId="17584"/>
    <cellStyle name="Nota 3 5 2" xfId="17585"/>
    <cellStyle name="Nota 3 5_15-FINANCEIRAS" xfId="17586"/>
    <cellStyle name="Nota 3 6" xfId="17587"/>
    <cellStyle name="Nota 3_13-Endividamento" xfId="17588"/>
    <cellStyle name="Nota 30" xfId="17589"/>
    <cellStyle name="Nota 30 2" xfId="17590"/>
    <cellStyle name="Nota 31" xfId="17591"/>
    <cellStyle name="Nota 31 2" xfId="17592"/>
    <cellStyle name="Nota 32" xfId="17593"/>
    <cellStyle name="Nota 33" xfId="17594"/>
    <cellStyle name="Nota 34" xfId="17595"/>
    <cellStyle name="Nota 35" xfId="17596"/>
    <cellStyle name="Nota 35 2" xfId="17597"/>
    <cellStyle name="Nota 35 3" xfId="17598"/>
    <cellStyle name="Nota 36" xfId="17599"/>
    <cellStyle name="Nota 37" xfId="17600"/>
    <cellStyle name="Nota 38" xfId="17601"/>
    <cellStyle name="Nota 39" xfId="17602"/>
    <cellStyle name="Nota 4" xfId="17603"/>
    <cellStyle name="Nota 4 2" xfId="17604"/>
    <cellStyle name="Nota 4 2 2" xfId="17605"/>
    <cellStyle name="Nota 4 2 2 2" xfId="17606"/>
    <cellStyle name="Nota 4 2 2_15-FINANCEIRAS" xfId="17607"/>
    <cellStyle name="Nota 4 2 3" xfId="17608"/>
    <cellStyle name="Nota 4 2 3 2" xfId="17609"/>
    <cellStyle name="Nota 4 2 3_15-FINANCEIRAS" xfId="17610"/>
    <cellStyle name="Nota 4 2 4" xfId="17611"/>
    <cellStyle name="Nota 4 2 4 2" xfId="17612"/>
    <cellStyle name="Nota 4 2 4_15-FINANCEIRAS" xfId="17613"/>
    <cellStyle name="Nota 4 2 5" xfId="17614"/>
    <cellStyle name="Nota 4 2_13-Endividamento" xfId="17615"/>
    <cellStyle name="Nota 4 3" xfId="17616"/>
    <cellStyle name="Nota 4 3 2" xfId="17617"/>
    <cellStyle name="Nota 4 3_15-FINANCEIRAS" xfId="17618"/>
    <cellStyle name="Nota 4 4" xfId="17619"/>
    <cellStyle name="Nota 4 4 2" xfId="17620"/>
    <cellStyle name="Nota 4 4_15-FINANCEIRAS" xfId="17621"/>
    <cellStyle name="Nota 4 5" xfId="17622"/>
    <cellStyle name="Nota 4 5 2" xfId="17623"/>
    <cellStyle name="Nota 4 5_15-FINANCEIRAS" xfId="17624"/>
    <cellStyle name="Nota 4 6" xfId="17625"/>
    <cellStyle name="Nota 4_13-Endividamento" xfId="17626"/>
    <cellStyle name="Nota 40" xfId="17627"/>
    <cellStyle name="Nota 41" xfId="17628"/>
    <cellStyle name="Nota 42" xfId="17629"/>
    <cellStyle name="Nota 43" xfId="17630"/>
    <cellStyle name="Nota 44" xfId="17631"/>
    <cellStyle name="Nota 45" xfId="17632"/>
    <cellStyle name="Nota 46" xfId="17633"/>
    <cellStyle name="Nota 47" xfId="17634"/>
    <cellStyle name="Nota 48" xfId="17635"/>
    <cellStyle name="Nota 49" xfId="17636"/>
    <cellStyle name="Nota 5" xfId="17637"/>
    <cellStyle name="Nota 5 2" xfId="17638"/>
    <cellStyle name="Nota 5 2 2" xfId="17639"/>
    <cellStyle name="Nota 5 2 2 2" xfId="17640"/>
    <cellStyle name="Nota 5 2 2_15-FINANCEIRAS" xfId="17641"/>
    <cellStyle name="Nota 5 2 3" xfId="17642"/>
    <cellStyle name="Nota 5 2 3 2" xfId="17643"/>
    <cellStyle name="Nota 5 2 3_15-FINANCEIRAS" xfId="17644"/>
    <cellStyle name="Nota 5 2 4" xfId="17645"/>
    <cellStyle name="Nota 5 2 4 2" xfId="17646"/>
    <cellStyle name="Nota 5 2 4_15-FINANCEIRAS" xfId="17647"/>
    <cellStyle name="Nota 5 2 5" xfId="17648"/>
    <cellStyle name="Nota 5 2_13-Endividamento" xfId="17649"/>
    <cellStyle name="Nota 5 3" xfId="17650"/>
    <cellStyle name="Nota 5 3 2" xfId="17651"/>
    <cellStyle name="Nota 5 3_15-FINANCEIRAS" xfId="17652"/>
    <cellStyle name="Nota 5 4" xfId="17653"/>
    <cellStyle name="Nota 5 4 2" xfId="17654"/>
    <cellStyle name="Nota 5 4_15-FINANCEIRAS" xfId="17655"/>
    <cellStyle name="Nota 5 5" xfId="17656"/>
    <cellStyle name="Nota 5 5 2" xfId="17657"/>
    <cellStyle name="Nota 5 5_15-FINANCEIRAS" xfId="17658"/>
    <cellStyle name="Nota 5 6" xfId="17659"/>
    <cellStyle name="Nota 5_13-Endividamento" xfId="17660"/>
    <cellStyle name="Nota 50" xfId="17661"/>
    <cellStyle name="Nota 51" xfId="17662"/>
    <cellStyle name="Nota 52" xfId="17663"/>
    <cellStyle name="Nota 53" xfId="17664"/>
    <cellStyle name="Nota 54" xfId="17665"/>
    <cellStyle name="Nota 6" xfId="17666"/>
    <cellStyle name="Nota 6 2" xfId="17667"/>
    <cellStyle name="Nota 6 2 2" xfId="17668"/>
    <cellStyle name="Nota 6 2 2 2" xfId="17669"/>
    <cellStyle name="Nota 6 2 2_15-FINANCEIRAS" xfId="17670"/>
    <cellStyle name="Nota 6 2 3" xfId="17671"/>
    <cellStyle name="Nota 6 2 3 2" xfId="17672"/>
    <cellStyle name="Nota 6 2 3_15-FINANCEIRAS" xfId="17673"/>
    <cellStyle name="Nota 6 2 4" xfId="17674"/>
    <cellStyle name="Nota 6 2 4 2" xfId="17675"/>
    <cellStyle name="Nota 6 2 4_15-FINANCEIRAS" xfId="17676"/>
    <cellStyle name="Nota 6 2 5" xfId="17677"/>
    <cellStyle name="Nota 6 2_13-Endividamento" xfId="17678"/>
    <cellStyle name="Nota 6 3" xfId="17679"/>
    <cellStyle name="Nota 6 3 2" xfId="17680"/>
    <cellStyle name="Nota 6 3_15-FINANCEIRAS" xfId="17681"/>
    <cellStyle name="Nota 6 4" xfId="17682"/>
    <cellStyle name="Nota 6 4 2" xfId="17683"/>
    <cellStyle name="Nota 6 4_15-FINANCEIRAS" xfId="17684"/>
    <cellStyle name="Nota 6 5" xfId="17685"/>
    <cellStyle name="Nota 6 5 2" xfId="17686"/>
    <cellStyle name="Nota 6 5_15-FINANCEIRAS" xfId="17687"/>
    <cellStyle name="Nota 6 6" xfId="17688"/>
    <cellStyle name="Nota 6_13-Endividamento" xfId="17689"/>
    <cellStyle name="Nota 7" xfId="17690"/>
    <cellStyle name="Nota 7 2" xfId="17691"/>
    <cellStyle name="Nota 7 2 2" xfId="17692"/>
    <cellStyle name="Nota 7 2_15-FINANCEIRAS" xfId="17693"/>
    <cellStyle name="Nota 7 3" xfId="17694"/>
    <cellStyle name="Nota 7 3 2" xfId="17695"/>
    <cellStyle name="Nota 7 3_15-FINANCEIRAS" xfId="17696"/>
    <cellStyle name="Nota 7 4" xfId="17697"/>
    <cellStyle name="Nota 7 4 2" xfId="17698"/>
    <cellStyle name="Nota 7 4_15-FINANCEIRAS" xfId="17699"/>
    <cellStyle name="Nota 7 5" xfId="17700"/>
    <cellStyle name="Nota 7_13-Endividamento" xfId="17701"/>
    <cellStyle name="Nota 8" xfId="17702"/>
    <cellStyle name="Nota 8 2" xfId="17703"/>
    <cellStyle name="Nota 8_15-FINANCEIRAS" xfId="17704"/>
    <cellStyle name="Nota 9" xfId="17705"/>
    <cellStyle name="Nota 9 2" xfId="17706"/>
    <cellStyle name="Note 2" xfId="17707"/>
    <cellStyle name="Note 2 2" xfId="17708"/>
    <cellStyle name="Note 2 2 2" xfId="17709"/>
    <cellStyle name="Note 2 2 2 2" xfId="17710"/>
    <cellStyle name="Note 2 2 2_15-FINANCEIRAS" xfId="17711"/>
    <cellStyle name="Note 2 2 3" xfId="17712"/>
    <cellStyle name="Note 2 2 4" xfId="17713"/>
    <cellStyle name="Note 2 2_13-Endividamento" xfId="17714"/>
    <cellStyle name="Note 2 3" xfId="17715"/>
    <cellStyle name="Note 2 3 2" xfId="17716"/>
    <cellStyle name="Note 2 3_15-FINANCEIRAS" xfId="17717"/>
    <cellStyle name="Note 2 4" xfId="17718"/>
    <cellStyle name="Note 2 4 2" xfId="17719"/>
    <cellStyle name="Note 2 4 3" xfId="17720"/>
    <cellStyle name="Note 2 4_15-FINANCEIRAS" xfId="17721"/>
    <cellStyle name="Note 2 5" xfId="17722"/>
    <cellStyle name="Note 2 5 2" xfId="17723"/>
    <cellStyle name="Note 2 5_15-FINANCEIRAS" xfId="17724"/>
    <cellStyle name="Note 2 6" xfId="17725"/>
    <cellStyle name="Note 2 6 2" xfId="17726"/>
    <cellStyle name="Note 2 6_15-FINANCEIRAS" xfId="17727"/>
    <cellStyle name="Note 2 7" xfId="17728"/>
    <cellStyle name="Note 2 7 2" xfId="17729"/>
    <cellStyle name="Note 2 7_15-FINANCEIRAS" xfId="17730"/>
    <cellStyle name="Note 2 8" xfId="17731"/>
    <cellStyle name="Note 2 9" xfId="17732"/>
    <cellStyle name="Note 2_13-Endividamento" xfId="17733"/>
    <cellStyle name="Note 3" xfId="17734"/>
    <cellStyle name="Note 3 2" xfId="17735"/>
    <cellStyle name="Note 3 2 2" xfId="17736"/>
    <cellStyle name="Note 3 2 2 2" xfId="17737"/>
    <cellStyle name="Note 3 2 2 2 2" xfId="17738"/>
    <cellStyle name="Note 3 2 2 2 2 2" xfId="17739"/>
    <cellStyle name="Note 3 2 2 2 3" xfId="17740"/>
    <cellStyle name="Note 3 2 2 2 4" xfId="17741"/>
    <cellStyle name="Note 3 2 2 3" xfId="17742"/>
    <cellStyle name="Note 3 2 2 3 2" xfId="17743"/>
    <cellStyle name="Note 3 2 2 4" xfId="17744"/>
    <cellStyle name="Note 3 2 2 5" xfId="17745"/>
    <cellStyle name="Note 3 2 3" xfId="17746"/>
    <cellStyle name="Note 3 2 3 2" xfId="17747"/>
    <cellStyle name="Note 3 2 3 2 2" xfId="17748"/>
    <cellStyle name="Note 3 2 3 2 2 2" xfId="17749"/>
    <cellStyle name="Note 3 2 3 2 3" xfId="17750"/>
    <cellStyle name="Note 3 2 3 2 4" xfId="17751"/>
    <cellStyle name="Note 3 2 3 3" xfId="17752"/>
    <cellStyle name="Note 3 2 3 3 2" xfId="17753"/>
    <cellStyle name="Note 3 2 3 4" xfId="17754"/>
    <cellStyle name="Note 3 2 3 5" xfId="17755"/>
    <cellStyle name="Note 3 2 4" xfId="17756"/>
    <cellStyle name="Note 3 2 4 2" xfId="17757"/>
    <cellStyle name="Note 3 2 4 2 2" xfId="17758"/>
    <cellStyle name="Note 3 2 4 3" xfId="17759"/>
    <cellStyle name="Note 3 2 4 4" xfId="17760"/>
    <cellStyle name="Note 3 2 5" xfId="17761"/>
    <cellStyle name="Note 3 2 5 2" xfId="17762"/>
    <cellStyle name="Note 3 2 6" xfId="17763"/>
    <cellStyle name="Note 3 2 7" xfId="17764"/>
    <cellStyle name="Note 3 2 8" xfId="17765"/>
    <cellStyle name="Note 3 2_15-FINANCEIRAS" xfId="17766"/>
    <cellStyle name="Note 3 3" xfId="17767"/>
    <cellStyle name="Note 3 3 2" xfId="17768"/>
    <cellStyle name="Note 3 3_15-FINANCEIRAS" xfId="17769"/>
    <cellStyle name="Note 3 4" xfId="17770"/>
    <cellStyle name="Note 3 4 2" xfId="17771"/>
    <cellStyle name="Note 3 4_15-FINANCEIRAS" xfId="17772"/>
    <cellStyle name="Note 3 5" xfId="17773"/>
    <cellStyle name="Note 3 5 2" xfId="17774"/>
    <cellStyle name="Note 3 5_15-FINANCEIRAS" xfId="17775"/>
    <cellStyle name="Note 3 6" xfId="17776"/>
    <cellStyle name="Note 3 6 2" xfId="17777"/>
    <cellStyle name="Note 3 6_15-FINANCEIRAS" xfId="17778"/>
    <cellStyle name="Note 3 7" xfId="17779"/>
    <cellStyle name="Note 3 8" xfId="17780"/>
    <cellStyle name="Note 3_13-Endividamento" xfId="17781"/>
    <cellStyle name="Note 4" xfId="17782"/>
    <cellStyle name="Note 4 2" xfId="17783"/>
    <cellStyle name="Note 4 2 2" xfId="17784"/>
    <cellStyle name="Note 4 2 2 2" xfId="17785"/>
    <cellStyle name="Note 4 2 2 2 2" xfId="17786"/>
    <cellStyle name="Note 4 2 2 2 2 2" xfId="17787"/>
    <cellStyle name="Note 4 2 2 2 3" xfId="17788"/>
    <cellStyle name="Note 4 2 2 2 4" xfId="17789"/>
    <cellStyle name="Note 4 2 2 3" xfId="17790"/>
    <cellStyle name="Note 4 2 2 3 2" xfId="17791"/>
    <cellStyle name="Note 4 2 2 4" xfId="17792"/>
    <cellStyle name="Note 4 2 2 5" xfId="17793"/>
    <cellStyle name="Note 4 2 3" xfId="17794"/>
    <cellStyle name="Note 4 2 3 2" xfId="17795"/>
    <cellStyle name="Note 4 2 3 2 2" xfId="17796"/>
    <cellStyle name="Note 4 2 3 2 2 2" xfId="17797"/>
    <cellStyle name="Note 4 2 3 2 3" xfId="17798"/>
    <cellStyle name="Note 4 2 3 2 4" xfId="17799"/>
    <cellStyle name="Note 4 2 3 3" xfId="17800"/>
    <cellStyle name="Note 4 2 3 3 2" xfId="17801"/>
    <cellStyle name="Note 4 2 3 4" xfId="17802"/>
    <cellStyle name="Note 4 2 3 5" xfId="17803"/>
    <cellStyle name="Note 4 2 4" xfId="17804"/>
    <cellStyle name="Note 4 2 4 2" xfId="17805"/>
    <cellStyle name="Note 4 2 4 2 2" xfId="17806"/>
    <cellStyle name="Note 4 2 4 3" xfId="17807"/>
    <cellStyle name="Note 4 2 4 4" xfId="17808"/>
    <cellStyle name="Note 4 2 5" xfId="17809"/>
    <cellStyle name="Note 4 2 5 2" xfId="17810"/>
    <cellStyle name="Note 4 2 6" xfId="17811"/>
    <cellStyle name="Note 4 2 7" xfId="17812"/>
    <cellStyle name="Note 4 3" xfId="17813"/>
    <cellStyle name="Note 4 3 2" xfId="17814"/>
    <cellStyle name="Note 4 3 2 2" xfId="17815"/>
    <cellStyle name="Note 4 3 2 2 2" xfId="17816"/>
    <cellStyle name="Note 4 3 2 3" xfId="17817"/>
    <cellStyle name="Note 4 3 2 4" xfId="17818"/>
    <cellStyle name="Note 4 3 3" xfId="17819"/>
    <cellStyle name="Note 4 3 3 2" xfId="17820"/>
    <cellStyle name="Note 4 3 4" xfId="17821"/>
    <cellStyle name="Note 4 3 5" xfId="17822"/>
    <cellStyle name="Note 4 4" xfId="17823"/>
    <cellStyle name="Note 4 4 2" xfId="17824"/>
    <cellStyle name="Note 4 4 2 2" xfId="17825"/>
    <cellStyle name="Note 4 4 2 2 2" xfId="17826"/>
    <cellStyle name="Note 4 4 2 3" xfId="17827"/>
    <cellStyle name="Note 4 4 2 4" xfId="17828"/>
    <cellStyle name="Note 4 4 3" xfId="17829"/>
    <cellStyle name="Note 4 4 3 2" xfId="17830"/>
    <cellStyle name="Note 4 4 4" xfId="17831"/>
    <cellStyle name="Note 4 4 5" xfId="17832"/>
    <cellStyle name="Note 4 5" xfId="17833"/>
    <cellStyle name="Note 4 5 2" xfId="17834"/>
    <cellStyle name="Note 4 5 2 2" xfId="17835"/>
    <cellStyle name="Note 4 5 3" xfId="17836"/>
    <cellStyle name="Note 4 5 4" xfId="17837"/>
    <cellStyle name="Note 4 6" xfId="17838"/>
    <cellStyle name="Note 4 6 2" xfId="17839"/>
    <cellStyle name="Note 4 7" xfId="17840"/>
    <cellStyle name="Note 4 8" xfId="17841"/>
    <cellStyle name="Note 4 9" xfId="17842"/>
    <cellStyle name="Note 4_15-FINANCEIRAS" xfId="17843"/>
    <cellStyle name="Note 5" xfId="17844"/>
    <cellStyle name="Note 5 2" xfId="17845"/>
    <cellStyle name="Note 5 2 2" xfId="17846"/>
    <cellStyle name="Note 5 2 2 2" xfId="17847"/>
    <cellStyle name="Note 5 2 2 2 2" xfId="17848"/>
    <cellStyle name="Note 5 2 2 2 2 2" xfId="17849"/>
    <cellStyle name="Note 5 2 2 2 3" xfId="17850"/>
    <cellStyle name="Note 5 2 2 2 4" xfId="17851"/>
    <cellStyle name="Note 5 2 2 3" xfId="17852"/>
    <cellStyle name="Note 5 2 2 3 2" xfId="17853"/>
    <cellStyle name="Note 5 2 2 4" xfId="17854"/>
    <cellStyle name="Note 5 2 2 5" xfId="17855"/>
    <cellStyle name="Note 5 2 3" xfId="17856"/>
    <cellStyle name="Note 5 2 3 2" xfId="17857"/>
    <cellStyle name="Note 5 2 3 2 2" xfId="17858"/>
    <cellStyle name="Note 5 2 3 2 2 2" xfId="17859"/>
    <cellStyle name="Note 5 2 3 2 3" xfId="17860"/>
    <cellStyle name="Note 5 2 3 2 4" xfId="17861"/>
    <cellStyle name="Note 5 2 3 3" xfId="17862"/>
    <cellStyle name="Note 5 2 3 3 2" xfId="17863"/>
    <cellStyle name="Note 5 2 3 4" xfId="17864"/>
    <cellStyle name="Note 5 2 3 5" xfId="17865"/>
    <cellStyle name="Note 5 2 4" xfId="17866"/>
    <cellStyle name="Note 5 2 4 2" xfId="17867"/>
    <cellStyle name="Note 5 2 4 2 2" xfId="17868"/>
    <cellStyle name="Note 5 2 4 3" xfId="17869"/>
    <cellStyle name="Note 5 2 4 4" xfId="17870"/>
    <cellStyle name="Note 5 2 5" xfId="17871"/>
    <cellStyle name="Note 5 2 5 2" xfId="17872"/>
    <cellStyle name="Note 5 2 6" xfId="17873"/>
    <cellStyle name="Note 5 2 7" xfId="17874"/>
    <cellStyle name="Note 5 3" xfId="17875"/>
    <cellStyle name="Note 5 3 2" xfId="17876"/>
    <cellStyle name="Note 5 3 2 2" xfId="17877"/>
    <cellStyle name="Note 5 3 2 2 2" xfId="17878"/>
    <cellStyle name="Note 5 3 2 3" xfId="17879"/>
    <cellStyle name="Note 5 3 2 4" xfId="17880"/>
    <cellStyle name="Note 5 3 3" xfId="17881"/>
    <cellStyle name="Note 5 3 3 2" xfId="17882"/>
    <cellStyle name="Note 5 3 4" xfId="17883"/>
    <cellStyle name="Note 5 3 5" xfId="17884"/>
    <cellStyle name="Note 5 4" xfId="17885"/>
    <cellStyle name="Note 5 4 2" xfId="17886"/>
    <cellStyle name="Note 5 4 2 2" xfId="17887"/>
    <cellStyle name="Note 5 4 2 2 2" xfId="17888"/>
    <cellStyle name="Note 5 4 2 3" xfId="17889"/>
    <cellStyle name="Note 5 4 2 4" xfId="17890"/>
    <cellStyle name="Note 5 4 3" xfId="17891"/>
    <cellStyle name="Note 5 4 3 2" xfId="17892"/>
    <cellStyle name="Note 5 4 4" xfId="17893"/>
    <cellStyle name="Note 5 4 5" xfId="17894"/>
    <cellStyle name="Note 5 5" xfId="17895"/>
    <cellStyle name="Note 5 5 2" xfId="17896"/>
    <cellStyle name="Note 5 5 2 2" xfId="17897"/>
    <cellStyle name="Note 5 5 3" xfId="17898"/>
    <cellStyle name="Note 5 5 4" xfId="17899"/>
    <cellStyle name="Note 5 6" xfId="17900"/>
    <cellStyle name="Note 5 6 2" xfId="17901"/>
    <cellStyle name="Note 5 7" xfId="17902"/>
    <cellStyle name="Note 5 8" xfId="17903"/>
    <cellStyle name="Note 5 9" xfId="17904"/>
    <cellStyle name="Note 5_15-FINANCEIRAS" xfId="17905"/>
    <cellStyle name="Note 6" xfId="17906"/>
    <cellStyle name="Note 6 2" xfId="17907"/>
    <cellStyle name="Note 6 2 2" xfId="17908"/>
    <cellStyle name="Note 6 2 2 2" xfId="17909"/>
    <cellStyle name="Note 6 2 2 2 2" xfId="17910"/>
    <cellStyle name="Note 6 2 2 2 2 2" xfId="17911"/>
    <cellStyle name="Note 6 2 2 2 3" xfId="17912"/>
    <cellStyle name="Note 6 2 2 2 4" xfId="17913"/>
    <cellStyle name="Note 6 2 2 3" xfId="17914"/>
    <cellStyle name="Note 6 2 2 3 2" xfId="17915"/>
    <cellStyle name="Note 6 2 2 4" xfId="17916"/>
    <cellStyle name="Note 6 2 2 5" xfId="17917"/>
    <cellStyle name="Note 6 2 3" xfId="17918"/>
    <cellStyle name="Note 6 2 3 2" xfId="17919"/>
    <cellStyle name="Note 6 2 3 2 2" xfId="17920"/>
    <cellStyle name="Note 6 2 3 2 2 2" xfId="17921"/>
    <cellStyle name="Note 6 2 3 2 3" xfId="17922"/>
    <cellStyle name="Note 6 2 3 2 4" xfId="17923"/>
    <cellStyle name="Note 6 2 3 3" xfId="17924"/>
    <cellStyle name="Note 6 2 3 3 2" xfId="17925"/>
    <cellStyle name="Note 6 2 3 4" xfId="17926"/>
    <cellStyle name="Note 6 2 3 5" xfId="17927"/>
    <cellStyle name="Note 6 2 4" xfId="17928"/>
    <cellStyle name="Note 6 2 4 2" xfId="17929"/>
    <cellStyle name="Note 6 2 4 2 2" xfId="17930"/>
    <cellStyle name="Note 6 2 4 3" xfId="17931"/>
    <cellStyle name="Note 6 2 4 4" xfId="17932"/>
    <cellStyle name="Note 6 2 5" xfId="17933"/>
    <cellStyle name="Note 6 2 5 2" xfId="17934"/>
    <cellStyle name="Note 6 2 6" xfId="17935"/>
    <cellStyle name="Note 6 2 7" xfId="17936"/>
    <cellStyle name="Note 6 3" xfId="17937"/>
    <cellStyle name="Note 6 3 2" xfId="17938"/>
    <cellStyle name="Note 6 3 2 2" xfId="17939"/>
    <cellStyle name="Note 6 3 2 2 2" xfId="17940"/>
    <cellStyle name="Note 6 3 2 3" xfId="17941"/>
    <cellStyle name="Note 6 3 2 4" xfId="17942"/>
    <cellStyle name="Note 6 3 3" xfId="17943"/>
    <cellStyle name="Note 6 3 3 2" xfId="17944"/>
    <cellStyle name="Note 6 3 4" xfId="17945"/>
    <cellStyle name="Note 6 3 5" xfId="17946"/>
    <cellStyle name="Note 6 4" xfId="17947"/>
    <cellStyle name="Note 6 4 2" xfId="17948"/>
    <cellStyle name="Note 6 4 2 2" xfId="17949"/>
    <cellStyle name="Note 6 4 2 2 2" xfId="17950"/>
    <cellStyle name="Note 6 4 2 3" xfId="17951"/>
    <cellStyle name="Note 6 4 2 4" xfId="17952"/>
    <cellStyle name="Note 6 4 3" xfId="17953"/>
    <cellStyle name="Note 6 4 3 2" xfId="17954"/>
    <cellStyle name="Note 6 4 4" xfId="17955"/>
    <cellStyle name="Note 6 4 5" xfId="17956"/>
    <cellStyle name="Note 6 5" xfId="17957"/>
    <cellStyle name="Note 6 5 2" xfId="17958"/>
    <cellStyle name="Note 6 5 2 2" xfId="17959"/>
    <cellStyle name="Note 6 5 3" xfId="17960"/>
    <cellStyle name="Note 6 5 4" xfId="17961"/>
    <cellStyle name="Note 6 6" xfId="17962"/>
    <cellStyle name="Note 6 6 2" xfId="17963"/>
    <cellStyle name="Note 6 7" xfId="17964"/>
    <cellStyle name="Note 6 8" xfId="17965"/>
    <cellStyle name="Note 6 9" xfId="17966"/>
    <cellStyle name="Note 6_15-FINANCEIRAS" xfId="17967"/>
    <cellStyle name="Note 7" xfId="17968"/>
    <cellStyle name="Note 7 2" xfId="17969"/>
    <cellStyle name="Note 7 2 2" xfId="17970"/>
    <cellStyle name="Note 7 2 2 2" xfId="17971"/>
    <cellStyle name="Note 7 2 2 2 2" xfId="17972"/>
    <cellStyle name="Note 7 2 2 3" xfId="17973"/>
    <cellStyle name="Note 7 2 2 4" xfId="17974"/>
    <cellStyle name="Note 7 2 3" xfId="17975"/>
    <cellStyle name="Note 7 2 3 2" xfId="17976"/>
    <cellStyle name="Note 7 2 4" xfId="17977"/>
    <cellStyle name="Note 7 2 5" xfId="17978"/>
    <cellStyle name="Note 7 3" xfId="17979"/>
    <cellStyle name="Note 7 3 2" xfId="17980"/>
    <cellStyle name="Note 7 3 2 2" xfId="17981"/>
    <cellStyle name="Note 7 3 2 2 2" xfId="17982"/>
    <cellStyle name="Note 7 3 2 3" xfId="17983"/>
    <cellStyle name="Note 7 3 2 4" xfId="17984"/>
    <cellStyle name="Note 7 3 3" xfId="17985"/>
    <cellStyle name="Note 7 3 3 2" xfId="17986"/>
    <cellStyle name="Note 7 3 4" xfId="17987"/>
    <cellStyle name="Note 7 3 5" xfId="17988"/>
    <cellStyle name="Note 7 4" xfId="17989"/>
    <cellStyle name="Note 7 4 2" xfId="17990"/>
    <cellStyle name="Note 7 4 2 2" xfId="17991"/>
    <cellStyle name="Note 7 4 3" xfId="17992"/>
    <cellStyle name="Note 7 4 4" xfId="17993"/>
    <cellStyle name="Note 7 5" xfId="17994"/>
    <cellStyle name="Note 7 5 2" xfId="17995"/>
    <cellStyle name="Note 7 6" xfId="17996"/>
    <cellStyle name="Note 7 7" xfId="17997"/>
    <cellStyle name="Note 8" xfId="17998"/>
    <cellStyle name="Note 8 2" xfId="17999"/>
    <cellStyle name="Note 8 2 2" xfId="18000"/>
    <cellStyle name="Note 8 2 2 2" xfId="18001"/>
    <cellStyle name="Note 8 2 2 2 2" xfId="18002"/>
    <cellStyle name="Note 8 2 2 3" xfId="18003"/>
    <cellStyle name="Note 8 2 2 4" xfId="18004"/>
    <cellStyle name="Note 8 2 3" xfId="18005"/>
    <cellStyle name="Note 8 2 3 2" xfId="18006"/>
    <cellStyle name="Note 8 2 4" xfId="18007"/>
    <cellStyle name="Note 8 2 5" xfId="18008"/>
    <cellStyle name="Note 8 3" xfId="18009"/>
    <cellStyle name="Note 8 3 2" xfId="18010"/>
    <cellStyle name="Note 8 3 2 2" xfId="18011"/>
    <cellStyle name="Note 8 3 2 2 2" xfId="18012"/>
    <cellStyle name="Note 8 3 2 3" xfId="18013"/>
    <cellStyle name="Note 8 3 2 4" xfId="18014"/>
    <cellStyle name="Note 8 3 3" xfId="18015"/>
    <cellStyle name="Note 8 3 3 2" xfId="18016"/>
    <cellStyle name="Note 8 3 4" xfId="18017"/>
    <cellStyle name="Note 8 3 5" xfId="18018"/>
    <cellStyle name="Note 8 4" xfId="18019"/>
    <cellStyle name="Note 8 4 2" xfId="18020"/>
    <cellStyle name="Note 8 4 2 2" xfId="18021"/>
    <cellStyle name="Note 8 4 3" xfId="18022"/>
    <cellStyle name="Note 8 4 4" xfId="18023"/>
    <cellStyle name="Note 8 5" xfId="18024"/>
    <cellStyle name="Note 8 5 2" xfId="18025"/>
    <cellStyle name="Note 8 6" xfId="18026"/>
    <cellStyle name="Note 8 7" xfId="18027"/>
    <cellStyle name="Note 9" xfId="18028"/>
    <cellStyle name="Num_Normal" xfId="18029"/>
    <cellStyle name="Number" xfId="18030"/>
    <cellStyle name="Number [0]" xfId="18031"/>
    <cellStyle name="Number [0] 2" xfId="18032"/>
    <cellStyle name="Number [0] 2 2" xfId="18033"/>
    <cellStyle name="Number [0] 2_15-FINANCEIRAS" xfId="18034"/>
    <cellStyle name="Number [0] 3" xfId="18035"/>
    <cellStyle name="Number [0]_15-FINANCEIRAS" xfId="18036"/>
    <cellStyle name="Number [1]" xfId="18037"/>
    <cellStyle name="Number [1] 2" xfId="18038"/>
    <cellStyle name="Number [1] 2 2" xfId="18039"/>
    <cellStyle name="Number [1] 2_15-FINANCEIRAS" xfId="18040"/>
    <cellStyle name="Number [1] 3" xfId="18041"/>
    <cellStyle name="Number [1]_15-FINANCEIRAS" xfId="18042"/>
    <cellStyle name="Number [2]" xfId="18043"/>
    <cellStyle name="Number [2] 2" xfId="18044"/>
    <cellStyle name="Number [2] 2 2" xfId="18045"/>
    <cellStyle name="Number [2] 2_15-FINANCEIRAS" xfId="18046"/>
    <cellStyle name="Number [2] 3" xfId="18047"/>
    <cellStyle name="Number [2]_15-FINANCEIRAS" xfId="18048"/>
    <cellStyle name="Number 2" xfId="18049"/>
    <cellStyle name="Number 2 2" xfId="18050"/>
    <cellStyle name="Number 2_15-FINANCEIRAS" xfId="18051"/>
    <cellStyle name="Number 3" xfId="18052"/>
    <cellStyle name="Number_13-Endividamento" xfId="18053"/>
    <cellStyle name="Odwiedzone hiper??cze_Bud_03_forecast_1" xfId="18054"/>
    <cellStyle name="Odwiedzone hiperłącze_Bud_03_forecast_1" xfId="18055"/>
    <cellStyle name="Œ…‹æØ‚è [0.00]_!!!GO" xfId="18056"/>
    <cellStyle name="Œ…‹æØ‚è_!!!GO" xfId="18057"/>
    <cellStyle name="Output 10" xfId="18058"/>
    <cellStyle name="Output 11" xfId="18059"/>
    <cellStyle name="Output 2" xfId="18060"/>
    <cellStyle name="Output 2 2" xfId="18061"/>
    <cellStyle name="Output 2 2 2" xfId="18062"/>
    <cellStyle name="Output 2 2 3" xfId="18063"/>
    <cellStyle name="Output 2 2_15-FINANCEIRAS" xfId="18064"/>
    <cellStyle name="Output 2 3" xfId="18065"/>
    <cellStyle name="Output 2 3 2" xfId="18066"/>
    <cellStyle name="Output 2 3_15-FINANCEIRAS" xfId="18067"/>
    <cellStyle name="Output 2 4" xfId="18068"/>
    <cellStyle name="Output 2 4 2" xfId="18069"/>
    <cellStyle name="Output 2 4_15-FINANCEIRAS" xfId="18070"/>
    <cellStyle name="Output 2 5" xfId="18071"/>
    <cellStyle name="Output 2 5 2" xfId="18072"/>
    <cellStyle name="Output 2 5_15-FINANCEIRAS" xfId="18073"/>
    <cellStyle name="Output 2 6" xfId="18074"/>
    <cellStyle name="Output 2 6 2" xfId="18075"/>
    <cellStyle name="Output 2 6_15-FINANCEIRAS" xfId="18076"/>
    <cellStyle name="Output 2 7" xfId="18077"/>
    <cellStyle name="Output 2_13-Endividamento" xfId="18078"/>
    <cellStyle name="Output 3" xfId="18079"/>
    <cellStyle name="Output 3 2" xfId="18080"/>
    <cellStyle name="Output 3 2 2" xfId="18081"/>
    <cellStyle name="Output 3 2_15-FINANCEIRAS" xfId="18082"/>
    <cellStyle name="Output 3 3" xfId="18083"/>
    <cellStyle name="Output 3 3 2" xfId="18084"/>
    <cellStyle name="Output 3 3_15-FINANCEIRAS" xfId="18085"/>
    <cellStyle name="Output 3 4" xfId="18086"/>
    <cellStyle name="Output 3 4 2" xfId="18087"/>
    <cellStyle name="Output 3 4_15-FINANCEIRAS" xfId="18088"/>
    <cellStyle name="Output 3 5" xfId="18089"/>
    <cellStyle name="Output 3 5 2" xfId="18090"/>
    <cellStyle name="Output 3 5_15-FINANCEIRAS" xfId="18091"/>
    <cellStyle name="Output 3 6" xfId="18092"/>
    <cellStyle name="Output 3_15-FINANCEIRAS" xfId="18093"/>
    <cellStyle name="Output 4" xfId="18094"/>
    <cellStyle name="Output 4 2" xfId="18095"/>
    <cellStyle name="Output 4_15-FINANCEIRAS" xfId="18096"/>
    <cellStyle name="Output 5" xfId="18097"/>
    <cellStyle name="Output 5 2" xfId="18098"/>
    <cellStyle name="Output 5_15-FINANCEIRAS" xfId="18099"/>
    <cellStyle name="Output 6" xfId="18100"/>
    <cellStyle name="Output 6 2" xfId="18101"/>
    <cellStyle name="Output 6_15-FINANCEIRAS" xfId="18102"/>
    <cellStyle name="Output 7" xfId="18103"/>
    <cellStyle name="Output 7 2" xfId="18104"/>
    <cellStyle name="Output 7_15-FINANCEIRAS" xfId="18105"/>
    <cellStyle name="Output 8" xfId="18106"/>
    <cellStyle name="Output 8 2" xfId="18107"/>
    <cellStyle name="Output 8_15-FINANCEIRAS" xfId="18108"/>
    <cellStyle name="Output 9" xfId="18109"/>
    <cellStyle name="Output 9 2" xfId="18110"/>
    <cellStyle name="Output 9_15-FINANCEIRAS" xfId="18111"/>
    <cellStyle name="Output Amounts" xfId="18112"/>
    <cellStyle name="Output Column Headings" xfId="18113"/>
    <cellStyle name="Output Line Items" xfId="18114"/>
    <cellStyle name="Output Report Heading" xfId="18115"/>
    <cellStyle name="Output Report Title" xfId="18116"/>
    <cellStyle name="Page Number" xfId="18117"/>
    <cellStyle name="Pattern5" xfId="18118"/>
    <cellStyle name="Pattern5 2" xfId="18119"/>
    <cellStyle name="Pattern5_15-FINANCEIRAS" xfId="18120"/>
    <cellStyle name="Pénznem [0]_RESULTS" xfId="18121"/>
    <cellStyle name="Pénznem_RESULTS" xfId="18122"/>
    <cellStyle name="per.style" xfId="18123"/>
    <cellStyle name="Percen - Estilo1" xfId="18124"/>
    <cellStyle name="Percen - Estilo1 2" xfId="18125"/>
    <cellStyle name="Percen - Estilo1 2 2" xfId="18126"/>
    <cellStyle name="Percen - Estilo1 2_15-FINANCEIRAS" xfId="18127"/>
    <cellStyle name="Percen - Estilo1 3" xfId="18128"/>
    <cellStyle name="Percen - Estilo1 3 2" xfId="18129"/>
    <cellStyle name="Percen - Estilo1 3_15-FINANCEIRAS" xfId="18130"/>
    <cellStyle name="Percen - Estilo1 4" xfId="18131"/>
    <cellStyle name="Percen - Estilo1_13-Endividamento" xfId="18132"/>
    <cellStyle name="Percen - Estilo2" xfId="18133"/>
    <cellStyle name="Percen - Estilo2 2" xfId="18134"/>
    <cellStyle name="Percen - Estilo2_15-FINANCEIRAS" xfId="18135"/>
    <cellStyle name="Percen-2" xfId="18136"/>
    <cellStyle name="Percent %" xfId="18137"/>
    <cellStyle name="Percent % 2" xfId="18138"/>
    <cellStyle name="Percent % Long Underline" xfId="18139"/>
    <cellStyle name="Percent % Long Underline 2" xfId="18140"/>
    <cellStyle name="Percent % Long Underline_15-FINANCEIRAS" xfId="18141"/>
    <cellStyle name="Percent %_15-FINANCEIRAS" xfId="18142"/>
    <cellStyle name="Percent (0)" xfId="18143"/>
    <cellStyle name="Percent (0) 2" xfId="18144"/>
    <cellStyle name="Percent (0)_15-FINANCEIRAS" xfId="18145"/>
    <cellStyle name="Percent [0%]" xfId="18146"/>
    <cellStyle name="Percent [0%] 2" xfId="18147"/>
    <cellStyle name="Percent [0.00%]" xfId="18148"/>
    <cellStyle name="Percent [0.00%] 2" xfId="18149"/>
    <cellStyle name="Percent [0]" xfId="18150"/>
    <cellStyle name="Percent [0] 2" xfId="18151"/>
    <cellStyle name="Percent [0] 2 2" xfId="18152"/>
    <cellStyle name="Percent [0] 2_15-FINANCEIRAS" xfId="18153"/>
    <cellStyle name="Percent [0] 3" xfId="18154"/>
    <cellStyle name="Percent [0]_15-FINANCEIRAS" xfId="18155"/>
    <cellStyle name="Percent [1]" xfId="18156"/>
    <cellStyle name="Percent [1] 2" xfId="18157"/>
    <cellStyle name="Percent [1] 2 2" xfId="18158"/>
    <cellStyle name="Percent [1] 2_15-FINANCEIRAS" xfId="18159"/>
    <cellStyle name="Percent [1] 3" xfId="18160"/>
    <cellStyle name="Percent [1]_15-FINANCEIRAS" xfId="18161"/>
    <cellStyle name="Percent [2]" xfId="18162"/>
    <cellStyle name="Percent [2] 10" xfId="18163"/>
    <cellStyle name="Percent [2] 10 2" xfId="18164"/>
    <cellStyle name="Percent [2] 10_15-FINANCEIRAS" xfId="18165"/>
    <cellStyle name="Percent [2] 11" xfId="18166"/>
    <cellStyle name="Percent [2] 11 2" xfId="18167"/>
    <cellStyle name="Percent [2] 11_15-FINANCEIRAS" xfId="18168"/>
    <cellStyle name="Percent [2] 12" xfId="18169"/>
    <cellStyle name="Percent [2] 12 2" xfId="18170"/>
    <cellStyle name="Percent [2] 12_15-FINANCEIRAS" xfId="18171"/>
    <cellStyle name="Percent [2] 13" xfId="18172"/>
    <cellStyle name="Percent [2] 13 2" xfId="18173"/>
    <cellStyle name="Percent [2] 13_15-FINANCEIRAS" xfId="18174"/>
    <cellStyle name="Percent [2] 14" xfId="18175"/>
    <cellStyle name="Percent [2] 14 2" xfId="18176"/>
    <cellStyle name="Percent [2] 14_15-FINANCEIRAS" xfId="18177"/>
    <cellStyle name="Percent [2] 15" xfId="18178"/>
    <cellStyle name="Percent [2] 15 2" xfId="18179"/>
    <cellStyle name="Percent [2] 15_15-FINANCEIRAS" xfId="18180"/>
    <cellStyle name="Percent [2] 16" xfId="18181"/>
    <cellStyle name="Percent [2] 16 2" xfId="18182"/>
    <cellStyle name="Percent [2] 16_15-FINANCEIRAS" xfId="18183"/>
    <cellStyle name="Percent [2] 17" xfId="18184"/>
    <cellStyle name="Percent [2] 17 2" xfId="18185"/>
    <cellStyle name="Percent [2] 17_15-FINANCEIRAS" xfId="18186"/>
    <cellStyle name="Percent [2] 18" xfId="18187"/>
    <cellStyle name="Percent [2] 18 2" xfId="18188"/>
    <cellStyle name="Percent [2] 18_15-FINANCEIRAS" xfId="18189"/>
    <cellStyle name="Percent [2] 19" xfId="18190"/>
    <cellStyle name="Percent [2] 19 2" xfId="18191"/>
    <cellStyle name="Percent [2] 19_15-FINANCEIRAS" xfId="18192"/>
    <cellStyle name="Percent [2] 2" xfId="18193"/>
    <cellStyle name="Percent [2] 2 2" xfId="18194"/>
    <cellStyle name="Percent [2] 2 2 2" xfId="18195"/>
    <cellStyle name="Percent [2] 2 2_15-FINANCEIRAS" xfId="18196"/>
    <cellStyle name="Percent [2] 2 3" xfId="18197"/>
    <cellStyle name="Percent [2] 2 3 2" xfId="18198"/>
    <cellStyle name="Percent [2] 2 3_15-FINANCEIRAS" xfId="18199"/>
    <cellStyle name="Percent [2] 2 4" xfId="18200"/>
    <cellStyle name="Percent [2] 2 4 2" xfId="18201"/>
    <cellStyle name="Percent [2] 2 4_15-FINANCEIRAS" xfId="18202"/>
    <cellStyle name="Percent [2] 2 5" xfId="18203"/>
    <cellStyle name="Percent [2] 2 5 2" xfId="18204"/>
    <cellStyle name="Percent [2] 2 5_15-FINANCEIRAS" xfId="18205"/>
    <cellStyle name="Percent [2] 2 6" xfId="18206"/>
    <cellStyle name="Percent [2] 2_15-FINANCEIRAS" xfId="18207"/>
    <cellStyle name="Percent [2] 20" xfId="18208"/>
    <cellStyle name="Percent [2] 20 2" xfId="18209"/>
    <cellStyle name="Percent [2] 20_15-FINANCEIRAS" xfId="18210"/>
    <cellStyle name="Percent [2] 21" xfId="18211"/>
    <cellStyle name="Percent [2] 21 2" xfId="18212"/>
    <cellStyle name="Percent [2] 21_15-FINANCEIRAS" xfId="18213"/>
    <cellStyle name="Percent [2] 22" xfId="18214"/>
    <cellStyle name="Percent [2] 22 2" xfId="18215"/>
    <cellStyle name="Percent [2] 22_15-FINANCEIRAS" xfId="18216"/>
    <cellStyle name="Percent [2] 23" xfId="18217"/>
    <cellStyle name="Percent [2] 23 2" xfId="18218"/>
    <cellStyle name="Percent [2] 23_15-FINANCEIRAS" xfId="18219"/>
    <cellStyle name="Percent [2] 24" xfId="18220"/>
    <cellStyle name="Percent [2] 24 2" xfId="18221"/>
    <cellStyle name="Percent [2] 24_15-FINANCEIRAS" xfId="18222"/>
    <cellStyle name="Percent [2] 25" xfId="18223"/>
    <cellStyle name="Percent [2] 25 2" xfId="18224"/>
    <cellStyle name="Percent [2] 25_15-FINANCEIRAS" xfId="18225"/>
    <cellStyle name="Percent [2] 26" xfId="18226"/>
    <cellStyle name="Percent [2] 26 2" xfId="18227"/>
    <cellStyle name="Percent [2] 26_15-FINANCEIRAS" xfId="18228"/>
    <cellStyle name="Percent [2] 27" xfId="18229"/>
    <cellStyle name="Percent [2] 27 2" xfId="18230"/>
    <cellStyle name="Percent [2] 27_15-FINANCEIRAS" xfId="18231"/>
    <cellStyle name="Percent [2] 28" xfId="18232"/>
    <cellStyle name="Percent [2] 28 2" xfId="18233"/>
    <cellStyle name="Percent [2] 28_15-FINANCEIRAS" xfId="18234"/>
    <cellStyle name="Percent [2] 29" xfId="18235"/>
    <cellStyle name="Percent [2] 29 2" xfId="18236"/>
    <cellStyle name="Percent [2] 29_15-FINANCEIRAS" xfId="18237"/>
    <cellStyle name="Percent [2] 3" xfId="18238"/>
    <cellStyle name="Percent [2] 3 2" xfId="18239"/>
    <cellStyle name="Percent [2] 3 2 2" xfId="18240"/>
    <cellStyle name="Percent [2] 3 2_15-FINANCEIRAS" xfId="18241"/>
    <cellStyle name="Percent [2] 3 3" xfId="18242"/>
    <cellStyle name="Percent [2] 3 3 2" xfId="18243"/>
    <cellStyle name="Percent [2] 3 3_15-FINANCEIRAS" xfId="18244"/>
    <cellStyle name="Percent [2] 3 4" xfId="18245"/>
    <cellStyle name="Percent [2] 3 4 2" xfId="18246"/>
    <cellStyle name="Percent [2] 3 4_15-FINANCEIRAS" xfId="18247"/>
    <cellStyle name="Percent [2] 3 5" xfId="18248"/>
    <cellStyle name="Percent [2] 3 5 2" xfId="18249"/>
    <cellStyle name="Percent [2] 3 5_15-FINANCEIRAS" xfId="18250"/>
    <cellStyle name="Percent [2] 3 6" xfId="18251"/>
    <cellStyle name="Percent [2] 3_15-FINANCEIRAS" xfId="18252"/>
    <cellStyle name="Percent [2] 30" xfId="18253"/>
    <cellStyle name="Percent [2] 30 2" xfId="18254"/>
    <cellStyle name="Percent [2] 30_15-FINANCEIRAS" xfId="18255"/>
    <cellStyle name="Percent [2] 31" xfId="18256"/>
    <cellStyle name="Percent [2] 31 2" xfId="18257"/>
    <cellStyle name="Percent [2] 31_15-FINANCEIRAS" xfId="18258"/>
    <cellStyle name="Percent [2] 32" xfId="18259"/>
    <cellStyle name="Percent [2] 32 2" xfId="18260"/>
    <cellStyle name="Percent [2] 32_15-FINANCEIRAS" xfId="18261"/>
    <cellStyle name="Percent [2] 33" xfId="18262"/>
    <cellStyle name="Percent [2] 33 2" xfId="18263"/>
    <cellStyle name="Percent [2] 33_15-FINANCEIRAS" xfId="18264"/>
    <cellStyle name="Percent [2] 34" xfId="18265"/>
    <cellStyle name="Percent [2] 34 2" xfId="18266"/>
    <cellStyle name="Percent [2] 34_15-FINANCEIRAS" xfId="18267"/>
    <cellStyle name="Percent [2] 35" xfId="18268"/>
    <cellStyle name="Percent [2] 35 2" xfId="18269"/>
    <cellStyle name="Percent [2] 35_15-FINANCEIRAS" xfId="18270"/>
    <cellStyle name="Percent [2] 36" xfId="18271"/>
    <cellStyle name="Percent [2] 36 2" xfId="18272"/>
    <cellStyle name="Percent [2] 36_15-FINANCEIRAS" xfId="18273"/>
    <cellStyle name="Percent [2] 37" xfId="18274"/>
    <cellStyle name="Percent [2] 4" xfId="18275"/>
    <cellStyle name="Percent [2] 4 2" xfId="18276"/>
    <cellStyle name="Percent [2] 4 2 2" xfId="18277"/>
    <cellStyle name="Percent [2] 4 2_15-FINANCEIRAS" xfId="18278"/>
    <cellStyle name="Percent [2] 4 3" xfId="18279"/>
    <cellStyle name="Percent [2] 4 3 2" xfId="18280"/>
    <cellStyle name="Percent [2] 4 3_15-FINANCEIRAS" xfId="18281"/>
    <cellStyle name="Percent [2] 4 4" xfId="18282"/>
    <cellStyle name="Percent [2] 4 4 2" xfId="18283"/>
    <cellStyle name="Percent [2] 4 4_15-FINANCEIRAS" xfId="18284"/>
    <cellStyle name="Percent [2] 4 5" xfId="18285"/>
    <cellStyle name="Percent [2] 4_15-FINANCEIRAS" xfId="18286"/>
    <cellStyle name="Percent [2] 5" xfId="18287"/>
    <cellStyle name="Percent [2] 5 2" xfId="18288"/>
    <cellStyle name="Percent [2] 5 2 2" xfId="18289"/>
    <cellStyle name="Percent [2] 5 2_15-FINANCEIRAS" xfId="18290"/>
    <cellStyle name="Percent [2] 5 3" xfId="18291"/>
    <cellStyle name="Percent [2] 5_15-FINANCEIRAS" xfId="18292"/>
    <cellStyle name="Percent [2] 6" xfId="18293"/>
    <cellStyle name="Percent [2] 6 2" xfId="18294"/>
    <cellStyle name="Percent [2] 6 2 2" xfId="18295"/>
    <cellStyle name="Percent [2] 6 2_15-FINANCEIRAS" xfId="18296"/>
    <cellStyle name="Percent [2] 6 3" xfId="18297"/>
    <cellStyle name="Percent [2] 6_15-FINANCEIRAS" xfId="18298"/>
    <cellStyle name="Percent [2] 7" xfId="18299"/>
    <cellStyle name="Percent [2] 7 2" xfId="18300"/>
    <cellStyle name="Percent [2] 7_15-FINANCEIRAS" xfId="18301"/>
    <cellStyle name="Percent [2] 8" xfId="18302"/>
    <cellStyle name="Percent [2] 8 2" xfId="18303"/>
    <cellStyle name="Percent [2] 8_15-FINANCEIRAS" xfId="18304"/>
    <cellStyle name="Percent [2] 9" xfId="18305"/>
    <cellStyle name="Percent [2] 9 2" xfId="18306"/>
    <cellStyle name="Percent [2] 9_15-FINANCEIRAS" xfId="18307"/>
    <cellStyle name="Percent [2]_15-FINANCEIRAS" xfId="18308"/>
    <cellStyle name="Percent 0.0%" xfId="18309"/>
    <cellStyle name="Percent 0.0% 2" xfId="18310"/>
    <cellStyle name="Percent 0.0% Long Underline" xfId="18311"/>
    <cellStyle name="Percent 0.0% Long Underline 2" xfId="18312"/>
    <cellStyle name="Percent 0.0% Long Underline_15-FINANCEIRAS" xfId="18313"/>
    <cellStyle name="Percent 0.0%_15-FINANCEIRAS" xfId="18314"/>
    <cellStyle name="Percent 0.00%" xfId="18315"/>
    <cellStyle name="Percent 0.00% 2" xfId="18316"/>
    <cellStyle name="Percent 0.00% Long Underline" xfId="18317"/>
    <cellStyle name="Percent 0.00% Long Underline 2" xfId="18318"/>
    <cellStyle name="Percent 0.00% Long Underline_15-FINANCEIRAS" xfId="18319"/>
    <cellStyle name="Percent 0.00%_15-FINANCEIRAS" xfId="18320"/>
    <cellStyle name="Percent 0.000%" xfId="18321"/>
    <cellStyle name="Percent 0.000% 2" xfId="18322"/>
    <cellStyle name="Percent 0.000% Long Underline" xfId="18323"/>
    <cellStyle name="Percent 0.000% Long Underline 2" xfId="18324"/>
    <cellStyle name="Percent 0.000% Long Underline_15-FINANCEIRAS" xfId="18325"/>
    <cellStyle name="Percent 0.000%_15-FINANCEIRAS" xfId="18326"/>
    <cellStyle name="Percent 10" xfId="18327"/>
    <cellStyle name="Percent 10 2" xfId="18328"/>
    <cellStyle name="Percent 10_15-FINANCEIRAS" xfId="18329"/>
    <cellStyle name="Percent 11" xfId="18330"/>
    <cellStyle name="Percent 11 2" xfId="18331"/>
    <cellStyle name="Percent 11_15-FINANCEIRAS" xfId="18332"/>
    <cellStyle name="Percent 12" xfId="18333"/>
    <cellStyle name="Percent 12 2" xfId="18334"/>
    <cellStyle name="Percent 12_15-FINANCEIRAS" xfId="18335"/>
    <cellStyle name="Percent 13" xfId="18336"/>
    <cellStyle name="Percent 13 2" xfId="18337"/>
    <cellStyle name="Percent 13_15-FINANCEIRAS" xfId="18338"/>
    <cellStyle name="Percent 14" xfId="18339"/>
    <cellStyle name="Percent 14 2" xfId="18340"/>
    <cellStyle name="Percent 14_15-FINANCEIRAS" xfId="18341"/>
    <cellStyle name="Percent 15" xfId="18342"/>
    <cellStyle name="Percent 15 2" xfId="18343"/>
    <cellStyle name="Percent 15_15-FINANCEIRAS" xfId="18344"/>
    <cellStyle name="Percent 16" xfId="18345"/>
    <cellStyle name="Percent 16 2" xfId="18346"/>
    <cellStyle name="Percent 16_15-FINANCEIRAS" xfId="18347"/>
    <cellStyle name="Percent 17" xfId="18348"/>
    <cellStyle name="Percent 17 2" xfId="18349"/>
    <cellStyle name="Percent 17_15-FINANCEIRAS" xfId="18350"/>
    <cellStyle name="Percent 18" xfId="18351"/>
    <cellStyle name="Percent 18 2" xfId="18352"/>
    <cellStyle name="Percent 18_15-FINANCEIRAS" xfId="18353"/>
    <cellStyle name="Percent 19" xfId="18354"/>
    <cellStyle name="Percent 19 2" xfId="18355"/>
    <cellStyle name="Percent 19_15-FINANCEIRAS" xfId="18356"/>
    <cellStyle name="Percent 2" xfId="18357"/>
    <cellStyle name="Percent 2 10" xfId="18358"/>
    <cellStyle name="Percent 2 10 2" xfId="18359"/>
    <cellStyle name="Percent 2 10_15-FINANCEIRAS" xfId="18360"/>
    <cellStyle name="Percent 2 11" xfId="18361"/>
    <cellStyle name="Percent 2 11 2" xfId="18362"/>
    <cellStyle name="Percent 2 11_15-FINANCEIRAS" xfId="18363"/>
    <cellStyle name="Percent 2 12" xfId="18364"/>
    <cellStyle name="Percent 2 12 2" xfId="18365"/>
    <cellStyle name="Percent 2 12_15-FINANCEIRAS" xfId="18366"/>
    <cellStyle name="Percent 2 13" xfId="18367"/>
    <cellStyle name="Percent 2 13 2" xfId="18368"/>
    <cellStyle name="Percent 2 13_15-FINANCEIRAS" xfId="18369"/>
    <cellStyle name="Percent 2 14" xfId="18370"/>
    <cellStyle name="Percent 2 14 2" xfId="18371"/>
    <cellStyle name="Percent 2 14_15-FINANCEIRAS" xfId="18372"/>
    <cellStyle name="Percent 2 15" xfId="18373"/>
    <cellStyle name="Percent 2 15 2" xfId="18374"/>
    <cellStyle name="Percent 2 15_15-FINANCEIRAS" xfId="18375"/>
    <cellStyle name="Percent 2 16" xfId="18376"/>
    <cellStyle name="Percent 2 16 2" xfId="18377"/>
    <cellStyle name="Percent 2 16_15-FINANCEIRAS" xfId="18378"/>
    <cellStyle name="Percent 2 17" xfId="18379"/>
    <cellStyle name="Percent 2 17 2" xfId="18380"/>
    <cellStyle name="Percent 2 17_15-FINANCEIRAS" xfId="18381"/>
    <cellStyle name="Percent 2 18" xfId="18382"/>
    <cellStyle name="Percent 2 18 2" xfId="18383"/>
    <cellStyle name="Percent 2 18_15-FINANCEIRAS" xfId="18384"/>
    <cellStyle name="Percent 2 19" xfId="18385"/>
    <cellStyle name="Percent 2 19 2" xfId="18386"/>
    <cellStyle name="Percent 2 19_15-FINANCEIRAS" xfId="18387"/>
    <cellStyle name="Percent 2 2" xfId="18388"/>
    <cellStyle name="Percent 2 2 2" xfId="18389"/>
    <cellStyle name="Percent 2 2 2 2" xfId="18390"/>
    <cellStyle name="Percent 2 2 2_15-FINANCEIRAS" xfId="18391"/>
    <cellStyle name="Percent 2 2 3" xfId="18392"/>
    <cellStyle name="Percent 2 2_15-FINANCEIRAS" xfId="18393"/>
    <cellStyle name="Percent 2 20" xfId="18394"/>
    <cellStyle name="Percent 2 3" xfId="18395"/>
    <cellStyle name="Percent 2 3 2" xfId="18396"/>
    <cellStyle name="Percent 2 3_15-FINANCEIRAS" xfId="18397"/>
    <cellStyle name="Percent 2 4" xfId="18398"/>
    <cellStyle name="Percent 2 4 2" xfId="18399"/>
    <cellStyle name="Percent 2 4_15-FINANCEIRAS" xfId="18400"/>
    <cellStyle name="Percent 2 5" xfId="18401"/>
    <cellStyle name="Percent 2 5 2" xfId="18402"/>
    <cellStyle name="Percent 2 5_15-FINANCEIRAS" xfId="18403"/>
    <cellStyle name="Percent 2 6" xfId="18404"/>
    <cellStyle name="Percent 2 6 2" xfId="18405"/>
    <cellStyle name="Percent 2 6_15-FINANCEIRAS" xfId="18406"/>
    <cellStyle name="Percent 2 7" xfId="18407"/>
    <cellStyle name="Percent 2 7 2" xfId="18408"/>
    <cellStyle name="Percent 2 7_15-FINANCEIRAS" xfId="18409"/>
    <cellStyle name="Percent 2 8" xfId="18410"/>
    <cellStyle name="Percent 2 8 2" xfId="18411"/>
    <cellStyle name="Percent 2 8_15-FINANCEIRAS" xfId="18412"/>
    <cellStyle name="Percent 2 9" xfId="18413"/>
    <cellStyle name="Percent 2 9 2" xfId="18414"/>
    <cellStyle name="Percent 2 9_15-FINANCEIRAS" xfId="18415"/>
    <cellStyle name="Percent 2_15-FINANCEIRAS" xfId="18416"/>
    <cellStyle name="Percent 20" xfId="18417"/>
    <cellStyle name="Percent 20 2" xfId="18418"/>
    <cellStyle name="Percent 20_15-FINANCEIRAS" xfId="18419"/>
    <cellStyle name="Percent 21" xfId="18420"/>
    <cellStyle name="Percent 21 2" xfId="18421"/>
    <cellStyle name="Percent 21_15-FINANCEIRAS" xfId="18422"/>
    <cellStyle name="Percent 3" xfId="18423"/>
    <cellStyle name="Percent 3 2" xfId="18424"/>
    <cellStyle name="Percent 3 2 2" xfId="18425"/>
    <cellStyle name="Percent 3 2 2 2" xfId="18426"/>
    <cellStyle name="Percent 3 2 2 2 2" xfId="18427"/>
    <cellStyle name="Percent 3 2 2 2 2 2" xfId="18428"/>
    <cellStyle name="Percent 3 2 2 2 2 2 2" xfId="18429"/>
    <cellStyle name="Percent 3 2 2 2 2 3" xfId="18430"/>
    <cellStyle name="Percent 3 2 2 2 2 4" xfId="18431"/>
    <cellStyle name="Percent 3 2 2 2 3" xfId="18432"/>
    <cellStyle name="Percent 3 2 2 2 3 2" xfId="18433"/>
    <cellStyle name="Percent 3 2 2 2 4" xfId="18434"/>
    <cellStyle name="Percent 3 2 2 2 5" xfId="18435"/>
    <cellStyle name="Percent 3 2 2 3" xfId="18436"/>
    <cellStyle name="Percent 3 2 2 3 2" xfId="18437"/>
    <cellStyle name="Percent 3 2 2 3 2 2" xfId="18438"/>
    <cellStyle name="Percent 3 2 2 3 2 2 2" xfId="18439"/>
    <cellStyle name="Percent 3 2 2 3 2 3" xfId="18440"/>
    <cellStyle name="Percent 3 2 2 3 2 4" xfId="18441"/>
    <cellStyle name="Percent 3 2 2 3 3" xfId="18442"/>
    <cellStyle name="Percent 3 2 2 3 3 2" xfId="18443"/>
    <cellStyle name="Percent 3 2 2 3 4" xfId="18444"/>
    <cellStyle name="Percent 3 2 2 3 5" xfId="18445"/>
    <cellStyle name="Percent 3 2 2 4" xfId="18446"/>
    <cellStyle name="Percent 3 2 2 4 2" xfId="18447"/>
    <cellStyle name="Percent 3 2 2 4 2 2" xfId="18448"/>
    <cellStyle name="Percent 3 2 2 4 3" xfId="18449"/>
    <cellStyle name="Percent 3 2 2 4 4" xfId="18450"/>
    <cellStyle name="Percent 3 2 2 5" xfId="18451"/>
    <cellStyle name="Percent 3 2 2 5 2" xfId="18452"/>
    <cellStyle name="Percent 3 2 2 6" xfId="18453"/>
    <cellStyle name="Percent 3 2 2 7" xfId="18454"/>
    <cellStyle name="Percent 3 2_15-FINANCEIRAS" xfId="18455"/>
    <cellStyle name="Percent 3 3" xfId="18456"/>
    <cellStyle name="Percent 3 3 2" xfId="18457"/>
    <cellStyle name="Percent 3 3 2 2" xfId="18458"/>
    <cellStyle name="Percent 3 3 2 2 2" xfId="18459"/>
    <cellStyle name="Percent 3 3 2 2 2 2" xfId="18460"/>
    <cellStyle name="Percent 3 3 2 2 3" xfId="18461"/>
    <cellStyle name="Percent 3 3 2 2 4" xfId="18462"/>
    <cellStyle name="Percent 3 3 2 3" xfId="18463"/>
    <cellStyle name="Percent 3 3 2 3 2" xfId="18464"/>
    <cellStyle name="Percent 3 3 2 4" xfId="18465"/>
    <cellStyle name="Percent 3 3 2 5" xfId="18466"/>
    <cellStyle name="Percent 3 3 3" xfId="18467"/>
    <cellStyle name="Percent 3 3 3 2" xfId="18468"/>
    <cellStyle name="Percent 3 3 3 2 2" xfId="18469"/>
    <cellStyle name="Percent 3 3 3 2 2 2" xfId="18470"/>
    <cellStyle name="Percent 3 3 3 2 3" xfId="18471"/>
    <cellStyle name="Percent 3 3 3 2 4" xfId="18472"/>
    <cellStyle name="Percent 3 3 3 3" xfId="18473"/>
    <cellStyle name="Percent 3 3 3 3 2" xfId="18474"/>
    <cellStyle name="Percent 3 3 3 4" xfId="18475"/>
    <cellStyle name="Percent 3 3 3 5" xfId="18476"/>
    <cellStyle name="Percent 3 3 4" xfId="18477"/>
    <cellStyle name="Percent 3 3 4 2" xfId="18478"/>
    <cellStyle name="Percent 3 3 4 2 2" xfId="18479"/>
    <cellStyle name="Percent 3 3 4 3" xfId="18480"/>
    <cellStyle name="Percent 3 3 4 4" xfId="18481"/>
    <cellStyle name="Percent 3 3 5" xfId="18482"/>
    <cellStyle name="Percent 3 3 5 2" xfId="18483"/>
    <cellStyle name="Percent 3 3 6" xfId="18484"/>
    <cellStyle name="Percent 3 3 7" xfId="18485"/>
    <cellStyle name="Percent 3_15-FINANCEIRAS" xfId="18486"/>
    <cellStyle name="Percent 4" xfId="18487"/>
    <cellStyle name="Percent 4 2" xfId="18488"/>
    <cellStyle name="Percent 4 3" xfId="18489"/>
    <cellStyle name="Percent 4_15-FINANCEIRAS" xfId="18490"/>
    <cellStyle name="Percent 5" xfId="18491"/>
    <cellStyle name="Percent 5 2" xfId="18492"/>
    <cellStyle name="Percent 5 2 2" xfId="18493"/>
    <cellStyle name="Percent 5 2_15-FINANCEIRAS" xfId="18494"/>
    <cellStyle name="Percent 5 3" xfId="18495"/>
    <cellStyle name="Percent 5_15-FINANCEIRAS" xfId="18496"/>
    <cellStyle name="Percent 6" xfId="18497"/>
    <cellStyle name="Percent 6 2" xfId="18498"/>
    <cellStyle name="Percent 6 2 2" xfId="18499"/>
    <cellStyle name="Percent 6 2 2 2" xfId="18500"/>
    <cellStyle name="Percent 6 2 2_15-FINANCEIRAS" xfId="18501"/>
    <cellStyle name="Percent 6 2 3" xfId="18502"/>
    <cellStyle name="Percent 6 2_15-FINANCEIRAS" xfId="18503"/>
    <cellStyle name="Percent 6 3" xfId="18504"/>
    <cellStyle name="Percent 6 3 2" xfId="18505"/>
    <cellStyle name="Percent 6 3_15-FINANCEIRAS" xfId="18506"/>
    <cellStyle name="Percent 6 4" xfId="18507"/>
    <cellStyle name="Percent 6_15-FINANCEIRAS" xfId="18508"/>
    <cellStyle name="Percent 7" xfId="18509"/>
    <cellStyle name="Percent 7 2" xfId="18510"/>
    <cellStyle name="Percent 7_15-FINANCEIRAS" xfId="18511"/>
    <cellStyle name="Percent 8" xfId="18512"/>
    <cellStyle name="Percent 8 2" xfId="18513"/>
    <cellStyle name="Percent 8_15-FINANCEIRAS" xfId="18514"/>
    <cellStyle name="Percent 9" xfId="18515"/>
    <cellStyle name="Percent 9 2" xfId="18516"/>
    <cellStyle name="Percent 9_15-FINANCEIRAS" xfId="18517"/>
    <cellStyle name="Percent Comma" xfId="18518"/>
    <cellStyle name="Percent Comma 2" xfId="18519"/>
    <cellStyle name="Percentual" xfId="18520"/>
    <cellStyle name="Percentual 2" xfId="18521"/>
    <cellStyle name="Percentual[2]" xfId="18522"/>
    <cellStyle name="Percentual_1.1 - Apuração IRPJ_CSLL - 2200 - 2012_MAI_V1" xfId="18523"/>
    <cellStyle name="planilhal" xfId="18524"/>
    <cellStyle name="Ponto" xfId="18525"/>
    <cellStyle name="Ponto 2" xfId="18526"/>
    <cellStyle name="Ponto_15-FINANCEIRAS" xfId="18527"/>
    <cellStyle name="Porcentagem" xfId="2" builtinId="5"/>
    <cellStyle name="Porcentagem 10" xfId="18528"/>
    <cellStyle name="Porcentagem 10 2" xfId="18529"/>
    <cellStyle name="Porcentagem 10_15-FINANCEIRAS" xfId="18530"/>
    <cellStyle name="Porcentagem 11" xfId="18531"/>
    <cellStyle name="Porcentagem 11 2" xfId="18532"/>
    <cellStyle name="Porcentagem 11_15-FINANCEIRAS" xfId="18533"/>
    <cellStyle name="Porcentagem 12" xfId="18534"/>
    <cellStyle name="Porcentagem 12 2" xfId="18535"/>
    <cellStyle name="Porcentagem 12_15-FINANCEIRAS" xfId="18536"/>
    <cellStyle name="Porcentagem 13" xfId="18537"/>
    <cellStyle name="Porcentagem 13 2" xfId="18538"/>
    <cellStyle name="Porcentagem 13_15-FINANCEIRAS" xfId="18539"/>
    <cellStyle name="Porcentagem 14" xfId="18540"/>
    <cellStyle name="Porcentagem 14 2" xfId="18541"/>
    <cellStyle name="Porcentagem 14_15-FINANCEIRAS" xfId="18542"/>
    <cellStyle name="Porcentagem 15" xfId="18543"/>
    <cellStyle name="Porcentagem 15 2" xfId="18544"/>
    <cellStyle name="Porcentagem 15_COMGAS" xfId="18545"/>
    <cellStyle name="Porcentagem 16" xfId="18546"/>
    <cellStyle name="Porcentagem 17" xfId="18547"/>
    <cellStyle name="Porcentagem 17 2" xfId="18548"/>
    <cellStyle name="Porcentagem 18" xfId="18549"/>
    <cellStyle name="Porcentagem 18 2" xfId="18550"/>
    <cellStyle name="Porcentagem 19" xfId="18551"/>
    <cellStyle name="Porcentagem 19 2" xfId="18552"/>
    <cellStyle name="Porcentagem 2" xfId="18553"/>
    <cellStyle name="Porcentagem 2 10" xfId="18554"/>
    <cellStyle name="Porcentagem 2 11" xfId="18555"/>
    <cellStyle name="Porcentagem 2 2" xfId="18556"/>
    <cellStyle name="Porcentagem 2 2 2" xfId="18557"/>
    <cellStyle name="Porcentagem 2 2 2 2" xfId="18558"/>
    <cellStyle name="Porcentagem 2 2 2_15-FINANCEIRAS" xfId="18559"/>
    <cellStyle name="Porcentagem 2 2 3" xfId="18560"/>
    <cellStyle name="Porcentagem 2 2 4" xfId="18561"/>
    <cellStyle name="Porcentagem 2 2_15-FINANCEIRAS" xfId="18562"/>
    <cellStyle name="Porcentagem 2 3" xfId="18563"/>
    <cellStyle name="Porcentagem 2 3 2" xfId="18564"/>
    <cellStyle name="Porcentagem 2 3 2 2" xfId="18565"/>
    <cellStyle name="Porcentagem 2 3 2_15-FINANCEIRAS" xfId="18566"/>
    <cellStyle name="Porcentagem 2 3 3" xfId="18567"/>
    <cellStyle name="Porcentagem 2 3_15-FINANCEIRAS" xfId="18568"/>
    <cellStyle name="Porcentagem 2 4" xfId="18569"/>
    <cellStyle name="Porcentagem 2 4 2" xfId="18570"/>
    <cellStyle name="Porcentagem 2 4 2 2" xfId="18571"/>
    <cellStyle name="Porcentagem 2 4 2_15-FINANCEIRAS" xfId="18572"/>
    <cellStyle name="Porcentagem 2 4 3" xfId="18573"/>
    <cellStyle name="Porcentagem 2 4_15-FINANCEIRAS" xfId="18574"/>
    <cellStyle name="Porcentagem 2 5" xfId="18575"/>
    <cellStyle name="Porcentagem 2 5 2" xfId="18576"/>
    <cellStyle name="Porcentagem 2 5 2 2" xfId="18577"/>
    <cellStyle name="Porcentagem 2 5 2_15-FINANCEIRAS" xfId="18578"/>
    <cellStyle name="Porcentagem 2 5 3" xfId="18579"/>
    <cellStyle name="Porcentagem 2 5_15-FINANCEIRAS" xfId="18580"/>
    <cellStyle name="Porcentagem 2 6" xfId="18581"/>
    <cellStyle name="Porcentagem 2 6 2" xfId="18582"/>
    <cellStyle name="Porcentagem 2 6 2 2" xfId="18583"/>
    <cellStyle name="Porcentagem 2 6 2_15-FINANCEIRAS" xfId="18584"/>
    <cellStyle name="Porcentagem 2 6 3" xfId="18585"/>
    <cellStyle name="Porcentagem 2 6_15-FINANCEIRAS" xfId="18586"/>
    <cellStyle name="Porcentagem 2 7" xfId="18587"/>
    <cellStyle name="Porcentagem 2 8" xfId="18588"/>
    <cellStyle name="Porcentagem 2 9" xfId="18589"/>
    <cellStyle name="Porcentagem 2_15-FINANCEIRAS" xfId="18590"/>
    <cellStyle name="Porcentagem 20" xfId="18591"/>
    <cellStyle name="Porcentagem 20 2" xfId="18592"/>
    <cellStyle name="Porcentagem 21" xfId="18593"/>
    <cellStyle name="Porcentagem 21 2" xfId="18594"/>
    <cellStyle name="Porcentagem 22" xfId="18595"/>
    <cellStyle name="Porcentagem 22 2" xfId="18596"/>
    <cellStyle name="Porcentagem 23" xfId="18597"/>
    <cellStyle name="Porcentagem 23 2" xfId="18598"/>
    <cellStyle name="Porcentagem 24" xfId="18599"/>
    <cellStyle name="Porcentagem 24 2" xfId="18600"/>
    <cellStyle name="Porcentagem 25" xfId="18601"/>
    <cellStyle name="Porcentagem 25 2" xfId="18602"/>
    <cellStyle name="Porcentagem 26" xfId="18603"/>
    <cellStyle name="Porcentagem 26 2" xfId="18604"/>
    <cellStyle name="Porcentagem 27" xfId="18605"/>
    <cellStyle name="Porcentagem 27 2" xfId="18606"/>
    <cellStyle name="Porcentagem 28" xfId="18607"/>
    <cellStyle name="Porcentagem 28 2" xfId="18608"/>
    <cellStyle name="Porcentagem 29" xfId="18609"/>
    <cellStyle name="Porcentagem 29 2" xfId="18610"/>
    <cellStyle name="Porcentagem 3" xfId="18611"/>
    <cellStyle name="Porcentagem 3 2" xfId="18612"/>
    <cellStyle name="Porcentagem 3 2 2" xfId="18613"/>
    <cellStyle name="Porcentagem 3 2 2 2" xfId="18614"/>
    <cellStyle name="Porcentagem 3 2 2_15-FINANCEIRAS" xfId="18615"/>
    <cellStyle name="Porcentagem 3 2 3" xfId="18616"/>
    <cellStyle name="Porcentagem 3 2_15-FINANCEIRAS" xfId="18617"/>
    <cellStyle name="Porcentagem 3 3" xfId="18618"/>
    <cellStyle name="Porcentagem 3 3 2" xfId="18619"/>
    <cellStyle name="Porcentagem 3 3_15-FINANCEIRAS" xfId="18620"/>
    <cellStyle name="Porcentagem 3 4" xfId="18621"/>
    <cellStyle name="Porcentagem 3 4 2" xfId="18622"/>
    <cellStyle name="Porcentagem 3 4_15-FINANCEIRAS" xfId="18623"/>
    <cellStyle name="Porcentagem 3 5" xfId="18624"/>
    <cellStyle name="Porcentagem 3 7" xfId="18625"/>
    <cellStyle name="Porcentagem 3_15-FINANCEIRAS" xfId="18626"/>
    <cellStyle name="Porcentagem 30" xfId="18627"/>
    <cellStyle name="Porcentagem 30 2" xfId="18628"/>
    <cellStyle name="Porcentagem 31" xfId="18629"/>
    <cellStyle name="Porcentagem 31 2" xfId="18630"/>
    <cellStyle name="Porcentagem 32" xfId="18631"/>
    <cellStyle name="Porcentagem 32 2" xfId="18632"/>
    <cellStyle name="Porcentagem 33" xfId="18633"/>
    <cellStyle name="Porcentagem 33 2" xfId="18634"/>
    <cellStyle name="Porcentagem 34" xfId="18635"/>
    <cellStyle name="Porcentagem 34 2" xfId="18636"/>
    <cellStyle name="Porcentagem 35" xfId="18637"/>
    <cellStyle name="Porcentagem 35 2" xfId="18638"/>
    <cellStyle name="Porcentagem 36" xfId="18639"/>
    <cellStyle name="Porcentagem 36 2" xfId="18640"/>
    <cellStyle name="Porcentagem 37" xfId="18641"/>
    <cellStyle name="Porcentagem 37 2" xfId="18642"/>
    <cellStyle name="Porcentagem 38" xfId="18643"/>
    <cellStyle name="Porcentagem 38 2" xfId="18644"/>
    <cellStyle name="Porcentagem 39" xfId="18645"/>
    <cellStyle name="Porcentagem 39 2" xfId="18646"/>
    <cellStyle name="Porcentagem 4" xfId="18647"/>
    <cellStyle name="Porcentagem 4 2" xfId="18648"/>
    <cellStyle name="Porcentagem 4 2 2" xfId="18649"/>
    <cellStyle name="Porcentagem 4 2 2 2" xfId="18650"/>
    <cellStyle name="Porcentagem 4 2 2 2 2" xfId="18651"/>
    <cellStyle name="Porcentagem 4 2 2 2_15-FINANCEIRAS" xfId="18652"/>
    <cellStyle name="Porcentagem 4 2 2 3" xfId="18653"/>
    <cellStyle name="Porcentagem 4 2 2_15-FINANCEIRAS" xfId="18654"/>
    <cellStyle name="Porcentagem 4 2 3" xfId="18655"/>
    <cellStyle name="Porcentagem 4 2 3 2" xfId="18656"/>
    <cellStyle name="Porcentagem 4 2 3_15-FINANCEIRAS" xfId="18657"/>
    <cellStyle name="Porcentagem 4 2 4" xfId="18658"/>
    <cellStyle name="Porcentagem 4 2_15-FINANCEIRAS" xfId="18659"/>
    <cellStyle name="Porcentagem 4 3" xfId="18660"/>
    <cellStyle name="Porcentagem 4 3 2" xfId="18661"/>
    <cellStyle name="Porcentagem 4 3 2 2" xfId="18662"/>
    <cellStyle name="Porcentagem 4 3 2_15-FINANCEIRAS" xfId="18663"/>
    <cellStyle name="Porcentagem 4 3 3" xfId="18664"/>
    <cellStyle name="Porcentagem 4 3_15-FINANCEIRAS" xfId="18665"/>
    <cellStyle name="Porcentagem 4 4" xfId="18666"/>
    <cellStyle name="Porcentagem 4 4 2" xfId="18667"/>
    <cellStyle name="Porcentagem 4 4_15-FINANCEIRAS" xfId="18668"/>
    <cellStyle name="Porcentagem 4 5" xfId="18669"/>
    <cellStyle name="Porcentagem 4 5 2" xfId="18670"/>
    <cellStyle name="Porcentagem 4 5_15-FINANCEIRAS" xfId="18671"/>
    <cellStyle name="Porcentagem 4 6" xfId="18672"/>
    <cellStyle name="Porcentagem 4_15-FINANCEIRAS" xfId="18673"/>
    <cellStyle name="Porcentagem 40" xfId="18674"/>
    <cellStyle name="Porcentagem 40 2" xfId="18675"/>
    <cellStyle name="Porcentagem 41" xfId="18676"/>
    <cellStyle name="Porcentagem 41 2" xfId="18677"/>
    <cellStyle name="Porcentagem 42" xfId="18678"/>
    <cellStyle name="Porcentagem 42 2" xfId="18679"/>
    <cellStyle name="Porcentagem 43" xfId="18680"/>
    <cellStyle name="Porcentagem 43 2" xfId="18681"/>
    <cellStyle name="Porcentagem 44" xfId="18682"/>
    <cellStyle name="Porcentagem 44 2" xfId="18683"/>
    <cellStyle name="Porcentagem 45" xfId="18684"/>
    <cellStyle name="Porcentagem 45 2" xfId="18685"/>
    <cellStyle name="Porcentagem 46" xfId="18686"/>
    <cellStyle name="Porcentagem 46 2" xfId="18687"/>
    <cellStyle name="Porcentagem 47" xfId="18688"/>
    <cellStyle name="Porcentagem 47 2" xfId="18689"/>
    <cellStyle name="Porcentagem 48" xfId="18690"/>
    <cellStyle name="Porcentagem 48 2" xfId="18691"/>
    <cellStyle name="Porcentagem 49" xfId="18692"/>
    <cellStyle name="Porcentagem 49 2" xfId="18693"/>
    <cellStyle name="Porcentagem 5" xfId="18694"/>
    <cellStyle name="Porcentagem 5 2" xfId="18695"/>
    <cellStyle name="Porcentagem 5 2 2" xfId="18696"/>
    <cellStyle name="Porcentagem 5 2 2 2" xfId="18697"/>
    <cellStyle name="Porcentagem 5 2 2_15-FINANCEIRAS" xfId="18698"/>
    <cellStyle name="Porcentagem 5 2 3" xfId="18699"/>
    <cellStyle name="Porcentagem 5 2_15-FINANCEIRAS" xfId="18700"/>
    <cellStyle name="Porcentagem 5 3" xfId="18701"/>
    <cellStyle name="Porcentagem 5 3 2" xfId="18702"/>
    <cellStyle name="Porcentagem 5 3_15-FINANCEIRAS" xfId="18703"/>
    <cellStyle name="Porcentagem 5 4" xfId="18704"/>
    <cellStyle name="Porcentagem 5 4 2" xfId="18705"/>
    <cellStyle name="Porcentagem 5 4_15-FINANCEIRAS" xfId="18706"/>
    <cellStyle name="Porcentagem 5 5" xfId="18707"/>
    <cellStyle name="Porcentagem 5_15-FINANCEIRAS" xfId="18708"/>
    <cellStyle name="Porcentagem 50" xfId="18709"/>
    <cellStyle name="Porcentagem 50 2" xfId="18710"/>
    <cellStyle name="Porcentagem 51" xfId="18711"/>
    <cellStyle name="Porcentagem 51 2" xfId="18712"/>
    <cellStyle name="Porcentagem 52" xfId="18713"/>
    <cellStyle name="Porcentagem 52 2" xfId="18714"/>
    <cellStyle name="Porcentagem 53" xfId="18715"/>
    <cellStyle name="Porcentagem 53 2" xfId="18716"/>
    <cellStyle name="Porcentagem 54" xfId="18717"/>
    <cellStyle name="Porcentagem 54 2" xfId="18718"/>
    <cellStyle name="Porcentagem 55" xfId="18719"/>
    <cellStyle name="Porcentagem 55 2" xfId="18720"/>
    <cellStyle name="Porcentagem 56" xfId="18721"/>
    <cellStyle name="Porcentagem 56 2" xfId="18722"/>
    <cellStyle name="Porcentagem 57" xfId="18723"/>
    <cellStyle name="Porcentagem 57 2" xfId="18724"/>
    <cellStyle name="Porcentagem 58" xfId="18725"/>
    <cellStyle name="Porcentagem 58 2" xfId="18726"/>
    <cellStyle name="Porcentagem 59" xfId="18727"/>
    <cellStyle name="Porcentagem 59 2" xfId="18728"/>
    <cellStyle name="Porcentagem 6" xfId="18729"/>
    <cellStyle name="Porcentagem 6 10" xfId="18730"/>
    <cellStyle name="Porcentagem 6 2" xfId="18731"/>
    <cellStyle name="Porcentagem 6 2 2" xfId="18732"/>
    <cellStyle name="Porcentagem 6 2_15-FINANCEIRAS" xfId="18733"/>
    <cellStyle name="Porcentagem 6 3" xfId="18734"/>
    <cellStyle name="Porcentagem 6 3 2" xfId="18735"/>
    <cellStyle name="Porcentagem 6 3 2 2" xfId="18736"/>
    <cellStyle name="Porcentagem 6 3 2 2 2" xfId="18737"/>
    <cellStyle name="Porcentagem 6 3 2 2 2 2" xfId="18738"/>
    <cellStyle name="Porcentagem 6 3 2 2 2 2 2" xfId="18739"/>
    <cellStyle name="Porcentagem 6 3 2 2 2 3" xfId="18740"/>
    <cellStyle name="Porcentagem 6 3 2 2 2 4" xfId="18741"/>
    <cellStyle name="Porcentagem 6 3 2 2 3" xfId="18742"/>
    <cellStyle name="Porcentagem 6 3 2 2 3 2" xfId="18743"/>
    <cellStyle name="Porcentagem 6 3 2 2 3 3" xfId="18744"/>
    <cellStyle name="Porcentagem 6 3 2 2 4" xfId="18745"/>
    <cellStyle name="Porcentagem 6 3 2 2 5" xfId="18746"/>
    <cellStyle name="Porcentagem 6 3 2 2 6" xfId="18747"/>
    <cellStyle name="Porcentagem 6 3 2 3" xfId="18748"/>
    <cellStyle name="Porcentagem 6 3 2 3 2" xfId="18749"/>
    <cellStyle name="Porcentagem 6 3 2 3 2 2" xfId="18750"/>
    <cellStyle name="Porcentagem 6 3 2 3 2 2 2" xfId="18751"/>
    <cellStyle name="Porcentagem 6 3 2 3 2 3" xfId="18752"/>
    <cellStyle name="Porcentagem 6 3 2 3 2 4" xfId="18753"/>
    <cellStyle name="Porcentagem 6 3 2 3 3" xfId="18754"/>
    <cellStyle name="Porcentagem 6 3 2 3 3 2" xfId="18755"/>
    <cellStyle name="Porcentagem 6 3 2 3 4" xfId="18756"/>
    <cellStyle name="Porcentagem 6 3 2 3 5" xfId="18757"/>
    <cellStyle name="Porcentagem 6 3 2 4" xfId="18758"/>
    <cellStyle name="Porcentagem 6 3 2 4 2" xfId="18759"/>
    <cellStyle name="Porcentagem 6 3 2 4 2 2" xfId="18760"/>
    <cellStyle name="Porcentagem 6 3 2 4 3" xfId="18761"/>
    <cellStyle name="Porcentagem 6 3 2 4 4" xfId="18762"/>
    <cellStyle name="Porcentagem 6 3 2 5" xfId="18763"/>
    <cellStyle name="Porcentagem 6 3 2 5 2" xfId="18764"/>
    <cellStyle name="Porcentagem 6 3 2 5 3" xfId="18765"/>
    <cellStyle name="Porcentagem 6 3 2 6" xfId="18766"/>
    <cellStyle name="Porcentagem 6 3 2 6 2" xfId="18767"/>
    <cellStyle name="Porcentagem 6 3 2 7" xfId="18768"/>
    <cellStyle name="Porcentagem 6 3 2 7 2" xfId="18769"/>
    <cellStyle name="Porcentagem 6 3 2 8" xfId="18770"/>
    <cellStyle name="Porcentagem 6 3 3" xfId="18771"/>
    <cellStyle name="Porcentagem 6 3 3 2" xfId="18772"/>
    <cellStyle name="Porcentagem 6 3 3 2 2" xfId="18773"/>
    <cellStyle name="Porcentagem 6 3 3 2 2 2" xfId="18774"/>
    <cellStyle name="Porcentagem 6 3 3 2 3" xfId="18775"/>
    <cellStyle name="Porcentagem 6 3 3 2 4" xfId="18776"/>
    <cellStyle name="Porcentagem 6 3 3 3" xfId="18777"/>
    <cellStyle name="Porcentagem 6 3 3 3 2" xfId="18778"/>
    <cellStyle name="Porcentagem 6 3 3 4" xfId="18779"/>
    <cellStyle name="Porcentagem 6 3 3 5" xfId="18780"/>
    <cellStyle name="Porcentagem 6 3 4" xfId="18781"/>
    <cellStyle name="Porcentagem 6 3 4 2" xfId="18782"/>
    <cellStyle name="Porcentagem 6 3 5" xfId="18783"/>
    <cellStyle name="Porcentagem 6 3 5 2" xfId="18784"/>
    <cellStyle name="Porcentagem 6 3 5 2 2" xfId="18785"/>
    <cellStyle name="Porcentagem 6 3 5 3" xfId="18786"/>
    <cellStyle name="Porcentagem 6 3 5 4" xfId="18787"/>
    <cellStyle name="Porcentagem 6 3 6" xfId="18788"/>
    <cellStyle name="Porcentagem 6 3 6 2" xfId="18789"/>
    <cellStyle name="Porcentagem 6 3 6 3" xfId="18790"/>
    <cellStyle name="Porcentagem 6 3 7" xfId="18791"/>
    <cellStyle name="Porcentagem 6 3 8" xfId="18792"/>
    <cellStyle name="Porcentagem 6 4" xfId="18793"/>
    <cellStyle name="Porcentagem 6 4 2" xfId="18794"/>
    <cellStyle name="Porcentagem 6 4 2 2" xfId="18795"/>
    <cellStyle name="Porcentagem 6 4 2 2 2" xfId="18796"/>
    <cellStyle name="Porcentagem 6 4 2 3" xfId="18797"/>
    <cellStyle name="Porcentagem 6 4 2 4" xfId="18798"/>
    <cellStyle name="Porcentagem 6 4 3" xfId="18799"/>
    <cellStyle name="Porcentagem 6 4 3 2" xfId="18800"/>
    <cellStyle name="Porcentagem 6 4 3 3" xfId="18801"/>
    <cellStyle name="Porcentagem 6 4 4" xfId="18802"/>
    <cellStyle name="Porcentagem 6 4 5" xfId="18803"/>
    <cellStyle name="Porcentagem 6 4 6" xfId="18804"/>
    <cellStyle name="Porcentagem 6 5" xfId="18805"/>
    <cellStyle name="Porcentagem 6 5 2" xfId="18806"/>
    <cellStyle name="Porcentagem 6 5 2 2" xfId="18807"/>
    <cellStyle name="Porcentagem 6 5 2 2 2" xfId="18808"/>
    <cellStyle name="Porcentagem 6 5 2 3" xfId="18809"/>
    <cellStyle name="Porcentagem 6 5 2 4" xfId="18810"/>
    <cellStyle name="Porcentagem 6 5 3" xfId="18811"/>
    <cellStyle name="Porcentagem 6 5 3 2" xfId="18812"/>
    <cellStyle name="Porcentagem 6 5 4" xfId="18813"/>
    <cellStyle name="Porcentagem 6 5 5" xfId="18814"/>
    <cellStyle name="Porcentagem 6 6" xfId="18815"/>
    <cellStyle name="Porcentagem 6 6 2" xfId="18816"/>
    <cellStyle name="Porcentagem 6 6 2 2" xfId="18817"/>
    <cellStyle name="Porcentagem 6 6 3" xfId="18818"/>
    <cellStyle name="Porcentagem 6 6 4" xfId="18819"/>
    <cellStyle name="Porcentagem 6 7" xfId="18820"/>
    <cellStyle name="Porcentagem 6 7 2" xfId="18821"/>
    <cellStyle name="Porcentagem 6 7 3" xfId="18822"/>
    <cellStyle name="Porcentagem 6 8" xfId="18823"/>
    <cellStyle name="Porcentagem 6 8 2" xfId="18824"/>
    <cellStyle name="Porcentagem 6 9" xfId="18825"/>
    <cellStyle name="Porcentagem 6_15-FINANCEIRAS" xfId="18826"/>
    <cellStyle name="Porcentagem 62" xfId="18827"/>
    <cellStyle name="Porcentagem 64" xfId="18828"/>
    <cellStyle name="Porcentagem 64 2" xfId="18829"/>
    <cellStyle name="Porcentagem 65" xfId="18830"/>
    <cellStyle name="Porcentagem 65 2" xfId="18831"/>
    <cellStyle name="Porcentagem 69 2" xfId="18832"/>
    <cellStyle name="Porcentagem 7" xfId="18833"/>
    <cellStyle name="Porcentagem 7 2" xfId="18834"/>
    <cellStyle name="Porcentagem 7 2 2" xfId="18835"/>
    <cellStyle name="Porcentagem 7 2_15-FINANCEIRAS" xfId="18836"/>
    <cellStyle name="Porcentagem 7 3" xfId="18837"/>
    <cellStyle name="Porcentagem 7_15-FINANCEIRAS" xfId="18838"/>
    <cellStyle name="Porcentagem 8" xfId="18839"/>
    <cellStyle name="Porcentagem 8 10" xfId="18840"/>
    <cellStyle name="Porcentagem 8 2" xfId="18841"/>
    <cellStyle name="Porcentagem 8 2 2" xfId="18842"/>
    <cellStyle name="Porcentagem 8 2_CV-CF Elevação" xfId="18843"/>
    <cellStyle name="Porcentagem 8 3" xfId="18844"/>
    <cellStyle name="Porcentagem 8 3 2" xfId="18845"/>
    <cellStyle name="Porcentagem 8 3 2 2" xfId="18846"/>
    <cellStyle name="Porcentagem 8 3 2 2 2" xfId="18847"/>
    <cellStyle name="Porcentagem 8 3 2 2 2 2" xfId="18848"/>
    <cellStyle name="Porcentagem 8 3 2 2 3" xfId="18849"/>
    <cellStyle name="Porcentagem 8 3 2 2 4" xfId="18850"/>
    <cellStyle name="Porcentagem 8 3 2 3" xfId="18851"/>
    <cellStyle name="Porcentagem 8 3 2 3 2" xfId="18852"/>
    <cellStyle name="Porcentagem 8 3 2 3 3" xfId="18853"/>
    <cellStyle name="Porcentagem 8 3 2 4" xfId="18854"/>
    <cellStyle name="Porcentagem 8 3 2 5" xfId="18855"/>
    <cellStyle name="Porcentagem 8 3 2 6" xfId="18856"/>
    <cellStyle name="Porcentagem 8 3 3" xfId="18857"/>
    <cellStyle name="Porcentagem 8 3 3 2" xfId="18858"/>
    <cellStyle name="Porcentagem 8 3 3 2 2" xfId="18859"/>
    <cellStyle name="Porcentagem 8 3 3 2 2 2" xfId="18860"/>
    <cellStyle name="Porcentagem 8 3 3 2 3" xfId="18861"/>
    <cellStyle name="Porcentagem 8 3 3 2 4" xfId="18862"/>
    <cellStyle name="Porcentagem 8 3 3 3" xfId="18863"/>
    <cellStyle name="Porcentagem 8 3 3 3 2" xfId="18864"/>
    <cellStyle name="Porcentagem 8 3 3 4" xfId="18865"/>
    <cellStyle name="Porcentagem 8 3 3 5" xfId="18866"/>
    <cellStyle name="Porcentagem 8 3 4" xfId="18867"/>
    <cellStyle name="Porcentagem 8 3 4 2" xfId="18868"/>
    <cellStyle name="Porcentagem 8 3 4 2 2" xfId="18869"/>
    <cellStyle name="Porcentagem 8 3 4 3" xfId="18870"/>
    <cellStyle name="Porcentagem 8 3 4 4" xfId="18871"/>
    <cellStyle name="Porcentagem 8 3 5" xfId="18872"/>
    <cellStyle name="Porcentagem 8 3 5 2" xfId="18873"/>
    <cellStyle name="Porcentagem 8 3 5 3" xfId="18874"/>
    <cellStyle name="Porcentagem 8 3 6" xfId="18875"/>
    <cellStyle name="Porcentagem 8 3 6 2" xfId="18876"/>
    <cellStyle name="Porcentagem 8 3 7" xfId="18877"/>
    <cellStyle name="Porcentagem 8 3 8" xfId="18878"/>
    <cellStyle name="Porcentagem 8 4" xfId="18879"/>
    <cellStyle name="Porcentagem 8 4 2" xfId="18880"/>
    <cellStyle name="Porcentagem 8 4 2 2" xfId="18881"/>
    <cellStyle name="Porcentagem 8 4 2 2 2" xfId="18882"/>
    <cellStyle name="Porcentagem 8 4 2 3" xfId="18883"/>
    <cellStyle name="Porcentagem 8 4 2 4" xfId="18884"/>
    <cellStyle name="Porcentagem 8 4 3" xfId="18885"/>
    <cellStyle name="Porcentagem 8 4 3 2" xfId="18886"/>
    <cellStyle name="Porcentagem 8 4 3 3" xfId="18887"/>
    <cellStyle name="Porcentagem 8 4 4" xfId="18888"/>
    <cellStyle name="Porcentagem 8 4 5" xfId="18889"/>
    <cellStyle name="Porcentagem 8 4 6" xfId="18890"/>
    <cellStyle name="Porcentagem 8 5" xfId="18891"/>
    <cellStyle name="Porcentagem 8 5 2" xfId="18892"/>
    <cellStyle name="Porcentagem 8 5 2 2" xfId="18893"/>
    <cellStyle name="Porcentagem 8 5 2 2 2" xfId="18894"/>
    <cellStyle name="Porcentagem 8 5 2 3" xfId="18895"/>
    <cellStyle name="Porcentagem 8 5 2 4" xfId="18896"/>
    <cellStyle name="Porcentagem 8 5 3" xfId="18897"/>
    <cellStyle name="Porcentagem 8 5 3 2" xfId="18898"/>
    <cellStyle name="Porcentagem 8 5 4" xfId="18899"/>
    <cellStyle name="Porcentagem 8 5 5" xfId="18900"/>
    <cellStyle name="Porcentagem 8 6" xfId="18901"/>
    <cellStyle name="Porcentagem 8 6 2" xfId="18902"/>
    <cellStyle name="Porcentagem 8 6 2 2" xfId="18903"/>
    <cellStyle name="Porcentagem 8 6 3" xfId="18904"/>
    <cellStyle name="Porcentagem 8 6 4" xfId="18905"/>
    <cellStyle name="Porcentagem 8 7" xfId="18906"/>
    <cellStyle name="Porcentagem 8 7 2" xfId="18907"/>
    <cellStyle name="Porcentagem 8 7 3" xfId="18908"/>
    <cellStyle name="Porcentagem 8 8" xfId="18909"/>
    <cellStyle name="Porcentagem 8 8 2" xfId="18910"/>
    <cellStyle name="Porcentagem 8 9" xfId="18911"/>
    <cellStyle name="Porcentagem 8_15-FINANCEIRAS" xfId="18912"/>
    <cellStyle name="Porcentagem 9" xfId="18913"/>
    <cellStyle name="Porcentagem 9 2" xfId="18914"/>
    <cellStyle name="Porcentagem 9_15-FINANCEIRAS" xfId="18915"/>
    <cellStyle name="Porcentaje" xfId="18916"/>
    <cellStyle name="Porcentaje 2" xfId="18917"/>
    <cellStyle name="Porcentaje 2 2" xfId="18918"/>
    <cellStyle name="Porcentaje 2_15-FINANCEIRAS" xfId="18919"/>
    <cellStyle name="Porcentaje 3" xfId="18920"/>
    <cellStyle name="Porcentaje 3 2" xfId="18921"/>
    <cellStyle name="Porcentaje 3_15-FINANCEIRAS" xfId="18922"/>
    <cellStyle name="Porcentaje 4" xfId="18923"/>
    <cellStyle name="Porcentaje_15-FINANCEIRAS" xfId="18924"/>
    <cellStyle name="Premissas" xfId="18925"/>
    <cellStyle name="PrePop Currency (0)" xfId="18926"/>
    <cellStyle name="pricing" xfId="18927"/>
    <cellStyle name="Produto" xfId="18928"/>
    <cellStyle name="Produtos" xfId="18929"/>
    <cellStyle name="Projeções" xfId="18930"/>
    <cellStyle name="PSChar" xfId="18931"/>
    <cellStyle name="Quantidade" xfId="18932"/>
    <cellStyle name="QuantidadeSaldo" xfId="18933"/>
    <cellStyle name="QuantidadeSaldo1" xfId="18934"/>
    <cellStyle name="rate" xfId="18935"/>
    <cellStyle name="Ratio" xfId="18936"/>
    <cellStyle name="Ratio Comma" xfId="18937"/>
    <cellStyle name="Ratio Comma 2" xfId="18938"/>
    <cellStyle name="Ratio_Private" xfId="18939"/>
    <cellStyle name="Red" xfId="18940"/>
    <cellStyle name="Red 2" xfId="18941"/>
    <cellStyle name="Red Text" xfId="18942"/>
    <cellStyle name="Red Text 2" xfId="18943"/>
    <cellStyle name="Red Text_15-FINANCEIRAS" xfId="18944"/>
    <cellStyle name="Red_15-FINANCEIRAS" xfId="18945"/>
    <cellStyle name="RevList" xfId="18946"/>
    <cellStyle name="RM" xfId="18947"/>
    <cellStyle name="RM 2" xfId="18948"/>
    <cellStyle name="RM_15-FINANCEIRAS" xfId="18949"/>
    <cellStyle name="rodape" xfId="18950"/>
    <cellStyle name="s_Valuation " xfId="18951"/>
    <cellStyle name="s_Valuation  2" xfId="18952"/>
    <cellStyle name="s_Valuation  2 2" xfId="18953"/>
    <cellStyle name="s_Valuation  2 2_15-FINANCEIRAS" xfId="18954"/>
    <cellStyle name="s_Valuation  2 3" xfId="18955"/>
    <cellStyle name="s_Valuation  2 3_COMGAS" xfId="18956"/>
    <cellStyle name="s_Valuation  2 3_OUTROS NEGÓCIOS" xfId="18957"/>
    <cellStyle name="s_Valuation  2 3_RUMO" xfId="18958"/>
    <cellStyle name="s_Valuation  2_13-Endividamento" xfId="18959"/>
    <cellStyle name="s_Valuation  2_15-FINANCEIRAS" xfId="18960"/>
    <cellStyle name="s_Valuation  2_15-FINANCEIRAS_1" xfId="18961"/>
    <cellStyle name="s_Valuation  2_2-DRE" xfId="18962"/>
    <cellStyle name="s_Valuation  2_2-DRE_Dep_Judiciais-Contingências" xfId="18963"/>
    <cellStyle name="s_Valuation  2_2-DRE_DFC Gerencial" xfId="18964"/>
    <cellStyle name="s_Valuation  2_2-DRE_DMPL" xfId="18965"/>
    <cellStyle name="s_Valuation  2_3-Balanço" xfId="18966"/>
    <cellStyle name="s_Valuation  2_3-Balanço 2" xfId="18967"/>
    <cellStyle name="s_Valuation  2_3-Balanço 2_15-FINANCEIRAS" xfId="18968"/>
    <cellStyle name="s_Valuation  2_3-Balanço_1" xfId="18969"/>
    <cellStyle name="s_Valuation  2_3-Balanço_15-FINANCEIRAS" xfId="18970"/>
    <cellStyle name="s_Valuation  2_3-Balanço_15-FINANCEIRAS_1" xfId="18971"/>
    <cellStyle name="s_Valuation  2_3-Balanço_2-DRE" xfId="18972"/>
    <cellStyle name="s_Valuation  2_3-Balanço_2-DRE_Dep_Judiciais-Contingências" xfId="18973"/>
    <cellStyle name="s_Valuation  2_3-Balanço_2-DRE_DFC Gerencial" xfId="18974"/>
    <cellStyle name="s_Valuation  2_3-Balanço_2-DRE_DMPL" xfId="18975"/>
    <cellStyle name="s_Valuation  2_3-Balanço_3-Balanço" xfId="18976"/>
    <cellStyle name="s_Valuation  2_3-Balanço_7-Estoque" xfId="18977"/>
    <cellStyle name="s_Valuation  2_4-DMPL" xfId="18978"/>
    <cellStyle name="s_Valuation  2_4-DMPL 2" xfId="18979"/>
    <cellStyle name="s_Valuation  2_4-DMPL 2_15-FINANCEIRAS" xfId="18980"/>
    <cellStyle name="s_Valuation  2_4-DMPL_15-FINANCEIRAS" xfId="18981"/>
    <cellStyle name="s_Valuation  2_4-DMPL_15-FINANCEIRAS_1" xfId="18982"/>
    <cellStyle name="s_Valuation  2_4-DMPL_2-DRE" xfId="18983"/>
    <cellStyle name="s_Valuation  2_4-DMPL_2-DRE_Dep_Judiciais-Contingências" xfId="18984"/>
    <cellStyle name="s_Valuation  2_4-DMPL_2-DRE_DFC Gerencial" xfId="18985"/>
    <cellStyle name="s_Valuation  2_4-DMPL_2-DRE_DMPL" xfId="18986"/>
    <cellStyle name="s_Valuation  2_4-DMPL_3-Balanço" xfId="18987"/>
    <cellStyle name="s_Valuation  2_4-DMPL_Dep_Judiciais-Contingências" xfId="18988"/>
    <cellStyle name="s_Valuation  2_4-DMPL_DFC Gerencial" xfId="18989"/>
    <cellStyle name="s_Valuation  2_4-DMPL_DMPL" xfId="18990"/>
    <cellStyle name="s_Valuation  2_7-Estoque" xfId="18991"/>
    <cellStyle name="s_Valuation  2_8-Impostos" xfId="18992"/>
    <cellStyle name="s_Valuation  2_8-Impostos 2" xfId="18993"/>
    <cellStyle name="s_Valuation  2_8-Impostos 2_15-FINANCEIRAS" xfId="18994"/>
    <cellStyle name="s_Valuation  2_8-Impostos_15-FINANCEIRAS" xfId="18995"/>
    <cellStyle name="s_Valuation  2_8-Impostos_15-FINANCEIRAS_1" xfId="18996"/>
    <cellStyle name="s_Valuation  2_8-Impostos_2-DRE" xfId="18997"/>
    <cellStyle name="s_Valuation  2_8-Impostos_2-DRE_Dep_Judiciais-Contingências" xfId="18998"/>
    <cellStyle name="s_Valuation  2_8-Impostos_2-DRE_DFC Gerencial" xfId="18999"/>
    <cellStyle name="s_Valuation  2_8-Impostos_2-DRE_DMPL" xfId="19000"/>
    <cellStyle name="s_Valuation  2_8-Impostos_3-Balanço" xfId="19001"/>
    <cellStyle name="s_Valuation  2_8-Impostos_Dep_Judiciais-Contingências" xfId="19002"/>
    <cellStyle name="s_Valuation  2_8-Impostos_DFC Gerencial" xfId="19003"/>
    <cellStyle name="s_Valuation  2_8-Impostos_DMPL" xfId="19004"/>
    <cellStyle name="s_Valuation  2_Balanço" xfId="19005"/>
    <cellStyle name="s_Valuation  2_IR Diferido" xfId="19006"/>
    <cellStyle name="s_Valuation  3" xfId="19007"/>
    <cellStyle name="s_Valuation  3 2" xfId="19008"/>
    <cellStyle name="s_Valuation  3 2_15-FINANCEIRAS" xfId="19009"/>
    <cellStyle name="s_Valuation  3 3" xfId="19010"/>
    <cellStyle name="s_Valuation  3 3_COMGAS" xfId="19011"/>
    <cellStyle name="s_Valuation  3 3_OUTROS NEGÓCIOS" xfId="19012"/>
    <cellStyle name="s_Valuation  3 3_RUMO" xfId="19013"/>
    <cellStyle name="s_Valuation  3_15-FINANCEIRAS" xfId="19014"/>
    <cellStyle name="s_Valuation  3_15-FINANCEIRAS_1" xfId="19015"/>
    <cellStyle name="s_Valuation  3_2-DRE" xfId="19016"/>
    <cellStyle name="s_Valuation  3_2-DRE_Dep_Judiciais-Contingências" xfId="19017"/>
    <cellStyle name="s_Valuation  3_2-DRE_DFC Gerencial" xfId="19018"/>
    <cellStyle name="s_Valuation  3_2-DRE_DMPL" xfId="19019"/>
    <cellStyle name="s_Valuation  3_3-Balanço" xfId="19020"/>
    <cellStyle name="s_Valuation  3_7-Estoque" xfId="19021"/>
    <cellStyle name="s_Valuation  4" xfId="19022"/>
    <cellStyle name="s_Valuation  4 2" xfId="19023"/>
    <cellStyle name="s_Valuation  4 2_15-FINANCEIRAS" xfId="19024"/>
    <cellStyle name="s_Valuation  4_15-FINANCEIRAS" xfId="19025"/>
    <cellStyle name="s_Valuation  4_15-FINANCEIRAS_1" xfId="19026"/>
    <cellStyle name="s_Valuation  4_2-DRE" xfId="19027"/>
    <cellStyle name="s_Valuation  4_2-DRE_Dep_Judiciais-Contingências" xfId="19028"/>
    <cellStyle name="s_Valuation  4_2-DRE_DFC Gerencial" xfId="19029"/>
    <cellStyle name="s_Valuation  4_2-DRE_DMPL" xfId="19030"/>
    <cellStyle name="s_Valuation  4_3-Balanço" xfId="19031"/>
    <cellStyle name="s_Valuation  4_Dep_Judiciais-Contingências" xfId="19032"/>
    <cellStyle name="s_Valuation  4_DFC Gerencial" xfId="19033"/>
    <cellStyle name="s_Valuation  4_DMPL" xfId="19034"/>
    <cellStyle name="s_Valuation  5" xfId="19035"/>
    <cellStyle name="s_Valuation  5_COMGAS" xfId="19036"/>
    <cellStyle name="s_Valuation  5_OUTROS NEGÓCIOS" xfId="19037"/>
    <cellStyle name="s_Valuation  5_RUMO" xfId="19038"/>
    <cellStyle name="s_Valuation _13-Endividamento" xfId="19039"/>
    <cellStyle name="s_Valuation _15-FINANCEIRAS" xfId="19040"/>
    <cellStyle name="s_Valuation _15-FINANCEIRAS_1" xfId="19041"/>
    <cellStyle name="s_Valuation _26_Instrumentos Financeiros" xfId="19042"/>
    <cellStyle name="s_Valuation _26_Instrumentos Financeiros 2" xfId="19043"/>
    <cellStyle name="s_Valuation _26_Instrumentos Financeiros 2_15-FINANCEIRAS" xfId="19044"/>
    <cellStyle name="s_Valuation _26_Instrumentos Financeiros_1" xfId="19045"/>
    <cellStyle name="s_Valuation _26_Instrumentos Financeiros_1 2" xfId="19046"/>
    <cellStyle name="s_Valuation _26_Instrumentos Financeiros_1 2_15-FINANCEIRAS" xfId="19047"/>
    <cellStyle name="s_Valuation _26_Instrumentos Financeiros_1_15-FINANCEIRAS" xfId="19048"/>
    <cellStyle name="s_Valuation _26_Instrumentos Financeiros_1_15-FINANCEIRAS_1" xfId="19049"/>
    <cellStyle name="s_Valuation _26_Instrumentos Financeiros_1_2-DRE" xfId="19050"/>
    <cellStyle name="s_Valuation _26_Instrumentos Financeiros_1_2-DRE_Dep_Judiciais-Contingências" xfId="19051"/>
    <cellStyle name="s_Valuation _26_Instrumentos Financeiros_1_2-DRE_DFC Gerencial" xfId="19052"/>
    <cellStyle name="s_Valuation _26_Instrumentos Financeiros_1_2-DRE_DMPL" xfId="19053"/>
    <cellStyle name="s_Valuation _26_Instrumentos Financeiros_1_3-Balanço" xfId="19054"/>
    <cellStyle name="s_Valuation _26_Instrumentos Financeiros_1_7-Estoque" xfId="19055"/>
    <cellStyle name="s_Valuation _26_Instrumentos Financeiros_15-FINANCEIRAS" xfId="19056"/>
    <cellStyle name="s_Valuation _26_Instrumentos Financeiros_15-FINANCEIRAS_1" xfId="19057"/>
    <cellStyle name="s_Valuation _26_Instrumentos Financeiros_2" xfId="19058"/>
    <cellStyle name="s_Valuation _26_Instrumentos Financeiros_2 2" xfId="19059"/>
    <cellStyle name="s_Valuation _26_Instrumentos Financeiros_2 2_15-FINANCEIRAS" xfId="19060"/>
    <cellStyle name="s_Valuation _26_Instrumentos Financeiros_2_15-FINANCEIRAS" xfId="19061"/>
    <cellStyle name="s_Valuation _26_Instrumentos Financeiros_2_15-FINANCEIRAS_1" xfId="19062"/>
    <cellStyle name="s_Valuation _26_Instrumentos Financeiros_2_2-DRE" xfId="19063"/>
    <cellStyle name="s_Valuation _26_Instrumentos Financeiros_2_2-DRE_Dep_Judiciais-Contingências" xfId="19064"/>
    <cellStyle name="s_Valuation _26_Instrumentos Financeiros_2_2-DRE_DFC Gerencial" xfId="19065"/>
    <cellStyle name="s_Valuation _26_Instrumentos Financeiros_2_2-DRE_DMPL" xfId="19066"/>
    <cellStyle name="s_Valuation _26_Instrumentos Financeiros_2_3-Balanço" xfId="19067"/>
    <cellStyle name="s_Valuation _26_Instrumentos Financeiros_2_7-Estoque" xfId="19068"/>
    <cellStyle name="s_Valuation _26_Instrumentos Financeiros_2-DRE" xfId="19069"/>
    <cellStyle name="s_Valuation _26_Instrumentos Financeiros_2-DRE_Dep_Judiciais-Contingências" xfId="19070"/>
    <cellStyle name="s_Valuation _26_Instrumentos Financeiros_2-DRE_DFC Gerencial" xfId="19071"/>
    <cellStyle name="s_Valuation _26_Instrumentos Financeiros_2-DRE_DMPL" xfId="19072"/>
    <cellStyle name="s_Valuation _26_Instrumentos Financeiros_3-Balanço" xfId="19073"/>
    <cellStyle name="s_Valuation _26_Instrumentos Financeiros_7-Estoque" xfId="19074"/>
    <cellStyle name="s_Valuation _2-DRE" xfId="19075"/>
    <cellStyle name="s_Valuation _2-DRE 2" xfId="19076"/>
    <cellStyle name="s_Valuation _2-DRE 2_15-FINANCEIRAS" xfId="19077"/>
    <cellStyle name="s_Valuation _2-DRE_1" xfId="19078"/>
    <cellStyle name="s_Valuation _2-DRE_1_Dep_Judiciais-Contingências" xfId="19079"/>
    <cellStyle name="s_Valuation _2-DRE_1_DFC Gerencial" xfId="19080"/>
    <cellStyle name="s_Valuation _2-DRE_1_DMPL" xfId="19081"/>
    <cellStyle name="s_Valuation _2-DRE_15-FINANCEIRAS" xfId="19082"/>
    <cellStyle name="s_Valuation _2-DRE_15-FINANCEIRAS_1" xfId="19083"/>
    <cellStyle name="s_Valuation _2-DRE_2-DRE" xfId="19084"/>
    <cellStyle name="s_Valuation _2-DRE_2-DRE_Dep_Judiciais-Contingências" xfId="19085"/>
    <cellStyle name="s_Valuation _2-DRE_2-DRE_DFC Gerencial" xfId="19086"/>
    <cellStyle name="s_Valuation _2-DRE_2-DRE_DMPL" xfId="19087"/>
    <cellStyle name="s_Valuation _2-DRE_3-Balanço" xfId="19088"/>
    <cellStyle name="s_Valuation _2-DRE_7-Estoque" xfId="19089"/>
    <cellStyle name="s_Valuation _3-Balanço" xfId="19090"/>
    <cellStyle name="s_Valuation _3-Balanço 2" xfId="19091"/>
    <cellStyle name="s_Valuation _3-Balanço 2_15-FINANCEIRAS" xfId="19092"/>
    <cellStyle name="s_Valuation _3-Balanço_1" xfId="19093"/>
    <cellStyle name="s_Valuation _3-Balanço_15-FINANCEIRAS" xfId="19094"/>
    <cellStyle name="s_Valuation _3-Balanço_15-FINANCEIRAS_1" xfId="19095"/>
    <cellStyle name="s_Valuation _3-Balanço_2" xfId="19096"/>
    <cellStyle name="s_Valuation _3-Balanço_2-DRE" xfId="19097"/>
    <cellStyle name="s_Valuation _3-Balanço_2-DRE_Dep_Judiciais-Contingências" xfId="19098"/>
    <cellStyle name="s_Valuation _3-Balanço_2-DRE_DFC Gerencial" xfId="19099"/>
    <cellStyle name="s_Valuation _3-Balanço_2-DRE_DMPL" xfId="19100"/>
    <cellStyle name="s_Valuation _3-Balanço_3-Balanço" xfId="19101"/>
    <cellStyle name="s_Valuation _3-Balanço_7-Estoque" xfId="19102"/>
    <cellStyle name="s_Valuation _7-Estoque" xfId="19103"/>
    <cellStyle name="s_Valuation _Acerto FV e Ajustes Manuais" xfId="19104"/>
    <cellStyle name="s_Valuation _ATIVO_PASSIVO" xfId="19105"/>
    <cellStyle name="s_Valuation _Base Julho" xfId="19106"/>
    <cellStyle name="s_Valuation _Base Julho 2" xfId="19107"/>
    <cellStyle name="s_Valuation _Base Julho_Taxa Efetiva Cosan - Acumulado até Setembro 2011" xfId="19108"/>
    <cellStyle name="s_Valuation _Base Junho" xfId="19109"/>
    <cellStyle name="s_Valuation _Base Junho 2" xfId="19110"/>
    <cellStyle name="s_Valuation _Base Junho_Base Junho" xfId="19111"/>
    <cellStyle name="s_Valuation _Base Junho_Base Junho 2" xfId="19112"/>
    <cellStyle name="s_Valuation _Base Junho_Base Junho_Base Julho" xfId="19113"/>
    <cellStyle name="s_Valuation _Base Junho_Base Junho_Base Julho 2" xfId="19114"/>
    <cellStyle name="s_Valuation _Base Junho_Base Junho_Base Julho_Taxa Efetiva Cosan - Acumulado até Setembro 2011" xfId="19115"/>
    <cellStyle name="s_Valuation _Base Junho_Taxa Efetiva Cosan - Acumulado até Setembro 2011" xfId="19116"/>
    <cellStyle name="s_Valuation _BS CFO" xfId="19117"/>
    <cellStyle name="s_Valuation _BS CFO 2" xfId="19118"/>
    <cellStyle name="s_Valuation _BS CFO 2 2" xfId="19119"/>
    <cellStyle name="s_Valuation _BS CFO 2 2_15-FINANCEIRAS" xfId="19120"/>
    <cellStyle name="s_Valuation _BS CFO 2_15-FINANCEIRAS" xfId="19121"/>
    <cellStyle name="s_Valuation _BS CFO 2_15-FINANCEIRAS_1" xfId="19122"/>
    <cellStyle name="s_Valuation _BS CFO 2_2-DRE" xfId="19123"/>
    <cellStyle name="s_Valuation _BS CFO 2_2-DRE_Dep_Judiciais-Contingências" xfId="19124"/>
    <cellStyle name="s_Valuation _BS CFO 2_2-DRE_DFC Gerencial" xfId="19125"/>
    <cellStyle name="s_Valuation _BS CFO 2_2-DRE_DMPL" xfId="19126"/>
    <cellStyle name="s_Valuation _BS CFO 2_3-Balanço" xfId="19127"/>
    <cellStyle name="s_Valuation _BS CFO 2_7-Estoque" xfId="19128"/>
    <cellStyle name="s_Valuation _BS CFO 3" xfId="19129"/>
    <cellStyle name="s_Valuation _BS CFO 3 2" xfId="19130"/>
    <cellStyle name="s_Valuation _BS CFO 3 2_15-FINANCEIRAS" xfId="19131"/>
    <cellStyle name="s_Valuation _BS CFO 3_15-FINANCEIRAS" xfId="19132"/>
    <cellStyle name="s_Valuation _BS CFO 3_15-FINANCEIRAS_1" xfId="19133"/>
    <cellStyle name="s_Valuation _BS CFO 3_2-DRE" xfId="19134"/>
    <cellStyle name="s_Valuation _BS CFO 3_2-DRE_Dep_Judiciais-Contingências" xfId="19135"/>
    <cellStyle name="s_Valuation _BS CFO 3_2-DRE_DFC Gerencial" xfId="19136"/>
    <cellStyle name="s_Valuation _BS CFO 3_2-DRE_DMPL" xfId="19137"/>
    <cellStyle name="s_Valuation _BS CFO 3_3-Balanço" xfId="19138"/>
    <cellStyle name="s_Valuation _BS CFO 3_7-Estoque" xfId="19139"/>
    <cellStyle name="s_Valuation _BS CFO 4" xfId="19140"/>
    <cellStyle name="s_Valuation _BS CFO 4 2" xfId="19141"/>
    <cellStyle name="s_Valuation _BS CFO 4 2_15-FINANCEIRAS" xfId="19142"/>
    <cellStyle name="s_Valuation _BS CFO 4_15-FINANCEIRAS" xfId="19143"/>
    <cellStyle name="s_Valuation _BS CFO 4_15-FINANCEIRAS_1" xfId="19144"/>
    <cellStyle name="s_Valuation _BS CFO 4_2-DRE" xfId="19145"/>
    <cellStyle name="s_Valuation _BS CFO 4_2-DRE_Dep_Judiciais-Contingências" xfId="19146"/>
    <cellStyle name="s_Valuation _BS CFO 4_2-DRE_DFC Gerencial" xfId="19147"/>
    <cellStyle name="s_Valuation _BS CFO 4_2-DRE_DMPL" xfId="19148"/>
    <cellStyle name="s_Valuation _BS CFO 4_3-Balanço" xfId="19149"/>
    <cellStyle name="s_Valuation _BS CFO 4_Dep_Judiciais-Contingências" xfId="19150"/>
    <cellStyle name="s_Valuation _BS CFO 4_DFC Gerencial" xfId="19151"/>
    <cellStyle name="s_Valuation _BS CFO 4_DMPL" xfId="19152"/>
    <cellStyle name="s_Valuation _BS CFO 5" xfId="19153"/>
    <cellStyle name="s_Valuation _BS CFO 5_15-FINANCEIRAS" xfId="19154"/>
    <cellStyle name="s_Valuation _BS CFO_13-Endividamento" xfId="19155"/>
    <cellStyle name="s_Valuation _BS CFO_15-FINANCEIRAS" xfId="19156"/>
    <cellStyle name="s_Valuation _BS CFO_15-FINANCEIRAS_1" xfId="19157"/>
    <cellStyle name="s_Valuation _BS CFO_26_Instrumentos Financeiros" xfId="19158"/>
    <cellStyle name="s_Valuation _BS CFO_26_Instrumentos Financeiros 2" xfId="19159"/>
    <cellStyle name="s_Valuation _BS CFO_26_Instrumentos Financeiros 2_15-FINANCEIRAS" xfId="19160"/>
    <cellStyle name="s_Valuation _BS CFO_26_Instrumentos Financeiros_1" xfId="19161"/>
    <cellStyle name="s_Valuation _BS CFO_26_Instrumentos Financeiros_1 2" xfId="19162"/>
    <cellStyle name="s_Valuation _BS CFO_26_Instrumentos Financeiros_1 2_15-FINANCEIRAS" xfId="19163"/>
    <cellStyle name="s_Valuation _BS CFO_26_Instrumentos Financeiros_1_15-FINANCEIRAS" xfId="19164"/>
    <cellStyle name="s_Valuation _BS CFO_26_Instrumentos Financeiros_1_15-FINANCEIRAS_1" xfId="19165"/>
    <cellStyle name="s_Valuation _BS CFO_26_Instrumentos Financeiros_1_2-DRE" xfId="19166"/>
    <cellStyle name="s_Valuation _BS CFO_26_Instrumentos Financeiros_1_2-DRE_Dep_Judiciais-Contingências" xfId="19167"/>
    <cellStyle name="s_Valuation _BS CFO_26_Instrumentos Financeiros_1_2-DRE_DFC Gerencial" xfId="19168"/>
    <cellStyle name="s_Valuation _BS CFO_26_Instrumentos Financeiros_1_2-DRE_DMPL" xfId="19169"/>
    <cellStyle name="s_Valuation _BS CFO_26_Instrumentos Financeiros_1_3-Balanço" xfId="19170"/>
    <cellStyle name="s_Valuation _BS CFO_26_Instrumentos Financeiros_1_7-Estoque" xfId="19171"/>
    <cellStyle name="s_Valuation _BS CFO_26_Instrumentos Financeiros_15-FINANCEIRAS" xfId="19172"/>
    <cellStyle name="s_Valuation _BS CFO_26_Instrumentos Financeiros_15-FINANCEIRAS_1" xfId="19173"/>
    <cellStyle name="s_Valuation _BS CFO_26_Instrumentos Financeiros_2-DRE" xfId="19174"/>
    <cellStyle name="s_Valuation _BS CFO_26_Instrumentos Financeiros_2-DRE_Dep_Judiciais-Contingências" xfId="19175"/>
    <cellStyle name="s_Valuation _BS CFO_26_Instrumentos Financeiros_2-DRE_DFC Gerencial" xfId="19176"/>
    <cellStyle name="s_Valuation _BS CFO_26_Instrumentos Financeiros_2-DRE_DMPL" xfId="19177"/>
    <cellStyle name="s_Valuation _BS CFO_26_Instrumentos Financeiros_3-Balanço" xfId="19178"/>
    <cellStyle name="s_Valuation _BS CFO_26_Instrumentos Financeiros_7-Estoque" xfId="19179"/>
    <cellStyle name="s_Valuation _BS CFO_2-DRE" xfId="19180"/>
    <cellStyle name="s_Valuation _BS CFO_2-DRE 2" xfId="19181"/>
    <cellStyle name="s_Valuation _BS CFO_2-DRE 2_15-FINANCEIRAS" xfId="19182"/>
    <cellStyle name="s_Valuation _BS CFO_2-DRE_1" xfId="19183"/>
    <cellStyle name="s_Valuation _BS CFO_2-DRE_1_Dep_Judiciais-Contingências" xfId="19184"/>
    <cellStyle name="s_Valuation _BS CFO_2-DRE_1_DFC Gerencial" xfId="19185"/>
    <cellStyle name="s_Valuation _BS CFO_2-DRE_1_DMPL" xfId="19186"/>
    <cellStyle name="s_Valuation _BS CFO_2-DRE_15-FINANCEIRAS" xfId="19187"/>
    <cellStyle name="s_Valuation _BS CFO_2-DRE_15-FINANCEIRAS_1" xfId="19188"/>
    <cellStyle name="s_Valuation _BS CFO_2-DRE_2-DRE" xfId="19189"/>
    <cellStyle name="s_Valuation _BS CFO_2-DRE_2-DRE_Dep_Judiciais-Contingências" xfId="19190"/>
    <cellStyle name="s_Valuation _BS CFO_2-DRE_2-DRE_DFC Gerencial" xfId="19191"/>
    <cellStyle name="s_Valuation _BS CFO_2-DRE_2-DRE_DMPL" xfId="19192"/>
    <cellStyle name="s_Valuation _BS CFO_2-DRE_3-Balanço" xfId="19193"/>
    <cellStyle name="s_Valuation _BS CFO_2-DRE_7-Estoque" xfId="19194"/>
    <cellStyle name="s_Valuation _BS CFO_3-Balanço" xfId="19195"/>
    <cellStyle name="s_Valuation _BS CFO_3-Balanço 2" xfId="19196"/>
    <cellStyle name="s_Valuation _BS CFO_3-Balanço 2_15-FINANCEIRAS" xfId="19197"/>
    <cellStyle name="s_Valuation _BS CFO_3-Balanço_1" xfId="19198"/>
    <cellStyle name="s_Valuation _BS CFO_3-Balanço_1 2" xfId="19199"/>
    <cellStyle name="s_Valuation _BS CFO_3-Balanço_1 2_15-FINANCEIRAS" xfId="19200"/>
    <cellStyle name="s_Valuation _BS CFO_3-Balanço_1_15-FINANCEIRAS" xfId="19201"/>
    <cellStyle name="s_Valuation _BS CFO_3-Balanço_1_15-FINANCEIRAS_1" xfId="19202"/>
    <cellStyle name="s_Valuation _BS CFO_3-Balanço_1_2-DRE" xfId="19203"/>
    <cellStyle name="s_Valuation _BS CFO_3-Balanço_1_2-DRE_Dep_Judiciais-Contingências" xfId="19204"/>
    <cellStyle name="s_Valuation _BS CFO_3-Balanço_1_2-DRE_DFC Gerencial" xfId="19205"/>
    <cellStyle name="s_Valuation _BS CFO_3-Balanço_1_2-DRE_DMPL" xfId="19206"/>
    <cellStyle name="s_Valuation _BS CFO_3-Balanço_1_3-Balanço" xfId="19207"/>
    <cellStyle name="s_Valuation _BS CFO_3-Balanço_1_7-Estoque" xfId="19208"/>
    <cellStyle name="s_Valuation _BS CFO_3-Balanço_15-FINANCEIRAS" xfId="19209"/>
    <cellStyle name="s_Valuation _BS CFO_3-Balanço_15-FINANCEIRAS_1" xfId="19210"/>
    <cellStyle name="s_Valuation _BS CFO_3-Balanço_2" xfId="19211"/>
    <cellStyle name="s_Valuation _BS CFO_3-Balanço_2-DRE" xfId="19212"/>
    <cellStyle name="s_Valuation _BS CFO_3-Balanço_2-DRE_Dep_Judiciais-Contingências" xfId="19213"/>
    <cellStyle name="s_Valuation _BS CFO_3-Balanço_2-DRE_DFC Gerencial" xfId="19214"/>
    <cellStyle name="s_Valuation _BS CFO_3-Balanço_2-DRE_DMPL" xfId="19215"/>
    <cellStyle name="s_Valuation _BS CFO_3-Balanço_3-Balanço" xfId="19216"/>
    <cellStyle name="s_Valuation _BS CFO_3-Balanço_7-Estoque" xfId="19217"/>
    <cellStyle name="s_Valuation _BS CFO_4-DMPL" xfId="19218"/>
    <cellStyle name="s_Valuation _BS CFO_4-DMPL 2" xfId="19219"/>
    <cellStyle name="s_Valuation _BS CFO_4-DMPL 2_15-FINANCEIRAS" xfId="19220"/>
    <cellStyle name="s_Valuation _BS CFO_4-DMPL_15-FINANCEIRAS" xfId="19221"/>
    <cellStyle name="s_Valuation _BS CFO_4-DMPL_15-FINANCEIRAS_1" xfId="19222"/>
    <cellStyle name="s_Valuation _BS CFO_4-DMPL_2-DRE" xfId="19223"/>
    <cellStyle name="s_Valuation _BS CFO_4-DMPL_2-DRE_Dep_Judiciais-Contingências" xfId="19224"/>
    <cellStyle name="s_Valuation _BS CFO_4-DMPL_2-DRE_DFC Gerencial" xfId="19225"/>
    <cellStyle name="s_Valuation _BS CFO_4-DMPL_2-DRE_DMPL" xfId="19226"/>
    <cellStyle name="s_Valuation _BS CFO_4-DMPL_3-Balanço" xfId="19227"/>
    <cellStyle name="s_Valuation _BS CFO_4-DMPL_Dep_Judiciais-Contingências" xfId="19228"/>
    <cellStyle name="s_Valuation _BS CFO_4-DMPL_DFC Gerencial" xfId="19229"/>
    <cellStyle name="s_Valuation _BS CFO_4-DMPL_DMPL" xfId="19230"/>
    <cellStyle name="s_Valuation _BS CFO_7-Estoque" xfId="19231"/>
    <cellStyle name="s_Valuation _BS CFO_8-Impostos" xfId="19232"/>
    <cellStyle name="s_Valuation _BS CFO_8-Impostos 2" xfId="19233"/>
    <cellStyle name="s_Valuation _BS CFO_8-Impostos 2_15-FINANCEIRAS" xfId="19234"/>
    <cellStyle name="s_Valuation _BS CFO_8-Impostos_15-FINANCEIRAS" xfId="19235"/>
    <cellStyle name="s_Valuation _BS CFO_8-Impostos_15-FINANCEIRAS_1" xfId="19236"/>
    <cellStyle name="s_Valuation _BS CFO_8-Impostos_2-DRE" xfId="19237"/>
    <cellStyle name="s_Valuation _BS CFO_8-Impostos_2-DRE_Dep_Judiciais-Contingências" xfId="19238"/>
    <cellStyle name="s_Valuation _BS CFO_8-Impostos_2-DRE_DFC Gerencial" xfId="19239"/>
    <cellStyle name="s_Valuation _BS CFO_8-Impostos_2-DRE_DMPL" xfId="19240"/>
    <cellStyle name="s_Valuation _BS CFO_8-Impostos_3-Balanço" xfId="19241"/>
    <cellStyle name="s_Valuation _BS CFO_8-Impostos_Dep_Judiciais-Contingências" xfId="19242"/>
    <cellStyle name="s_Valuation _BS CFO_8-Impostos_DFC Gerencial" xfId="19243"/>
    <cellStyle name="s_Valuation _BS CFO_8-Impostos_DMPL" xfId="19244"/>
    <cellStyle name="s_Valuation _BS CFO_Acerto FV e Ajustes Manuais" xfId="19245"/>
    <cellStyle name="s_Valuation _BS CFO_Balanço" xfId="19246"/>
    <cellStyle name="s_Valuation _BS CFO_Caixa restrito" xfId="19247"/>
    <cellStyle name="s_Valuation _BS CFO_Caixa restrito_7-Estoque" xfId="19248"/>
    <cellStyle name="s_Valuation _BS CFO_COSAN SA CONSOLID_MÊS" xfId="19249"/>
    <cellStyle name="s_Valuation _BS CFO_Display" xfId="19250"/>
    <cellStyle name="s_Valuation _BS CFO_Display 2" xfId="19251"/>
    <cellStyle name="s_Valuation _BS CFO_Display 2_15-FINANCEIRAS" xfId="19252"/>
    <cellStyle name="s_Valuation _BS CFO_Display_15-FINANCEIRAS" xfId="19253"/>
    <cellStyle name="s_Valuation _BS CFO_Display_15-FINANCEIRAS_1" xfId="19254"/>
    <cellStyle name="s_Valuation _BS CFO_Display_2-DRE" xfId="19255"/>
    <cellStyle name="s_Valuation _BS CFO_Display_2-DRE_Dep_Judiciais-Contingências" xfId="19256"/>
    <cellStyle name="s_Valuation _BS CFO_Display_2-DRE_DFC Gerencial" xfId="19257"/>
    <cellStyle name="s_Valuation _BS CFO_Display_2-DRE_DMPL" xfId="19258"/>
    <cellStyle name="s_Valuation _BS CFO_Display_3-Balanço" xfId="19259"/>
    <cellStyle name="s_Valuation _BS CFO_Display_7-Estoque" xfId="19260"/>
    <cellStyle name="s_Valuation _BS CFO_FINANCEIRAS" xfId="19261"/>
    <cellStyle name="s_Valuation _BS CFO_FINANCEIRAS_Dep_Judiciais-Contingências" xfId="19262"/>
    <cellStyle name="s_Valuation _BS CFO_FINANCEIRAS_DFC Gerencial" xfId="19263"/>
    <cellStyle name="s_Valuation _BS CFO_FINANCEIRAS_DMPL" xfId="19264"/>
    <cellStyle name="s_Valuation _BS CFO_Instrumentos Financeiros" xfId="19265"/>
    <cellStyle name="s_Valuation _BS CFO_Instrumentos Financeiros 2" xfId="19266"/>
    <cellStyle name="s_Valuation _BS CFO_Instrumentos Financeiros 2_15-FINANCEIRAS" xfId="19267"/>
    <cellStyle name="s_Valuation _BS CFO_Instrumentos Financeiros_15-FINANCEIRAS" xfId="19268"/>
    <cellStyle name="s_Valuation _BS CFO_Instrumentos Financeiros_15-FINANCEIRAS_1" xfId="19269"/>
    <cellStyle name="s_Valuation _BS CFO_Instrumentos Financeiros_2-DRE" xfId="19270"/>
    <cellStyle name="s_Valuation _BS CFO_Instrumentos Financeiros_2-DRE_Dep_Judiciais-Contingências" xfId="19271"/>
    <cellStyle name="s_Valuation _BS CFO_Instrumentos Financeiros_2-DRE_DFC Gerencial" xfId="19272"/>
    <cellStyle name="s_Valuation _BS CFO_Instrumentos Financeiros_2-DRE_DMPL" xfId="19273"/>
    <cellStyle name="s_Valuation _BS CFO_Instrumentos Financeiros_3-Balanço" xfId="19274"/>
    <cellStyle name="s_Valuation _BS CFO_Instrumentos Financeiros_7-Estoque" xfId="19275"/>
    <cellStyle name="s_Valuation _BS CFO_IR Diferido" xfId="19276"/>
    <cellStyle name="s_Valuation _BS CFO_Ir e CS Dez 2011 Cosan Novo" xfId="19277"/>
    <cellStyle name="s_Valuation _BS CFO_Mapa 3T12" xfId="19278"/>
    <cellStyle name="s_Valuation _BS CFO_Mapa 3T12 2" xfId="19279"/>
    <cellStyle name="s_Valuation _BS CFO_Mapa 3T12 2_15-FINANCEIRAS" xfId="19280"/>
    <cellStyle name="s_Valuation _BS CFO_Mapa 3T12_15-FINANCEIRAS" xfId="19281"/>
    <cellStyle name="s_Valuation _BS CFO_Mapa 3T12_15-FINANCEIRAS_1" xfId="19282"/>
    <cellStyle name="s_Valuation _BS CFO_Mapa 3T12_2-DRE" xfId="19283"/>
    <cellStyle name="s_Valuation _BS CFO_Mapa 3T12_2-DRE_Dep_Judiciais-Contingências" xfId="19284"/>
    <cellStyle name="s_Valuation _BS CFO_Mapa 3T12_2-DRE_DFC Gerencial" xfId="19285"/>
    <cellStyle name="s_Valuation _BS CFO_Mapa 3T12_2-DRE_DMPL" xfId="19286"/>
    <cellStyle name="s_Valuation _BS CFO_Mapa 3T12_3-Balanço" xfId="19287"/>
    <cellStyle name="s_Valuation _BS CFO_Mapa 3T12_Dep_Judiciais-Contingências" xfId="19288"/>
    <cellStyle name="s_Valuation _BS CFO_Mapa 3T12_DFC Gerencial" xfId="19289"/>
    <cellStyle name="s_Valuation _BS CFO_Mapa 3T12_DMPL" xfId="19290"/>
    <cellStyle name="s_Valuation _BS CFO_Plan2" xfId="19291"/>
    <cellStyle name="s_Valuation _BS CFO_Plan2 2" xfId="19292"/>
    <cellStyle name="s_Valuation _BS CFO_Plan2 2_15-FINANCEIRAS" xfId="19293"/>
    <cellStyle name="s_Valuation _BS CFO_Plan2_15-FINANCEIRAS" xfId="19294"/>
    <cellStyle name="s_Valuation _BS CFO_Plan2_15-FINANCEIRAS_1" xfId="19295"/>
    <cellStyle name="s_Valuation _BS CFO_Plan2_2-DRE" xfId="19296"/>
    <cellStyle name="s_Valuation _BS CFO_Plan2_2-DRE_Dep_Judiciais-Contingências" xfId="19297"/>
    <cellStyle name="s_Valuation _BS CFO_Plan2_2-DRE_DFC Gerencial" xfId="19298"/>
    <cellStyle name="s_Valuation _BS CFO_Plan2_2-DRE_DMPL" xfId="19299"/>
    <cellStyle name="s_Valuation _BS CFO_Plan2_3-Balanço" xfId="19300"/>
    <cellStyle name="s_Valuation _BS CFO_Plan2_7-Estoque" xfId="19301"/>
    <cellStyle name="s_Valuation _BS Csan CPC 02 &lt;SAP&gt;" xfId="19302"/>
    <cellStyle name="s_Valuation _BS Csan CPC 02 &lt;SAP&gt; 2" xfId="19303"/>
    <cellStyle name="s_Valuation _BS Csan CPC 02 &lt;SAP&gt; 2 2" xfId="19304"/>
    <cellStyle name="s_Valuation _BS Csan CPC 02 &lt;SAP&gt; 2 2_15-FINANCEIRAS" xfId="19305"/>
    <cellStyle name="s_Valuation _BS Csan CPC 02 &lt;SAP&gt; 2 3" xfId="19306"/>
    <cellStyle name="s_Valuation _BS Csan CPC 02 &lt;SAP&gt; 2 3_COMGAS" xfId="19307"/>
    <cellStyle name="s_Valuation _BS Csan CPC 02 &lt;SAP&gt; 2 3_OUTROS NEGÓCIOS" xfId="19308"/>
    <cellStyle name="s_Valuation _BS Csan CPC 02 &lt;SAP&gt; 2 3_RUMO" xfId="19309"/>
    <cellStyle name="s_Valuation _BS Csan CPC 02 &lt;SAP&gt; 2_13-Endividamento" xfId="19310"/>
    <cellStyle name="s_Valuation _BS Csan CPC 02 &lt;SAP&gt; 2_15-FINANCEIRAS" xfId="19311"/>
    <cellStyle name="s_Valuation _BS Csan CPC 02 &lt;SAP&gt; 2_15-FINANCEIRAS_1" xfId="19312"/>
    <cellStyle name="s_Valuation _BS Csan CPC 02 &lt;SAP&gt; 2_2-DRE" xfId="19313"/>
    <cellStyle name="s_Valuation _BS Csan CPC 02 &lt;SAP&gt; 2_2-DRE_Dep_Judiciais-Contingências" xfId="19314"/>
    <cellStyle name="s_Valuation _BS Csan CPC 02 &lt;SAP&gt; 2_2-DRE_DFC Gerencial" xfId="19315"/>
    <cellStyle name="s_Valuation _BS Csan CPC 02 &lt;SAP&gt; 2_2-DRE_DMPL" xfId="19316"/>
    <cellStyle name="s_Valuation _BS Csan CPC 02 &lt;SAP&gt; 2_3-Balanço" xfId="19317"/>
    <cellStyle name="s_Valuation _BS Csan CPC 02 &lt;SAP&gt; 2_3-Balanço 2" xfId="19318"/>
    <cellStyle name="s_Valuation _BS Csan CPC 02 &lt;SAP&gt; 2_3-Balanço 2_15-FINANCEIRAS" xfId="19319"/>
    <cellStyle name="s_Valuation _BS Csan CPC 02 &lt;SAP&gt; 2_3-Balanço_1" xfId="19320"/>
    <cellStyle name="s_Valuation _BS Csan CPC 02 &lt;SAP&gt; 2_3-Balanço_15-FINANCEIRAS" xfId="19321"/>
    <cellStyle name="s_Valuation _BS Csan CPC 02 &lt;SAP&gt; 2_3-Balanço_15-FINANCEIRAS_1" xfId="19322"/>
    <cellStyle name="s_Valuation _BS Csan CPC 02 &lt;SAP&gt; 2_3-Balanço_2-DRE" xfId="19323"/>
    <cellStyle name="s_Valuation _BS Csan CPC 02 &lt;SAP&gt; 2_3-Balanço_2-DRE_Dep_Judiciais-Contingências" xfId="19324"/>
    <cellStyle name="s_Valuation _BS Csan CPC 02 &lt;SAP&gt; 2_3-Balanço_2-DRE_DFC Gerencial" xfId="19325"/>
    <cellStyle name="s_Valuation _BS Csan CPC 02 &lt;SAP&gt; 2_3-Balanço_2-DRE_DMPL" xfId="19326"/>
    <cellStyle name="s_Valuation _BS Csan CPC 02 &lt;SAP&gt; 2_3-Balanço_3-Balanço" xfId="19327"/>
    <cellStyle name="s_Valuation _BS Csan CPC 02 &lt;SAP&gt; 2_3-Balanço_7-Estoque" xfId="19328"/>
    <cellStyle name="s_Valuation _BS Csan CPC 02 &lt;SAP&gt; 2_4-DMPL" xfId="19329"/>
    <cellStyle name="s_Valuation _BS Csan CPC 02 &lt;SAP&gt; 2_4-DMPL 2" xfId="19330"/>
    <cellStyle name="s_Valuation _BS Csan CPC 02 &lt;SAP&gt; 2_4-DMPL 2_15-FINANCEIRAS" xfId="19331"/>
    <cellStyle name="s_Valuation _BS Csan CPC 02 &lt;SAP&gt; 2_4-DMPL_15-FINANCEIRAS" xfId="19332"/>
    <cellStyle name="s_Valuation _BS Csan CPC 02 &lt;SAP&gt; 2_4-DMPL_15-FINANCEIRAS_1" xfId="19333"/>
    <cellStyle name="s_Valuation _BS Csan CPC 02 &lt;SAP&gt; 2_4-DMPL_2-DRE" xfId="19334"/>
    <cellStyle name="s_Valuation _BS Csan CPC 02 &lt;SAP&gt; 2_4-DMPL_2-DRE_Dep_Judiciais-Contingências" xfId="19335"/>
    <cellStyle name="s_Valuation _BS Csan CPC 02 &lt;SAP&gt; 2_4-DMPL_2-DRE_DFC Gerencial" xfId="19336"/>
    <cellStyle name="s_Valuation _BS Csan CPC 02 &lt;SAP&gt; 2_4-DMPL_2-DRE_DMPL" xfId="19337"/>
    <cellStyle name="s_Valuation _BS Csan CPC 02 &lt;SAP&gt; 2_4-DMPL_3-Balanço" xfId="19338"/>
    <cellStyle name="s_Valuation _BS Csan CPC 02 &lt;SAP&gt; 2_4-DMPL_Dep_Judiciais-Contingências" xfId="19339"/>
    <cellStyle name="s_Valuation _BS Csan CPC 02 &lt;SAP&gt; 2_4-DMPL_DFC Gerencial" xfId="19340"/>
    <cellStyle name="s_Valuation _BS Csan CPC 02 &lt;SAP&gt; 2_4-DMPL_DMPL" xfId="19341"/>
    <cellStyle name="s_Valuation _BS Csan CPC 02 &lt;SAP&gt; 2_7-Estoque" xfId="19342"/>
    <cellStyle name="s_Valuation _BS Csan CPC 02 &lt;SAP&gt; 2_8-Impostos" xfId="19343"/>
    <cellStyle name="s_Valuation _BS Csan CPC 02 &lt;SAP&gt; 2_8-Impostos 2" xfId="19344"/>
    <cellStyle name="s_Valuation _BS Csan CPC 02 &lt;SAP&gt; 2_8-Impostos 2_15-FINANCEIRAS" xfId="19345"/>
    <cellStyle name="s_Valuation _BS Csan CPC 02 &lt;SAP&gt; 2_8-Impostos_15-FINANCEIRAS" xfId="19346"/>
    <cellStyle name="s_Valuation _BS Csan CPC 02 &lt;SAP&gt; 2_8-Impostos_15-FINANCEIRAS_1" xfId="19347"/>
    <cellStyle name="s_Valuation _BS Csan CPC 02 &lt;SAP&gt; 2_8-Impostos_2-DRE" xfId="19348"/>
    <cellStyle name="s_Valuation _BS Csan CPC 02 &lt;SAP&gt; 2_8-Impostos_2-DRE_Dep_Judiciais-Contingências" xfId="19349"/>
    <cellStyle name="s_Valuation _BS Csan CPC 02 &lt;SAP&gt; 2_8-Impostos_2-DRE_DFC Gerencial" xfId="19350"/>
    <cellStyle name="s_Valuation _BS Csan CPC 02 &lt;SAP&gt; 2_8-Impostos_2-DRE_DMPL" xfId="19351"/>
    <cellStyle name="s_Valuation _BS Csan CPC 02 &lt;SAP&gt; 2_8-Impostos_3-Balanço" xfId="19352"/>
    <cellStyle name="s_Valuation _BS Csan CPC 02 &lt;SAP&gt; 2_8-Impostos_Dep_Judiciais-Contingências" xfId="19353"/>
    <cellStyle name="s_Valuation _BS Csan CPC 02 &lt;SAP&gt; 2_8-Impostos_DFC Gerencial" xfId="19354"/>
    <cellStyle name="s_Valuation _BS Csan CPC 02 &lt;SAP&gt; 2_8-Impostos_DMPL" xfId="19355"/>
    <cellStyle name="s_Valuation _BS Csan CPC 02 &lt;SAP&gt; 2_Balanço" xfId="19356"/>
    <cellStyle name="s_Valuation _BS Csan CPC 02 &lt;SAP&gt; 2_IR Diferido" xfId="19357"/>
    <cellStyle name="s_Valuation _BS Csan CPC 02 &lt;SAP&gt; 3" xfId="19358"/>
    <cellStyle name="s_Valuation _BS Csan CPC 02 &lt;SAP&gt; 3 2" xfId="19359"/>
    <cellStyle name="s_Valuation _BS Csan CPC 02 &lt;SAP&gt; 3 2_15-FINANCEIRAS" xfId="19360"/>
    <cellStyle name="s_Valuation _BS Csan CPC 02 &lt;SAP&gt; 3 3" xfId="19361"/>
    <cellStyle name="s_Valuation _BS Csan CPC 02 &lt;SAP&gt; 3 3_COMGAS" xfId="19362"/>
    <cellStyle name="s_Valuation _BS Csan CPC 02 &lt;SAP&gt; 3 3_OUTROS NEGÓCIOS" xfId="19363"/>
    <cellStyle name="s_Valuation _BS Csan CPC 02 &lt;SAP&gt; 3 3_RUMO" xfId="19364"/>
    <cellStyle name="s_Valuation _BS Csan CPC 02 &lt;SAP&gt; 3_15-FINANCEIRAS" xfId="19365"/>
    <cellStyle name="s_Valuation _BS Csan CPC 02 &lt;SAP&gt; 3_15-FINANCEIRAS_1" xfId="19366"/>
    <cellStyle name="s_Valuation _BS Csan CPC 02 &lt;SAP&gt; 3_2-DRE" xfId="19367"/>
    <cellStyle name="s_Valuation _BS Csan CPC 02 &lt;SAP&gt; 3_2-DRE_Dep_Judiciais-Contingências" xfId="19368"/>
    <cellStyle name="s_Valuation _BS Csan CPC 02 &lt;SAP&gt; 3_2-DRE_DFC Gerencial" xfId="19369"/>
    <cellStyle name="s_Valuation _BS Csan CPC 02 &lt;SAP&gt; 3_2-DRE_DMPL" xfId="19370"/>
    <cellStyle name="s_Valuation _BS Csan CPC 02 &lt;SAP&gt; 3_3-Balanço" xfId="19371"/>
    <cellStyle name="s_Valuation _BS Csan CPC 02 &lt;SAP&gt; 3_7-Estoque" xfId="19372"/>
    <cellStyle name="s_Valuation _BS Csan CPC 02 &lt;SAP&gt; 4" xfId="19373"/>
    <cellStyle name="s_Valuation _BS Csan CPC 02 &lt;SAP&gt; 4 2" xfId="19374"/>
    <cellStyle name="s_Valuation _BS Csan CPC 02 &lt;SAP&gt; 4 2_15-FINANCEIRAS" xfId="19375"/>
    <cellStyle name="s_Valuation _BS Csan CPC 02 &lt;SAP&gt; 4_15-FINANCEIRAS" xfId="19376"/>
    <cellStyle name="s_Valuation _BS Csan CPC 02 &lt;SAP&gt; 4_15-FINANCEIRAS_1" xfId="19377"/>
    <cellStyle name="s_Valuation _BS Csan CPC 02 &lt;SAP&gt; 4_2-DRE" xfId="19378"/>
    <cellStyle name="s_Valuation _BS Csan CPC 02 &lt;SAP&gt; 4_2-DRE_Dep_Judiciais-Contingências" xfId="19379"/>
    <cellStyle name="s_Valuation _BS Csan CPC 02 &lt;SAP&gt; 4_2-DRE_DFC Gerencial" xfId="19380"/>
    <cellStyle name="s_Valuation _BS Csan CPC 02 &lt;SAP&gt; 4_2-DRE_DMPL" xfId="19381"/>
    <cellStyle name="s_Valuation _BS Csan CPC 02 &lt;SAP&gt; 4_3-Balanço" xfId="19382"/>
    <cellStyle name="s_Valuation _BS Csan CPC 02 &lt;SAP&gt; 4_Dep_Judiciais-Contingências" xfId="19383"/>
    <cellStyle name="s_Valuation _BS Csan CPC 02 &lt;SAP&gt; 4_DFC Gerencial" xfId="19384"/>
    <cellStyle name="s_Valuation _BS Csan CPC 02 &lt;SAP&gt; 4_DMPL" xfId="19385"/>
    <cellStyle name="s_Valuation _BS Csan CPC 02 &lt;SAP&gt; 5" xfId="19386"/>
    <cellStyle name="s_Valuation _BS Csan CPC 02 &lt;SAP&gt; 5_15-FINANCEIRAS" xfId="19387"/>
    <cellStyle name="s_Valuation _BS Csan CPC 02 &lt;SAP&gt; 6" xfId="19388"/>
    <cellStyle name="s_Valuation _BS Csan CPC 02 &lt;SAP&gt; 6_COMGAS" xfId="19389"/>
    <cellStyle name="s_Valuation _BS Csan CPC 02 &lt;SAP&gt; 6_OUTROS NEGÓCIOS" xfId="19390"/>
    <cellStyle name="s_Valuation _BS Csan CPC 02 &lt;SAP&gt; 6_RUMO" xfId="19391"/>
    <cellStyle name="s_Valuation _BS Csan CPC 02 &lt;SAP&gt;_13-Endividamento" xfId="19392"/>
    <cellStyle name="s_Valuation _BS Csan CPC 02 &lt;SAP&gt;_14-G&amp;A" xfId="19393"/>
    <cellStyle name="s_Valuation _BS Csan CPC 02 &lt;SAP&gt;_14-G&amp;A_2-DRE" xfId="19394"/>
    <cellStyle name="s_Valuation _BS Csan CPC 02 &lt;SAP&gt;_14-G&amp;A_2-DRE_Dep_Judiciais-Contingências" xfId="19395"/>
    <cellStyle name="s_Valuation _BS Csan CPC 02 &lt;SAP&gt;_14-G&amp;A_2-DRE_DFC Gerencial" xfId="19396"/>
    <cellStyle name="s_Valuation _BS Csan CPC 02 &lt;SAP&gt;_14-G&amp;A_2-DRE_DMPL" xfId="19397"/>
    <cellStyle name="s_Valuation _BS Csan CPC 02 &lt;SAP&gt;_14-G&amp;A_Dep_Judiciais-Contingências" xfId="19398"/>
    <cellStyle name="s_Valuation _BS Csan CPC 02 &lt;SAP&gt;_14-G&amp;A_DFC Gerencial" xfId="19399"/>
    <cellStyle name="s_Valuation _BS Csan CPC 02 &lt;SAP&gt;_14-G&amp;A_DMPL" xfId="19400"/>
    <cellStyle name="s_Valuation _BS Csan CPC 02 &lt;SAP&gt;_15-FINANCEIRAS" xfId="19401"/>
    <cellStyle name="s_Valuation _BS Csan CPC 02 &lt;SAP&gt;_15-FINANCEIRAS_1" xfId="19402"/>
    <cellStyle name="s_Valuation _BS Csan CPC 02 &lt;SAP&gt;_26_Instrumentos Financeiros" xfId="19403"/>
    <cellStyle name="s_Valuation _BS Csan CPC 02 &lt;SAP&gt;_26_Instrumentos Financeiros 2" xfId="19404"/>
    <cellStyle name="s_Valuation _BS Csan CPC 02 &lt;SAP&gt;_26_Instrumentos Financeiros 2_15-FINANCEIRAS" xfId="19405"/>
    <cellStyle name="s_Valuation _BS Csan CPC 02 &lt;SAP&gt;_26_Instrumentos Financeiros_1" xfId="19406"/>
    <cellStyle name="s_Valuation _BS Csan CPC 02 &lt;SAP&gt;_26_Instrumentos Financeiros_1 2" xfId="19407"/>
    <cellStyle name="s_Valuation _BS Csan CPC 02 &lt;SAP&gt;_26_Instrumentos Financeiros_1 2_15-FINANCEIRAS" xfId="19408"/>
    <cellStyle name="s_Valuation _BS Csan CPC 02 &lt;SAP&gt;_26_Instrumentos Financeiros_1_15-FINANCEIRAS" xfId="19409"/>
    <cellStyle name="s_Valuation _BS Csan CPC 02 &lt;SAP&gt;_26_Instrumentos Financeiros_1_15-FINANCEIRAS_1" xfId="19410"/>
    <cellStyle name="s_Valuation _BS Csan CPC 02 &lt;SAP&gt;_26_Instrumentos Financeiros_1_2-DRE" xfId="19411"/>
    <cellStyle name="s_Valuation _BS Csan CPC 02 &lt;SAP&gt;_26_Instrumentos Financeiros_1_2-DRE_Dep_Judiciais-Contingências" xfId="19412"/>
    <cellStyle name="s_Valuation _BS Csan CPC 02 &lt;SAP&gt;_26_Instrumentos Financeiros_1_2-DRE_DFC Gerencial" xfId="19413"/>
    <cellStyle name="s_Valuation _BS Csan CPC 02 &lt;SAP&gt;_26_Instrumentos Financeiros_1_2-DRE_DMPL" xfId="19414"/>
    <cellStyle name="s_Valuation _BS Csan CPC 02 &lt;SAP&gt;_26_Instrumentos Financeiros_1_3-Balanço" xfId="19415"/>
    <cellStyle name="s_Valuation _BS Csan CPC 02 &lt;SAP&gt;_26_Instrumentos Financeiros_1_7-Estoque" xfId="19416"/>
    <cellStyle name="s_Valuation _BS Csan CPC 02 &lt;SAP&gt;_26_Instrumentos Financeiros_15-FINANCEIRAS" xfId="19417"/>
    <cellStyle name="s_Valuation _BS Csan CPC 02 &lt;SAP&gt;_26_Instrumentos Financeiros_15-FINANCEIRAS_1" xfId="19418"/>
    <cellStyle name="s_Valuation _BS Csan CPC 02 &lt;SAP&gt;_26_Instrumentos Financeiros_2-DRE" xfId="19419"/>
    <cellStyle name="s_Valuation _BS Csan CPC 02 &lt;SAP&gt;_26_Instrumentos Financeiros_2-DRE_Dep_Judiciais-Contingências" xfId="19420"/>
    <cellStyle name="s_Valuation _BS Csan CPC 02 &lt;SAP&gt;_26_Instrumentos Financeiros_2-DRE_DFC Gerencial" xfId="19421"/>
    <cellStyle name="s_Valuation _BS Csan CPC 02 &lt;SAP&gt;_26_Instrumentos Financeiros_2-DRE_DMPL" xfId="19422"/>
    <cellStyle name="s_Valuation _BS Csan CPC 02 &lt;SAP&gt;_26_Instrumentos Financeiros_3-Balanço" xfId="19423"/>
    <cellStyle name="s_Valuation _BS Csan CPC 02 &lt;SAP&gt;_26_Instrumentos Financeiros_7-Estoque" xfId="19424"/>
    <cellStyle name="s_Valuation _BS Csan CPC 02 &lt;SAP&gt;_2-DRE" xfId="19425"/>
    <cellStyle name="s_Valuation _BS Csan CPC 02 &lt;SAP&gt;_2-DRE 2" xfId="19426"/>
    <cellStyle name="s_Valuation _BS Csan CPC 02 &lt;SAP&gt;_2-DRE 2_15-FINANCEIRAS" xfId="19427"/>
    <cellStyle name="s_Valuation _BS Csan CPC 02 &lt;SAP&gt;_2-DRE_1" xfId="19428"/>
    <cellStyle name="s_Valuation _BS Csan CPC 02 &lt;SAP&gt;_2-DRE_1_Dep_Judiciais-Contingências" xfId="19429"/>
    <cellStyle name="s_Valuation _BS Csan CPC 02 &lt;SAP&gt;_2-DRE_1_DFC Gerencial" xfId="19430"/>
    <cellStyle name="s_Valuation _BS Csan CPC 02 &lt;SAP&gt;_2-DRE_1_DMPL" xfId="19431"/>
    <cellStyle name="s_Valuation _BS Csan CPC 02 &lt;SAP&gt;_2-DRE_15-FINANCEIRAS" xfId="19432"/>
    <cellStyle name="s_Valuation _BS Csan CPC 02 &lt;SAP&gt;_2-DRE_15-FINANCEIRAS_1" xfId="19433"/>
    <cellStyle name="s_Valuation _BS Csan CPC 02 &lt;SAP&gt;_2-DRE_2-DRE" xfId="19434"/>
    <cellStyle name="s_Valuation _BS Csan CPC 02 &lt;SAP&gt;_2-DRE_2-DRE_Dep_Judiciais-Contingências" xfId="19435"/>
    <cellStyle name="s_Valuation _BS Csan CPC 02 &lt;SAP&gt;_2-DRE_2-DRE_DFC Gerencial" xfId="19436"/>
    <cellStyle name="s_Valuation _BS Csan CPC 02 &lt;SAP&gt;_2-DRE_2-DRE_DMPL" xfId="19437"/>
    <cellStyle name="s_Valuation _BS Csan CPC 02 &lt;SAP&gt;_2-DRE_3-Balanço" xfId="19438"/>
    <cellStyle name="s_Valuation _BS Csan CPC 02 &lt;SAP&gt;_2-DRE_7-Estoque" xfId="19439"/>
    <cellStyle name="s_Valuation _BS Csan CPC 02 &lt;SAP&gt;_3-Balanço" xfId="19440"/>
    <cellStyle name="s_Valuation _BS Csan CPC 02 &lt;SAP&gt;_3-Balanço 2" xfId="19441"/>
    <cellStyle name="s_Valuation _BS Csan CPC 02 &lt;SAP&gt;_3-Balanço 2_15-FINANCEIRAS" xfId="19442"/>
    <cellStyle name="s_Valuation _BS Csan CPC 02 &lt;SAP&gt;_3-Balanço_1" xfId="19443"/>
    <cellStyle name="s_Valuation _BS Csan CPC 02 &lt;SAP&gt;_3-Balanço_1 2" xfId="19444"/>
    <cellStyle name="s_Valuation _BS Csan CPC 02 &lt;SAP&gt;_3-Balanço_1 2_15-FINANCEIRAS" xfId="19445"/>
    <cellStyle name="s_Valuation _BS Csan CPC 02 &lt;SAP&gt;_3-Balanço_1_15-FINANCEIRAS" xfId="19446"/>
    <cellStyle name="s_Valuation _BS Csan CPC 02 &lt;SAP&gt;_3-Balanço_1_15-FINANCEIRAS_1" xfId="19447"/>
    <cellStyle name="s_Valuation _BS Csan CPC 02 &lt;SAP&gt;_3-Balanço_1_2-DRE" xfId="19448"/>
    <cellStyle name="s_Valuation _BS Csan CPC 02 &lt;SAP&gt;_3-Balanço_1_2-DRE_Dep_Judiciais-Contingências" xfId="19449"/>
    <cellStyle name="s_Valuation _BS Csan CPC 02 &lt;SAP&gt;_3-Balanço_1_2-DRE_DFC Gerencial" xfId="19450"/>
    <cellStyle name="s_Valuation _BS Csan CPC 02 &lt;SAP&gt;_3-Balanço_1_2-DRE_DMPL" xfId="19451"/>
    <cellStyle name="s_Valuation _BS Csan CPC 02 &lt;SAP&gt;_3-Balanço_1_3-Balanço" xfId="19452"/>
    <cellStyle name="s_Valuation _BS Csan CPC 02 &lt;SAP&gt;_3-Balanço_1_7-Estoque" xfId="19453"/>
    <cellStyle name="s_Valuation _BS Csan CPC 02 &lt;SAP&gt;_3-Balanço_15-FINANCEIRAS" xfId="19454"/>
    <cellStyle name="s_Valuation _BS Csan CPC 02 &lt;SAP&gt;_3-Balanço_15-FINANCEIRAS_1" xfId="19455"/>
    <cellStyle name="s_Valuation _BS Csan CPC 02 &lt;SAP&gt;_3-Balanço_2" xfId="19456"/>
    <cellStyle name="s_Valuation _BS Csan CPC 02 &lt;SAP&gt;_3-Balanço_2-DRE" xfId="19457"/>
    <cellStyle name="s_Valuation _BS Csan CPC 02 &lt;SAP&gt;_3-Balanço_2-DRE_Dep_Judiciais-Contingências" xfId="19458"/>
    <cellStyle name="s_Valuation _BS Csan CPC 02 &lt;SAP&gt;_3-Balanço_2-DRE_DFC Gerencial" xfId="19459"/>
    <cellStyle name="s_Valuation _BS Csan CPC 02 &lt;SAP&gt;_3-Balanço_2-DRE_DMPL" xfId="19460"/>
    <cellStyle name="s_Valuation _BS Csan CPC 02 &lt;SAP&gt;_3-Balanço_3" xfId="19461"/>
    <cellStyle name="s_Valuation _BS Csan CPC 02 &lt;SAP&gt;_3-Balanço_3-Balanço" xfId="19462"/>
    <cellStyle name="s_Valuation _BS Csan CPC 02 &lt;SAP&gt;_3-Balanço_7-Estoque" xfId="19463"/>
    <cellStyle name="s_Valuation _BS Csan CPC 02 &lt;SAP&gt;_4-DMPL" xfId="19464"/>
    <cellStyle name="s_Valuation _BS Csan CPC 02 &lt;SAP&gt;_4-DMPL 2" xfId="19465"/>
    <cellStyle name="s_Valuation _BS Csan CPC 02 &lt;SAP&gt;_4-DMPL 2_15-FINANCEIRAS" xfId="19466"/>
    <cellStyle name="s_Valuation _BS Csan CPC 02 &lt;SAP&gt;_4-DMPL_15-FINANCEIRAS" xfId="19467"/>
    <cellStyle name="s_Valuation _BS Csan CPC 02 &lt;SAP&gt;_4-DMPL_15-FINANCEIRAS_1" xfId="19468"/>
    <cellStyle name="s_Valuation _BS Csan CPC 02 &lt;SAP&gt;_4-DMPL_2-DRE" xfId="19469"/>
    <cellStyle name="s_Valuation _BS Csan CPC 02 &lt;SAP&gt;_4-DMPL_2-DRE_Dep_Judiciais-Contingências" xfId="19470"/>
    <cellStyle name="s_Valuation _BS Csan CPC 02 &lt;SAP&gt;_4-DMPL_2-DRE_DFC Gerencial" xfId="19471"/>
    <cellStyle name="s_Valuation _BS Csan CPC 02 &lt;SAP&gt;_4-DMPL_2-DRE_DMPL" xfId="19472"/>
    <cellStyle name="s_Valuation _BS Csan CPC 02 &lt;SAP&gt;_4-DMPL_3-Balanço" xfId="19473"/>
    <cellStyle name="s_Valuation _BS Csan CPC 02 &lt;SAP&gt;_4-DMPL_Dep_Judiciais-Contingências" xfId="19474"/>
    <cellStyle name="s_Valuation _BS Csan CPC 02 &lt;SAP&gt;_4-DMPL_DFC Gerencial" xfId="19475"/>
    <cellStyle name="s_Valuation _BS Csan CPC 02 &lt;SAP&gt;_4-DMPL_DMPL" xfId="19476"/>
    <cellStyle name="s_Valuation _BS Csan CPC 02 &lt;SAP&gt;_7-Estoque" xfId="19477"/>
    <cellStyle name="s_Valuation _BS Csan CPC 02 &lt;SAP&gt;_8-Impostos" xfId="19478"/>
    <cellStyle name="s_Valuation _BS Csan CPC 02 &lt;SAP&gt;_8-Impostos 2" xfId="19479"/>
    <cellStyle name="s_Valuation _BS Csan CPC 02 &lt;SAP&gt;_8-Impostos 2_15-FINANCEIRAS" xfId="19480"/>
    <cellStyle name="s_Valuation _BS Csan CPC 02 &lt;SAP&gt;_8-Impostos_15-FINANCEIRAS" xfId="19481"/>
    <cellStyle name="s_Valuation _BS Csan CPC 02 &lt;SAP&gt;_8-Impostos_15-FINANCEIRAS_1" xfId="19482"/>
    <cellStyle name="s_Valuation _BS Csan CPC 02 &lt;SAP&gt;_8-Impostos_2-DRE" xfId="19483"/>
    <cellStyle name="s_Valuation _BS Csan CPC 02 &lt;SAP&gt;_8-Impostos_2-DRE_Dep_Judiciais-Contingências" xfId="19484"/>
    <cellStyle name="s_Valuation _BS Csan CPC 02 &lt;SAP&gt;_8-Impostos_2-DRE_DFC Gerencial" xfId="19485"/>
    <cellStyle name="s_Valuation _BS Csan CPC 02 &lt;SAP&gt;_8-Impostos_2-DRE_DMPL" xfId="19486"/>
    <cellStyle name="s_Valuation _BS Csan CPC 02 &lt;SAP&gt;_8-Impostos_3-Balanço" xfId="19487"/>
    <cellStyle name="s_Valuation _BS Csan CPC 02 &lt;SAP&gt;_8-Impostos_Dep_Judiciais-Contingências" xfId="19488"/>
    <cellStyle name="s_Valuation _BS Csan CPC 02 &lt;SAP&gt;_8-Impostos_DFC Gerencial" xfId="19489"/>
    <cellStyle name="s_Valuation _BS Csan CPC 02 &lt;SAP&gt;_8-Impostos_DMPL" xfId="19490"/>
    <cellStyle name="s_Valuation _BS Csan CPC 02 &lt;SAP&gt;_Acerto FV e Ajustes Manuais" xfId="19491"/>
    <cellStyle name="s_Valuation _BS Csan CPC 02 &lt;SAP&gt;_ATIVO_PASSIVO" xfId="19492"/>
    <cellStyle name="s_Valuation _BS Csan CPC 02 &lt;SAP&gt;_Balanço" xfId="19493"/>
    <cellStyle name="s_Valuation _BS Csan CPC 02 &lt;SAP&gt;_Base Julho" xfId="19494"/>
    <cellStyle name="s_Valuation _BS Csan CPC 02 &lt;SAP&gt;_Base Julho 2" xfId="19495"/>
    <cellStyle name="s_Valuation _BS Csan CPC 02 &lt;SAP&gt;_Base Julho_Taxa Efetiva Cosan - Acumulado até Setembro 2011" xfId="19496"/>
    <cellStyle name="s_Valuation _BS Csan CPC 02 &lt;SAP&gt;_Base Junho" xfId="19497"/>
    <cellStyle name="s_Valuation _BS Csan CPC 02 &lt;SAP&gt;_Base Junho 2" xfId="19498"/>
    <cellStyle name="s_Valuation _BS Csan CPC 02 &lt;SAP&gt;_Base Junho_Base Junho" xfId="19499"/>
    <cellStyle name="s_Valuation _BS Csan CPC 02 &lt;SAP&gt;_Base Junho_Base Junho 2" xfId="19500"/>
    <cellStyle name="s_Valuation _BS Csan CPC 02 &lt;SAP&gt;_Base Junho_Base Junho_Base Julho" xfId="19501"/>
    <cellStyle name="s_Valuation _BS Csan CPC 02 &lt;SAP&gt;_Base Junho_Base Junho_Base Julho 2" xfId="19502"/>
    <cellStyle name="s_Valuation _BS Csan CPC 02 &lt;SAP&gt;_Base Junho_Base Junho_Base Julho_Taxa Efetiva Cosan - Acumulado até Setembro 2011" xfId="19503"/>
    <cellStyle name="s_Valuation _BS Csan CPC 02 &lt;SAP&gt;_Base Junho_Taxa Efetiva Cosan - Acumulado até Setembro 2011" xfId="19504"/>
    <cellStyle name="s_Valuation _BS Csan CPC 02 &lt;SAP&gt;_BS Cnsl CAA &lt;SAP&gt;" xfId="19505"/>
    <cellStyle name="s_Valuation _BS Csan CPC 02 &lt;SAP&gt;_BS Cnsl CAA &lt;SAP&gt; 2" xfId="19506"/>
    <cellStyle name="s_Valuation _BS Csan CPC 02 &lt;SAP&gt;_BS Cnsl CAA &lt;SAP&gt; 2 2" xfId="19507"/>
    <cellStyle name="s_Valuation _BS Csan CPC 02 &lt;SAP&gt;_BS Cnsl CAA &lt;SAP&gt; 2 2_15-FINANCEIRAS" xfId="19508"/>
    <cellStyle name="s_Valuation _BS Csan CPC 02 &lt;SAP&gt;_BS Cnsl CAA &lt;SAP&gt; 2 3" xfId="19509"/>
    <cellStyle name="s_Valuation _BS Csan CPC 02 &lt;SAP&gt;_BS Cnsl CAA &lt;SAP&gt; 2 3_COMGAS" xfId="19510"/>
    <cellStyle name="s_Valuation _BS Csan CPC 02 &lt;SAP&gt;_BS Cnsl CAA &lt;SAP&gt; 2 3_OUTROS NEGÓCIOS" xfId="19511"/>
    <cellStyle name="s_Valuation _BS Csan CPC 02 &lt;SAP&gt;_BS Cnsl CAA &lt;SAP&gt; 2 3_RUMO" xfId="19512"/>
    <cellStyle name="s_Valuation _BS Csan CPC 02 &lt;SAP&gt;_BS Cnsl CAA &lt;SAP&gt; 2_15-FINANCEIRAS" xfId="19513"/>
    <cellStyle name="s_Valuation _BS Csan CPC 02 &lt;SAP&gt;_BS Cnsl CAA &lt;SAP&gt; 2_15-FINANCEIRAS_1" xfId="19514"/>
    <cellStyle name="s_Valuation _BS Csan CPC 02 &lt;SAP&gt;_BS Cnsl CAA &lt;SAP&gt; 2_2-DRE" xfId="19515"/>
    <cellStyle name="s_Valuation _BS Csan CPC 02 &lt;SAP&gt;_BS Cnsl CAA &lt;SAP&gt; 2_2-DRE_Dep_Judiciais-Contingências" xfId="19516"/>
    <cellStyle name="s_Valuation _BS Csan CPC 02 &lt;SAP&gt;_BS Cnsl CAA &lt;SAP&gt; 2_2-DRE_DFC Gerencial" xfId="19517"/>
    <cellStyle name="s_Valuation _BS Csan CPC 02 &lt;SAP&gt;_BS Cnsl CAA &lt;SAP&gt; 2_2-DRE_DMPL" xfId="19518"/>
    <cellStyle name="s_Valuation _BS Csan CPC 02 &lt;SAP&gt;_BS Cnsl CAA &lt;SAP&gt; 2_3-Balanço" xfId="19519"/>
    <cellStyle name="s_Valuation _BS Csan CPC 02 &lt;SAP&gt;_BS Cnsl CAA &lt;SAP&gt; 2_7-Estoque" xfId="19520"/>
    <cellStyle name="s_Valuation _BS Csan CPC 02 &lt;SAP&gt;_BS Cnsl CAA &lt;SAP&gt; 3" xfId="19521"/>
    <cellStyle name="s_Valuation _BS Csan CPC 02 &lt;SAP&gt;_BS Cnsl CAA &lt;SAP&gt; 3 2" xfId="19522"/>
    <cellStyle name="s_Valuation _BS Csan CPC 02 &lt;SAP&gt;_BS Cnsl CAA &lt;SAP&gt; 3 2_15-FINANCEIRAS" xfId="19523"/>
    <cellStyle name="s_Valuation _BS Csan CPC 02 &lt;SAP&gt;_BS Cnsl CAA &lt;SAP&gt; 3 3" xfId="19524"/>
    <cellStyle name="s_Valuation _BS Csan CPC 02 &lt;SAP&gt;_BS Cnsl CAA &lt;SAP&gt; 3 3_COMGAS" xfId="19525"/>
    <cellStyle name="s_Valuation _BS Csan CPC 02 &lt;SAP&gt;_BS Cnsl CAA &lt;SAP&gt; 3 3_OUTROS NEGÓCIOS" xfId="19526"/>
    <cellStyle name="s_Valuation _BS Csan CPC 02 &lt;SAP&gt;_BS Cnsl CAA &lt;SAP&gt; 3 3_RUMO" xfId="19527"/>
    <cellStyle name="s_Valuation _BS Csan CPC 02 &lt;SAP&gt;_BS Cnsl CAA &lt;SAP&gt; 3_15-FINANCEIRAS" xfId="19528"/>
    <cellStyle name="s_Valuation _BS Csan CPC 02 &lt;SAP&gt;_BS Cnsl CAA &lt;SAP&gt; 3_15-FINANCEIRAS_1" xfId="19529"/>
    <cellStyle name="s_Valuation _BS Csan CPC 02 &lt;SAP&gt;_BS Cnsl CAA &lt;SAP&gt; 3_2-DRE" xfId="19530"/>
    <cellStyle name="s_Valuation _BS Csan CPC 02 &lt;SAP&gt;_BS Cnsl CAA &lt;SAP&gt; 3_2-DRE_Dep_Judiciais-Contingências" xfId="19531"/>
    <cellStyle name="s_Valuation _BS Csan CPC 02 &lt;SAP&gt;_BS Cnsl CAA &lt;SAP&gt; 3_2-DRE_DFC Gerencial" xfId="19532"/>
    <cellStyle name="s_Valuation _BS Csan CPC 02 &lt;SAP&gt;_BS Cnsl CAA &lt;SAP&gt; 3_2-DRE_DMPL" xfId="19533"/>
    <cellStyle name="s_Valuation _BS Csan CPC 02 &lt;SAP&gt;_BS Cnsl CAA &lt;SAP&gt; 3_3-Balanço" xfId="19534"/>
    <cellStyle name="s_Valuation _BS Csan CPC 02 &lt;SAP&gt;_BS Cnsl CAA &lt;SAP&gt; 3_7-Estoque" xfId="19535"/>
    <cellStyle name="s_Valuation _BS Csan CPC 02 &lt;SAP&gt;_BS Cnsl CAA &lt;SAP&gt; 4" xfId="19536"/>
    <cellStyle name="s_Valuation _BS Csan CPC 02 &lt;SAP&gt;_BS Cnsl CAA &lt;SAP&gt; 4 2" xfId="19537"/>
    <cellStyle name="s_Valuation _BS Csan CPC 02 &lt;SAP&gt;_BS Cnsl CAA &lt;SAP&gt; 4 2_15-FINANCEIRAS" xfId="19538"/>
    <cellStyle name="s_Valuation _BS Csan CPC 02 &lt;SAP&gt;_BS Cnsl CAA &lt;SAP&gt; 4_15-FINANCEIRAS" xfId="19539"/>
    <cellStyle name="s_Valuation _BS Csan CPC 02 &lt;SAP&gt;_BS Cnsl CAA &lt;SAP&gt; 4_15-FINANCEIRAS_1" xfId="19540"/>
    <cellStyle name="s_Valuation _BS Csan CPC 02 &lt;SAP&gt;_BS Cnsl CAA &lt;SAP&gt; 4_2-DRE" xfId="19541"/>
    <cellStyle name="s_Valuation _BS Csan CPC 02 &lt;SAP&gt;_BS Cnsl CAA &lt;SAP&gt; 4_2-DRE_Dep_Judiciais-Contingências" xfId="19542"/>
    <cellStyle name="s_Valuation _BS Csan CPC 02 &lt;SAP&gt;_BS Cnsl CAA &lt;SAP&gt; 4_2-DRE_DFC Gerencial" xfId="19543"/>
    <cellStyle name="s_Valuation _BS Csan CPC 02 &lt;SAP&gt;_BS Cnsl CAA &lt;SAP&gt; 4_2-DRE_DMPL" xfId="19544"/>
    <cellStyle name="s_Valuation _BS Csan CPC 02 &lt;SAP&gt;_BS Cnsl CAA &lt;SAP&gt; 4_3-Balanço" xfId="19545"/>
    <cellStyle name="s_Valuation _BS Csan CPC 02 &lt;SAP&gt;_BS Cnsl CAA &lt;SAP&gt; 4_Dep_Judiciais-Contingências" xfId="19546"/>
    <cellStyle name="s_Valuation _BS Csan CPC 02 &lt;SAP&gt;_BS Cnsl CAA &lt;SAP&gt; 4_DFC Gerencial" xfId="19547"/>
    <cellStyle name="s_Valuation _BS Csan CPC 02 &lt;SAP&gt;_BS Cnsl CAA &lt;SAP&gt; 4_DMPL" xfId="19548"/>
    <cellStyle name="s_Valuation _BS Csan CPC 02 &lt;SAP&gt;_BS Cnsl CAA &lt;SAP&gt; 5" xfId="19549"/>
    <cellStyle name="s_Valuation _BS Csan CPC 02 &lt;SAP&gt;_BS Cnsl CAA &lt;SAP&gt; 5_15-FINANCEIRAS" xfId="19550"/>
    <cellStyle name="s_Valuation _BS Csan CPC 02 &lt;SAP&gt;_BS Cnsl CAA &lt;SAP&gt; 6" xfId="19551"/>
    <cellStyle name="s_Valuation _BS Csan CPC 02 &lt;SAP&gt;_BS Cnsl CAA &lt;SAP&gt; 6_COMGAS" xfId="19552"/>
    <cellStyle name="s_Valuation _BS Csan CPC 02 &lt;SAP&gt;_BS Cnsl CAA &lt;SAP&gt; 6_OUTROS NEGÓCIOS" xfId="19553"/>
    <cellStyle name="s_Valuation _BS Csan CPC 02 &lt;SAP&gt;_BS Cnsl CAA &lt;SAP&gt; 6_RUMO" xfId="19554"/>
    <cellStyle name="s_Valuation _BS Csan CPC 02 &lt;SAP&gt;_BS Cnsl CAA &lt;SAP&gt;_13-Endividamento" xfId="19555"/>
    <cellStyle name="s_Valuation _BS Csan CPC 02 &lt;SAP&gt;_BS Cnsl CAA &lt;SAP&gt;_15-FINANCEIRAS" xfId="19556"/>
    <cellStyle name="s_Valuation _BS Csan CPC 02 &lt;SAP&gt;_BS Cnsl CAA &lt;SAP&gt;_15-FINANCEIRAS_1" xfId="19557"/>
    <cellStyle name="s_Valuation _BS Csan CPC 02 &lt;SAP&gt;_BS Cnsl CAA &lt;SAP&gt;_26_Instrumentos Financeiros" xfId="19558"/>
    <cellStyle name="s_Valuation _BS Csan CPC 02 &lt;SAP&gt;_BS Cnsl CAA &lt;SAP&gt;_26_Instrumentos Financeiros 2" xfId="19559"/>
    <cellStyle name="s_Valuation _BS Csan CPC 02 &lt;SAP&gt;_BS Cnsl CAA &lt;SAP&gt;_26_Instrumentos Financeiros 2_15-FINANCEIRAS" xfId="19560"/>
    <cellStyle name="s_Valuation _BS Csan CPC 02 &lt;SAP&gt;_BS Cnsl CAA &lt;SAP&gt;_26_Instrumentos Financeiros_1" xfId="19561"/>
    <cellStyle name="s_Valuation _BS Csan CPC 02 &lt;SAP&gt;_BS Cnsl CAA &lt;SAP&gt;_26_Instrumentos Financeiros_1 2" xfId="19562"/>
    <cellStyle name="s_Valuation _BS Csan CPC 02 &lt;SAP&gt;_BS Cnsl CAA &lt;SAP&gt;_26_Instrumentos Financeiros_1 2_15-FINANCEIRAS" xfId="19563"/>
    <cellStyle name="s_Valuation _BS Csan CPC 02 &lt;SAP&gt;_BS Cnsl CAA &lt;SAP&gt;_26_Instrumentos Financeiros_1_15-FINANCEIRAS" xfId="19564"/>
    <cellStyle name="s_Valuation _BS Csan CPC 02 &lt;SAP&gt;_BS Cnsl CAA &lt;SAP&gt;_26_Instrumentos Financeiros_1_15-FINANCEIRAS_1" xfId="19565"/>
    <cellStyle name="s_Valuation _BS Csan CPC 02 &lt;SAP&gt;_BS Cnsl CAA &lt;SAP&gt;_26_Instrumentos Financeiros_1_2-DRE" xfId="19566"/>
    <cellStyle name="s_Valuation _BS Csan CPC 02 &lt;SAP&gt;_BS Cnsl CAA &lt;SAP&gt;_26_Instrumentos Financeiros_1_2-DRE_Dep_Judiciais-Contingências" xfId="19567"/>
    <cellStyle name="s_Valuation _BS Csan CPC 02 &lt;SAP&gt;_BS Cnsl CAA &lt;SAP&gt;_26_Instrumentos Financeiros_1_2-DRE_DFC Gerencial" xfId="19568"/>
    <cellStyle name="s_Valuation _BS Csan CPC 02 &lt;SAP&gt;_BS Cnsl CAA &lt;SAP&gt;_26_Instrumentos Financeiros_1_2-DRE_DMPL" xfId="19569"/>
    <cellStyle name="s_Valuation _BS Csan CPC 02 &lt;SAP&gt;_BS Cnsl CAA &lt;SAP&gt;_26_Instrumentos Financeiros_1_3-Balanço" xfId="19570"/>
    <cellStyle name="s_Valuation _BS Csan CPC 02 &lt;SAP&gt;_BS Cnsl CAA &lt;SAP&gt;_26_Instrumentos Financeiros_1_7-Estoque" xfId="19571"/>
    <cellStyle name="s_Valuation _BS Csan CPC 02 &lt;SAP&gt;_BS Cnsl CAA &lt;SAP&gt;_26_Instrumentos Financeiros_15-FINANCEIRAS" xfId="19572"/>
    <cellStyle name="s_Valuation _BS Csan CPC 02 &lt;SAP&gt;_BS Cnsl CAA &lt;SAP&gt;_26_Instrumentos Financeiros_15-FINANCEIRAS_1" xfId="19573"/>
    <cellStyle name="s_Valuation _BS Csan CPC 02 &lt;SAP&gt;_BS Cnsl CAA &lt;SAP&gt;_26_Instrumentos Financeiros_2-DRE" xfId="19574"/>
    <cellStyle name="s_Valuation _BS Csan CPC 02 &lt;SAP&gt;_BS Cnsl CAA &lt;SAP&gt;_26_Instrumentos Financeiros_2-DRE_Dep_Judiciais-Contingências" xfId="19575"/>
    <cellStyle name="s_Valuation _BS Csan CPC 02 &lt;SAP&gt;_BS Cnsl CAA &lt;SAP&gt;_26_Instrumentos Financeiros_2-DRE_DFC Gerencial" xfId="19576"/>
    <cellStyle name="s_Valuation _BS Csan CPC 02 &lt;SAP&gt;_BS Cnsl CAA &lt;SAP&gt;_26_Instrumentos Financeiros_2-DRE_DMPL" xfId="19577"/>
    <cellStyle name="s_Valuation _BS Csan CPC 02 &lt;SAP&gt;_BS Cnsl CAA &lt;SAP&gt;_26_Instrumentos Financeiros_3-Balanço" xfId="19578"/>
    <cellStyle name="s_Valuation _BS Csan CPC 02 &lt;SAP&gt;_BS Cnsl CAA &lt;SAP&gt;_26_Instrumentos Financeiros_7-Estoque" xfId="19579"/>
    <cellStyle name="s_Valuation _BS Csan CPC 02 &lt;SAP&gt;_BS Cnsl CAA &lt;SAP&gt;_2-DRE" xfId="19580"/>
    <cellStyle name="s_Valuation _BS Csan CPC 02 &lt;SAP&gt;_BS Cnsl CAA &lt;SAP&gt;_2-DRE 2" xfId="19581"/>
    <cellStyle name="s_Valuation _BS Csan CPC 02 &lt;SAP&gt;_BS Cnsl CAA &lt;SAP&gt;_2-DRE 2_15-FINANCEIRAS" xfId="19582"/>
    <cellStyle name="s_Valuation _BS Csan CPC 02 &lt;SAP&gt;_BS Cnsl CAA &lt;SAP&gt;_2-DRE_1" xfId="19583"/>
    <cellStyle name="s_Valuation _BS Csan CPC 02 &lt;SAP&gt;_BS Cnsl CAA &lt;SAP&gt;_2-DRE_1_Dep_Judiciais-Contingências" xfId="19584"/>
    <cellStyle name="s_Valuation _BS Csan CPC 02 &lt;SAP&gt;_BS Cnsl CAA &lt;SAP&gt;_2-DRE_1_DFC Gerencial" xfId="19585"/>
    <cellStyle name="s_Valuation _BS Csan CPC 02 &lt;SAP&gt;_BS Cnsl CAA &lt;SAP&gt;_2-DRE_1_DMPL" xfId="19586"/>
    <cellStyle name="s_Valuation _BS Csan CPC 02 &lt;SAP&gt;_BS Cnsl CAA &lt;SAP&gt;_2-DRE_15-FINANCEIRAS" xfId="19587"/>
    <cellStyle name="s_Valuation _BS Csan CPC 02 &lt;SAP&gt;_BS Cnsl CAA &lt;SAP&gt;_2-DRE_15-FINANCEIRAS_1" xfId="19588"/>
    <cellStyle name="s_Valuation _BS Csan CPC 02 &lt;SAP&gt;_BS Cnsl CAA &lt;SAP&gt;_2-DRE_2-DRE" xfId="19589"/>
    <cellStyle name="s_Valuation _BS Csan CPC 02 &lt;SAP&gt;_BS Cnsl CAA &lt;SAP&gt;_2-DRE_2-DRE_Dep_Judiciais-Contingências" xfId="19590"/>
    <cellStyle name="s_Valuation _BS Csan CPC 02 &lt;SAP&gt;_BS Cnsl CAA &lt;SAP&gt;_2-DRE_2-DRE_DFC Gerencial" xfId="19591"/>
    <cellStyle name="s_Valuation _BS Csan CPC 02 &lt;SAP&gt;_BS Cnsl CAA &lt;SAP&gt;_2-DRE_2-DRE_DMPL" xfId="19592"/>
    <cellStyle name="s_Valuation _BS Csan CPC 02 &lt;SAP&gt;_BS Cnsl CAA &lt;SAP&gt;_2-DRE_3-Balanço" xfId="19593"/>
    <cellStyle name="s_Valuation _BS Csan CPC 02 &lt;SAP&gt;_BS Cnsl CAA &lt;SAP&gt;_2-DRE_7-Estoque" xfId="19594"/>
    <cellStyle name="s_Valuation _BS Csan CPC 02 &lt;SAP&gt;_BS Cnsl CAA &lt;SAP&gt;_3-Balanço" xfId="19595"/>
    <cellStyle name="s_Valuation _BS Csan CPC 02 &lt;SAP&gt;_BS Cnsl CAA &lt;SAP&gt;_3-Balanço 2" xfId="19596"/>
    <cellStyle name="s_Valuation _BS Csan CPC 02 &lt;SAP&gt;_BS Cnsl CAA &lt;SAP&gt;_3-Balanço 2_15-FINANCEIRAS" xfId="19597"/>
    <cellStyle name="s_Valuation _BS Csan CPC 02 &lt;SAP&gt;_BS Cnsl CAA &lt;SAP&gt;_3-Balanço_1" xfId="19598"/>
    <cellStyle name="s_Valuation _BS Csan CPC 02 &lt;SAP&gt;_BS Cnsl CAA &lt;SAP&gt;_3-Balanço_1 2" xfId="19599"/>
    <cellStyle name="s_Valuation _BS Csan CPC 02 &lt;SAP&gt;_BS Cnsl CAA &lt;SAP&gt;_3-Balanço_1 2_15-FINANCEIRAS" xfId="19600"/>
    <cellStyle name="s_Valuation _BS Csan CPC 02 &lt;SAP&gt;_BS Cnsl CAA &lt;SAP&gt;_3-Balanço_1_15-FINANCEIRAS" xfId="19601"/>
    <cellStyle name="s_Valuation _BS Csan CPC 02 &lt;SAP&gt;_BS Cnsl CAA &lt;SAP&gt;_3-Balanço_1_15-FINANCEIRAS_1" xfId="19602"/>
    <cellStyle name="s_Valuation _BS Csan CPC 02 &lt;SAP&gt;_BS Cnsl CAA &lt;SAP&gt;_3-Balanço_1_2-DRE" xfId="19603"/>
    <cellStyle name="s_Valuation _BS Csan CPC 02 &lt;SAP&gt;_BS Cnsl CAA &lt;SAP&gt;_3-Balanço_1_2-DRE_Dep_Judiciais-Contingências" xfId="19604"/>
    <cellStyle name="s_Valuation _BS Csan CPC 02 &lt;SAP&gt;_BS Cnsl CAA &lt;SAP&gt;_3-Balanço_1_2-DRE_DFC Gerencial" xfId="19605"/>
    <cellStyle name="s_Valuation _BS Csan CPC 02 &lt;SAP&gt;_BS Cnsl CAA &lt;SAP&gt;_3-Balanço_1_2-DRE_DMPL" xfId="19606"/>
    <cellStyle name="s_Valuation _BS Csan CPC 02 &lt;SAP&gt;_BS Cnsl CAA &lt;SAP&gt;_3-Balanço_1_3-Balanço" xfId="19607"/>
    <cellStyle name="s_Valuation _BS Csan CPC 02 &lt;SAP&gt;_BS Cnsl CAA &lt;SAP&gt;_3-Balanço_1_7-Estoque" xfId="19608"/>
    <cellStyle name="s_Valuation _BS Csan CPC 02 &lt;SAP&gt;_BS Cnsl CAA &lt;SAP&gt;_3-Balanço_15-FINANCEIRAS" xfId="19609"/>
    <cellStyle name="s_Valuation _BS Csan CPC 02 &lt;SAP&gt;_BS Cnsl CAA &lt;SAP&gt;_3-Balanço_15-FINANCEIRAS_1" xfId="19610"/>
    <cellStyle name="s_Valuation _BS Csan CPC 02 &lt;SAP&gt;_BS Cnsl CAA &lt;SAP&gt;_3-Balanço_2" xfId="19611"/>
    <cellStyle name="s_Valuation _BS Csan CPC 02 &lt;SAP&gt;_BS Cnsl CAA &lt;SAP&gt;_3-Balanço_2-DRE" xfId="19612"/>
    <cellStyle name="s_Valuation _BS Csan CPC 02 &lt;SAP&gt;_BS Cnsl CAA &lt;SAP&gt;_3-Balanço_2-DRE_Dep_Judiciais-Contingências" xfId="19613"/>
    <cellStyle name="s_Valuation _BS Csan CPC 02 &lt;SAP&gt;_BS Cnsl CAA &lt;SAP&gt;_3-Balanço_2-DRE_DFC Gerencial" xfId="19614"/>
    <cellStyle name="s_Valuation _BS Csan CPC 02 &lt;SAP&gt;_BS Cnsl CAA &lt;SAP&gt;_3-Balanço_2-DRE_DMPL" xfId="19615"/>
    <cellStyle name="s_Valuation _BS Csan CPC 02 &lt;SAP&gt;_BS Cnsl CAA &lt;SAP&gt;_3-Balanço_3-Balanço" xfId="19616"/>
    <cellStyle name="s_Valuation _BS Csan CPC 02 &lt;SAP&gt;_BS Cnsl CAA &lt;SAP&gt;_3-Balanço_7-Estoque" xfId="19617"/>
    <cellStyle name="s_Valuation _BS Csan CPC 02 &lt;SAP&gt;_BS Cnsl CAA &lt;SAP&gt;_4-DMPL" xfId="19618"/>
    <cellStyle name="s_Valuation _BS Csan CPC 02 &lt;SAP&gt;_BS Cnsl CAA &lt;SAP&gt;_4-DMPL 2" xfId="19619"/>
    <cellStyle name="s_Valuation _BS Csan CPC 02 &lt;SAP&gt;_BS Cnsl CAA &lt;SAP&gt;_4-DMPL 2_15-FINANCEIRAS" xfId="19620"/>
    <cellStyle name="s_Valuation _BS Csan CPC 02 &lt;SAP&gt;_BS Cnsl CAA &lt;SAP&gt;_4-DMPL_15-FINANCEIRAS" xfId="19621"/>
    <cellStyle name="s_Valuation _BS Csan CPC 02 &lt;SAP&gt;_BS Cnsl CAA &lt;SAP&gt;_4-DMPL_15-FINANCEIRAS_1" xfId="19622"/>
    <cellStyle name="s_Valuation _BS Csan CPC 02 &lt;SAP&gt;_BS Cnsl CAA &lt;SAP&gt;_4-DMPL_2-DRE" xfId="19623"/>
    <cellStyle name="s_Valuation _BS Csan CPC 02 &lt;SAP&gt;_BS Cnsl CAA &lt;SAP&gt;_4-DMPL_2-DRE_Dep_Judiciais-Contingências" xfId="19624"/>
    <cellStyle name="s_Valuation _BS Csan CPC 02 &lt;SAP&gt;_BS Cnsl CAA &lt;SAP&gt;_4-DMPL_2-DRE_DFC Gerencial" xfId="19625"/>
    <cellStyle name="s_Valuation _BS Csan CPC 02 &lt;SAP&gt;_BS Cnsl CAA &lt;SAP&gt;_4-DMPL_2-DRE_DMPL" xfId="19626"/>
    <cellStyle name="s_Valuation _BS Csan CPC 02 &lt;SAP&gt;_BS Cnsl CAA &lt;SAP&gt;_4-DMPL_3-Balanço" xfId="19627"/>
    <cellStyle name="s_Valuation _BS Csan CPC 02 &lt;SAP&gt;_BS Cnsl CAA &lt;SAP&gt;_4-DMPL_Dep_Judiciais-Contingências" xfId="19628"/>
    <cellStyle name="s_Valuation _BS Csan CPC 02 &lt;SAP&gt;_BS Cnsl CAA &lt;SAP&gt;_4-DMPL_DFC Gerencial" xfId="19629"/>
    <cellStyle name="s_Valuation _BS Csan CPC 02 &lt;SAP&gt;_BS Cnsl CAA &lt;SAP&gt;_4-DMPL_DMPL" xfId="19630"/>
    <cellStyle name="s_Valuation _BS Csan CPC 02 &lt;SAP&gt;_BS Cnsl CAA &lt;SAP&gt;_7-Estoque" xfId="19631"/>
    <cellStyle name="s_Valuation _BS Csan CPC 02 &lt;SAP&gt;_BS Cnsl CAA &lt;SAP&gt;_8-Impostos" xfId="19632"/>
    <cellStyle name="s_Valuation _BS Csan CPC 02 &lt;SAP&gt;_BS Cnsl CAA &lt;SAP&gt;_8-Impostos 2" xfId="19633"/>
    <cellStyle name="s_Valuation _BS Csan CPC 02 &lt;SAP&gt;_BS Cnsl CAA &lt;SAP&gt;_8-Impostos 2_15-FINANCEIRAS" xfId="19634"/>
    <cellStyle name="s_Valuation _BS Csan CPC 02 &lt;SAP&gt;_BS Cnsl CAA &lt;SAP&gt;_8-Impostos_15-FINANCEIRAS" xfId="19635"/>
    <cellStyle name="s_Valuation _BS Csan CPC 02 &lt;SAP&gt;_BS Cnsl CAA &lt;SAP&gt;_8-Impostos_15-FINANCEIRAS_1" xfId="19636"/>
    <cellStyle name="s_Valuation _BS Csan CPC 02 &lt;SAP&gt;_BS Cnsl CAA &lt;SAP&gt;_8-Impostos_2-DRE" xfId="19637"/>
    <cellStyle name="s_Valuation _BS Csan CPC 02 &lt;SAP&gt;_BS Cnsl CAA &lt;SAP&gt;_8-Impostos_2-DRE_Dep_Judiciais-Contingências" xfId="19638"/>
    <cellStyle name="s_Valuation _BS Csan CPC 02 &lt;SAP&gt;_BS Cnsl CAA &lt;SAP&gt;_8-Impostos_2-DRE_DFC Gerencial" xfId="19639"/>
    <cellStyle name="s_Valuation _BS Csan CPC 02 &lt;SAP&gt;_BS Cnsl CAA &lt;SAP&gt;_8-Impostos_2-DRE_DMPL" xfId="19640"/>
    <cellStyle name="s_Valuation _BS Csan CPC 02 &lt;SAP&gt;_BS Cnsl CAA &lt;SAP&gt;_8-Impostos_3-Balanço" xfId="19641"/>
    <cellStyle name="s_Valuation _BS Csan CPC 02 &lt;SAP&gt;_BS Cnsl CAA &lt;SAP&gt;_8-Impostos_Dep_Judiciais-Contingências" xfId="19642"/>
    <cellStyle name="s_Valuation _BS Csan CPC 02 &lt;SAP&gt;_BS Cnsl CAA &lt;SAP&gt;_8-Impostos_DFC Gerencial" xfId="19643"/>
    <cellStyle name="s_Valuation _BS Csan CPC 02 &lt;SAP&gt;_BS Cnsl CAA &lt;SAP&gt;_8-Impostos_DMPL" xfId="19644"/>
    <cellStyle name="s_Valuation _BS Csan CPC 02 &lt;SAP&gt;_BS Cnsl CAA &lt;SAP&gt;_Acerto FV e Ajustes Manuais" xfId="19645"/>
    <cellStyle name="s_Valuation _BS Csan CPC 02 &lt;SAP&gt;_BS Cnsl CAA &lt;SAP&gt;_Balanço" xfId="19646"/>
    <cellStyle name="s_Valuation _BS Csan CPC 02 &lt;SAP&gt;_BS Cnsl CAA &lt;SAP&gt;_Base Julho" xfId="19647"/>
    <cellStyle name="s_Valuation _BS Csan CPC 02 &lt;SAP&gt;_BS Cnsl CAA &lt;SAP&gt;_Base Julho_Taxa Efetiva Cosan - Acumulado até Setembro 2011" xfId="19648"/>
    <cellStyle name="s_Valuation _BS Csan CPC 02 &lt;SAP&gt;_BS Cnsl CAA &lt;SAP&gt;_Base Junho" xfId="19649"/>
    <cellStyle name="s_Valuation _BS Csan CPC 02 &lt;SAP&gt;_BS Cnsl CAA &lt;SAP&gt;_Base Junho_Base Junho" xfId="19650"/>
    <cellStyle name="s_Valuation _BS Csan CPC 02 &lt;SAP&gt;_BS Cnsl CAA &lt;SAP&gt;_Base Junho_Base Junho_Base Julho" xfId="19651"/>
    <cellStyle name="s_Valuation _BS Csan CPC 02 &lt;SAP&gt;_BS Cnsl CAA &lt;SAP&gt;_Base Junho_Base Junho_Base Julho_Taxa Efetiva Cosan - Acumulado até Setembro 2011" xfId="19652"/>
    <cellStyle name="s_Valuation _BS Csan CPC 02 &lt;SAP&gt;_BS Cnsl CAA &lt;SAP&gt;_Base Junho_Taxa Efetiva Cosan - Acumulado até Setembro 2011" xfId="19653"/>
    <cellStyle name="s_Valuation _BS Csan CPC 02 &lt;SAP&gt;_BS Cnsl CAA &lt;SAP&gt;_Caixa restrito" xfId="19654"/>
    <cellStyle name="s_Valuation _BS Csan CPC 02 &lt;SAP&gt;_BS Cnsl CAA &lt;SAP&gt;_Caixa restrito_7-Estoque" xfId="19655"/>
    <cellStyle name="s_Valuation _BS Csan CPC 02 &lt;SAP&gt;_BS Cnsl CAA &lt;SAP&gt;_CCL" xfId="19656"/>
    <cellStyle name="s_Valuation _BS Csan CPC 02 &lt;SAP&gt;_BS Cnsl CAA &lt;SAP&gt;_CCL 2" xfId="19657"/>
    <cellStyle name="s_Valuation _BS Csan CPC 02 &lt;SAP&gt;_BS Cnsl CAA &lt;SAP&gt;_CCL 2_15-FINANCEIRAS" xfId="19658"/>
    <cellStyle name="s_Valuation _BS Csan CPC 02 &lt;SAP&gt;_BS Cnsl CAA &lt;SAP&gt;_CCL_15-FINANCEIRAS" xfId="19659"/>
    <cellStyle name="s_Valuation _BS Csan CPC 02 &lt;SAP&gt;_BS Cnsl CAA &lt;SAP&gt;_CCL_15-FINANCEIRAS_1" xfId="19660"/>
    <cellStyle name="s_Valuation _BS Csan CPC 02 &lt;SAP&gt;_BS Cnsl CAA &lt;SAP&gt;_CCL_2-DRE" xfId="19661"/>
    <cellStyle name="s_Valuation _BS Csan CPC 02 &lt;SAP&gt;_BS Cnsl CAA &lt;SAP&gt;_CCL_2-DRE_Dep_Judiciais-Contingências" xfId="19662"/>
    <cellStyle name="s_Valuation _BS Csan CPC 02 &lt;SAP&gt;_BS Cnsl CAA &lt;SAP&gt;_CCL_2-DRE_DFC Gerencial" xfId="19663"/>
    <cellStyle name="s_Valuation _BS Csan CPC 02 &lt;SAP&gt;_BS Cnsl CAA &lt;SAP&gt;_CCL_2-DRE_DMPL" xfId="19664"/>
    <cellStyle name="s_Valuation _BS Csan CPC 02 &lt;SAP&gt;_BS Cnsl CAA &lt;SAP&gt;_CCL_3-Balanço" xfId="19665"/>
    <cellStyle name="s_Valuation _BS Csan CPC 02 &lt;SAP&gt;_BS Cnsl CAA &lt;SAP&gt;_CCL_3-Balanço 2" xfId="19666"/>
    <cellStyle name="s_Valuation _BS Csan CPC 02 &lt;SAP&gt;_BS Cnsl CAA &lt;SAP&gt;_CCL_3-Balanço 2_15-FINANCEIRAS" xfId="19667"/>
    <cellStyle name="s_Valuation _BS Csan CPC 02 &lt;SAP&gt;_BS Cnsl CAA &lt;SAP&gt;_CCL_3-Balanço_1" xfId="19668"/>
    <cellStyle name="s_Valuation _BS Csan CPC 02 &lt;SAP&gt;_BS Cnsl CAA &lt;SAP&gt;_CCL_3-Balanço_15-FINANCEIRAS" xfId="19669"/>
    <cellStyle name="s_Valuation _BS Csan CPC 02 &lt;SAP&gt;_BS Cnsl CAA &lt;SAP&gt;_CCL_3-Balanço_15-FINANCEIRAS_1" xfId="19670"/>
    <cellStyle name="s_Valuation _BS Csan CPC 02 &lt;SAP&gt;_BS Cnsl CAA &lt;SAP&gt;_CCL_3-Balanço_2-DRE" xfId="19671"/>
    <cellStyle name="s_Valuation _BS Csan CPC 02 &lt;SAP&gt;_BS Cnsl CAA &lt;SAP&gt;_CCL_3-Balanço_2-DRE_Dep_Judiciais-Contingências" xfId="19672"/>
    <cellStyle name="s_Valuation _BS Csan CPC 02 &lt;SAP&gt;_BS Cnsl CAA &lt;SAP&gt;_CCL_3-Balanço_2-DRE_DFC Gerencial" xfId="19673"/>
    <cellStyle name="s_Valuation _BS Csan CPC 02 &lt;SAP&gt;_BS Cnsl CAA &lt;SAP&gt;_CCL_3-Balanço_2-DRE_DMPL" xfId="19674"/>
    <cellStyle name="s_Valuation _BS Csan CPC 02 &lt;SAP&gt;_BS Cnsl CAA &lt;SAP&gt;_CCL_3-Balanço_3-Balanço" xfId="19675"/>
    <cellStyle name="s_Valuation _BS Csan CPC 02 &lt;SAP&gt;_BS Cnsl CAA &lt;SAP&gt;_CCL_3-Balanço_7-Estoque" xfId="19676"/>
    <cellStyle name="s_Valuation _BS Csan CPC 02 &lt;SAP&gt;_BS Cnsl CAA &lt;SAP&gt;_CCL_7-Estoque" xfId="19677"/>
    <cellStyle name="s_Valuation _BS Csan CPC 02 &lt;SAP&gt;_BS Cnsl CAA &lt;SAP&gt;_CCL_Balanço" xfId="19678"/>
    <cellStyle name="s_Valuation _BS Csan CPC 02 &lt;SAP&gt;_BS Cnsl CAA &lt;SAP&gt;_CCL_IR Diferido" xfId="19679"/>
    <cellStyle name="s_Valuation _BS Csan CPC 02 &lt;SAP&gt;_BS Cnsl CAA &lt;SAP&gt;_Cosan" xfId="19680"/>
    <cellStyle name="s_Valuation _BS Csan CPC 02 &lt;SAP&gt;_BS Cnsl CAA &lt;SAP&gt;_COSAN SA CONSOLID_MÊS" xfId="19681"/>
    <cellStyle name="s_Valuation _BS Csan CPC 02 &lt;SAP&gt;_BS Cnsl CAA &lt;SAP&gt;_Diferenças outubro CAN- (2)" xfId="19682"/>
    <cellStyle name="s_Valuation _BS Csan CPC 02 &lt;SAP&gt;_BS Cnsl CAA &lt;SAP&gt;_Diferenças outubro CAN- (2) 2" xfId="19683"/>
    <cellStyle name="s_Valuation _BS Csan CPC 02 &lt;SAP&gt;_BS Cnsl CAA &lt;SAP&gt;_Diferenças outubro CAN- (2) 2_15-FINANCEIRAS" xfId="19684"/>
    <cellStyle name="s_Valuation _BS Csan CPC 02 &lt;SAP&gt;_BS Cnsl CAA &lt;SAP&gt;_Diferenças outubro CAN- (2)_15-FINANCEIRAS" xfId="19685"/>
    <cellStyle name="s_Valuation _BS Csan CPC 02 &lt;SAP&gt;_BS Cnsl CAA &lt;SAP&gt;_Diferenças outubro CAN- (2)_15-FINANCEIRAS_1" xfId="19686"/>
    <cellStyle name="s_Valuation _BS Csan CPC 02 &lt;SAP&gt;_BS Cnsl CAA &lt;SAP&gt;_Diferenças outubro CAN- (2)_2-DRE" xfId="19687"/>
    <cellStyle name="s_Valuation _BS Csan CPC 02 &lt;SAP&gt;_BS Cnsl CAA &lt;SAP&gt;_Diferenças outubro CAN- (2)_2-DRE_Dep_Judiciais-Contingências" xfId="19688"/>
    <cellStyle name="s_Valuation _BS Csan CPC 02 &lt;SAP&gt;_BS Cnsl CAA &lt;SAP&gt;_Diferenças outubro CAN- (2)_2-DRE_DFC Gerencial" xfId="19689"/>
    <cellStyle name="s_Valuation _BS Csan CPC 02 &lt;SAP&gt;_BS Cnsl CAA &lt;SAP&gt;_Diferenças outubro CAN- (2)_2-DRE_DMPL" xfId="19690"/>
    <cellStyle name="s_Valuation _BS Csan CPC 02 &lt;SAP&gt;_BS Cnsl CAA &lt;SAP&gt;_Diferenças outubro CAN- (2)_3-Balanço" xfId="19691"/>
    <cellStyle name="s_Valuation _BS Csan CPC 02 &lt;SAP&gt;_BS Cnsl CAA &lt;SAP&gt;_Diferenças outubro CAN- (2)_3-Balanço 2" xfId="19692"/>
    <cellStyle name="s_Valuation _BS Csan CPC 02 &lt;SAP&gt;_BS Cnsl CAA &lt;SAP&gt;_Diferenças outubro CAN- (2)_3-Balanço 2_15-FINANCEIRAS" xfId="19693"/>
    <cellStyle name="s_Valuation _BS Csan CPC 02 &lt;SAP&gt;_BS Cnsl CAA &lt;SAP&gt;_Diferenças outubro CAN- (2)_3-Balanço_1" xfId="19694"/>
    <cellStyle name="s_Valuation _BS Csan CPC 02 &lt;SAP&gt;_BS Cnsl CAA &lt;SAP&gt;_Diferenças outubro CAN- (2)_3-Balanço_15-FINANCEIRAS" xfId="19695"/>
    <cellStyle name="s_Valuation _BS Csan CPC 02 &lt;SAP&gt;_BS Cnsl CAA &lt;SAP&gt;_Diferenças outubro CAN- (2)_3-Balanço_15-FINANCEIRAS_1" xfId="19696"/>
    <cellStyle name="s_Valuation _BS Csan CPC 02 &lt;SAP&gt;_BS Cnsl CAA &lt;SAP&gt;_Diferenças outubro CAN- (2)_3-Balanço_2-DRE" xfId="19697"/>
    <cellStyle name="s_Valuation _BS Csan CPC 02 &lt;SAP&gt;_BS Cnsl CAA &lt;SAP&gt;_Diferenças outubro CAN- (2)_3-Balanço_2-DRE_Dep_Judiciais-Contingências" xfId="19698"/>
    <cellStyle name="s_Valuation _BS Csan CPC 02 &lt;SAP&gt;_BS Cnsl CAA &lt;SAP&gt;_Diferenças outubro CAN- (2)_3-Balanço_2-DRE_DFC Gerencial" xfId="19699"/>
    <cellStyle name="s_Valuation _BS Csan CPC 02 &lt;SAP&gt;_BS Cnsl CAA &lt;SAP&gt;_Diferenças outubro CAN- (2)_3-Balanço_2-DRE_DMPL" xfId="19700"/>
    <cellStyle name="s_Valuation _BS Csan CPC 02 &lt;SAP&gt;_BS Cnsl CAA &lt;SAP&gt;_Diferenças outubro CAN- (2)_3-Balanço_3-Balanço" xfId="19701"/>
    <cellStyle name="s_Valuation _BS Csan CPC 02 &lt;SAP&gt;_BS Cnsl CAA &lt;SAP&gt;_Diferenças outubro CAN- (2)_3-Balanço_7-Estoque" xfId="19702"/>
    <cellStyle name="s_Valuation _BS Csan CPC 02 &lt;SAP&gt;_BS Cnsl CAA &lt;SAP&gt;_Diferenças outubro CAN- (2)_7-Estoque" xfId="19703"/>
    <cellStyle name="s_Valuation _BS Csan CPC 02 &lt;SAP&gt;_BS Cnsl CAA &lt;SAP&gt;_Diferenças outubro CAN- (2)_Balanço" xfId="19704"/>
    <cellStyle name="s_Valuation _BS Csan CPC 02 &lt;SAP&gt;_BS Cnsl CAA &lt;SAP&gt;_Diferenças outubro CAN- (2)_IR Diferido" xfId="19705"/>
    <cellStyle name="s_Valuation _BS Csan CPC 02 &lt;SAP&gt;_BS Cnsl CAA &lt;SAP&gt;_Display" xfId="19706"/>
    <cellStyle name="s_Valuation _BS Csan CPC 02 &lt;SAP&gt;_BS Cnsl CAA &lt;SAP&gt;_Display 2" xfId="19707"/>
    <cellStyle name="s_Valuation _BS Csan CPC 02 &lt;SAP&gt;_BS Cnsl CAA &lt;SAP&gt;_Display 2_15-FINANCEIRAS" xfId="19708"/>
    <cellStyle name="s_Valuation _BS Csan CPC 02 &lt;SAP&gt;_BS Cnsl CAA &lt;SAP&gt;_Display_15-FINANCEIRAS" xfId="19709"/>
    <cellStyle name="s_Valuation _BS Csan CPC 02 &lt;SAP&gt;_BS Cnsl CAA &lt;SAP&gt;_Display_15-FINANCEIRAS_1" xfId="19710"/>
    <cellStyle name="s_Valuation _BS Csan CPC 02 &lt;SAP&gt;_BS Cnsl CAA &lt;SAP&gt;_Display_2-DRE" xfId="19711"/>
    <cellStyle name="s_Valuation _BS Csan CPC 02 &lt;SAP&gt;_BS Cnsl CAA &lt;SAP&gt;_Display_2-DRE_Dep_Judiciais-Contingências" xfId="19712"/>
    <cellStyle name="s_Valuation _BS Csan CPC 02 &lt;SAP&gt;_BS Cnsl CAA &lt;SAP&gt;_Display_2-DRE_DFC Gerencial" xfId="19713"/>
    <cellStyle name="s_Valuation _BS Csan CPC 02 &lt;SAP&gt;_BS Cnsl CAA &lt;SAP&gt;_Display_2-DRE_DMPL" xfId="19714"/>
    <cellStyle name="s_Valuation _BS Csan CPC 02 &lt;SAP&gt;_BS Cnsl CAA &lt;SAP&gt;_Display_3-Balanço" xfId="19715"/>
    <cellStyle name="s_Valuation _BS Csan CPC 02 &lt;SAP&gt;_BS Cnsl CAA &lt;SAP&gt;_Display_7-Estoque" xfId="19716"/>
    <cellStyle name="s_Valuation _BS Csan CPC 02 &lt;SAP&gt;_BS Cnsl CAA &lt;SAP&gt;_FINANCEIRAS" xfId="19717"/>
    <cellStyle name="s_Valuation _BS Csan CPC 02 &lt;SAP&gt;_BS Cnsl CAA &lt;SAP&gt;_FINANCEIRAS_Dep_Judiciais-Contingências" xfId="19718"/>
    <cellStyle name="s_Valuation _BS Csan CPC 02 &lt;SAP&gt;_BS Cnsl CAA &lt;SAP&gt;_FINANCEIRAS_DFC Gerencial" xfId="19719"/>
    <cellStyle name="s_Valuation _BS Csan CPC 02 &lt;SAP&gt;_BS Cnsl CAA &lt;SAP&gt;_FINANCEIRAS_DMPL" xfId="19720"/>
    <cellStyle name="s_Valuation _BS Csan CPC 02 &lt;SAP&gt;_BS Cnsl CAA &lt;SAP&gt;_Instrumentos Financeiros" xfId="19721"/>
    <cellStyle name="s_Valuation _BS Csan CPC 02 &lt;SAP&gt;_BS Cnsl CAA &lt;SAP&gt;_Instrumentos Financeiros 2" xfId="19722"/>
    <cellStyle name="s_Valuation _BS Csan CPC 02 &lt;SAP&gt;_BS Cnsl CAA &lt;SAP&gt;_Instrumentos Financeiros 2_15-FINANCEIRAS" xfId="19723"/>
    <cellStyle name="s_Valuation _BS Csan CPC 02 &lt;SAP&gt;_BS Cnsl CAA &lt;SAP&gt;_Instrumentos Financeiros_15-FINANCEIRAS" xfId="19724"/>
    <cellStyle name="s_Valuation _BS Csan CPC 02 &lt;SAP&gt;_BS Cnsl CAA &lt;SAP&gt;_Instrumentos Financeiros_15-FINANCEIRAS_1" xfId="19725"/>
    <cellStyle name="s_Valuation _BS Csan CPC 02 &lt;SAP&gt;_BS Cnsl CAA &lt;SAP&gt;_Instrumentos Financeiros_2-DRE" xfId="19726"/>
    <cellStyle name="s_Valuation _BS Csan CPC 02 &lt;SAP&gt;_BS Cnsl CAA &lt;SAP&gt;_Instrumentos Financeiros_2-DRE_Dep_Judiciais-Contingências" xfId="19727"/>
    <cellStyle name="s_Valuation _BS Csan CPC 02 &lt;SAP&gt;_BS Cnsl CAA &lt;SAP&gt;_Instrumentos Financeiros_2-DRE_DFC Gerencial" xfId="19728"/>
    <cellStyle name="s_Valuation _BS Csan CPC 02 &lt;SAP&gt;_BS Cnsl CAA &lt;SAP&gt;_Instrumentos Financeiros_2-DRE_DMPL" xfId="19729"/>
    <cellStyle name="s_Valuation _BS Csan CPC 02 &lt;SAP&gt;_BS Cnsl CAA &lt;SAP&gt;_Instrumentos Financeiros_3-Balanço" xfId="19730"/>
    <cellStyle name="s_Valuation _BS Csan CPC 02 &lt;SAP&gt;_BS Cnsl CAA &lt;SAP&gt;_Instrumentos Financeiros_7-Estoque" xfId="19731"/>
    <cellStyle name="s_Valuation _BS Csan CPC 02 &lt;SAP&gt;_BS Cnsl CAA &lt;SAP&gt;_IR Diferido" xfId="19732"/>
    <cellStyle name="s_Valuation _BS Csan CPC 02 &lt;SAP&gt;_BS Cnsl CAA &lt;SAP&gt;_Ir e CS Ativo Jun 2011 (2)" xfId="19733"/>
    <cellStyle name="s_Valuation _BS Csan CPC 02 &lt;SAP&gt;_BS Cnsl CAA &lt;SAP&gt;_Ir e CS Ativo Mar 2010 (Ifrs)" xfId="19734"/>
    <cellStyle name="s_Valuation _BS Csan CPC 02 &lt;SAP&gt;_BS Cnsl CAA &lt;SAP&gt;_Ir e CS Dez 2011 Cosan Novo" xfId="19735"/>
    <cellStyle name="s_Valuation _BS Csan CPC 02 &lt;SAP&gt;_BS Cnsl CAA &lt;SAP&gt;_Ir e CS EAB Set 2011" xfId="19736"/>
    <cellStyle name="s_Valuation _BS Csan CPC 02 &lt;SAP&gt;_BS Cnsl CAA &lt;SAP&gt;_Ir e CS Jun 2011 Cosan" xfId="19737"/>
    <cellStyle name="s_Valuation _BS Csan CPC 02 &lt;SAP&gt;_BS Cnsl CAA &lt;SAP&gt;_Ir e CS Mai 2011 Cosan" xfId="19738"/>
    <cellStyle name="s_Valuation _BS Csan CPC 02 &lt;SAP&gt;_BS Cnsl CAA &lt;SAP&gt;_Ir e CS Rumo Set 2011" xfId="19739"/>
    <cellStyle name="s_Valuation _BS Csan CPC 02 &lt;SAP&gt;_BS Cnsl CAA &lt;SAP&gt;_Ir e CS Set 2011 Cosan Novo" xfId="19740"/>
    <cellStyle name="s_Valuation _BS Csan CPC 02 &lt;SAP&gt;_BS Cnsl CAA &lt;SAP&gt;_Mapa 3T12" xfId="19741"/>
    <cellStyle name="s_Valuation _BS Csan CPC 02 &lt;SAP&gt;_BS Cnsl CAA &lt;SAP&gt;_Mapa 3T12 2" xfId="19742"/>
    <cellStyle name="s_Valuation _BS Csan CPC 02 &lt;SAP&gt;_BS Cnsl CAA &lt;SAP&gt;_Mapa 3T12 2_15-FINANCEIRAS" xfId="19743"/>
    <cellStyle name="s_Valuation _BS Csan CPC 02 &lt;SAP&gt;_BS Cnsl CAA &lt;SAP&gt;_Mapa 3T12_15-FINANCEIRAS" xfId="19744"/>
    <cellStyle name="s_Valuation _BS Csan CPC 02 &lt;SAP&gt;_BS Cnsl CAA &lt;SAP&gt;_Mapa 3T12_15-FINANCEIRAS_1" xfId="19745"/>
    <cellStyle name="s_Valuation _BS Csan CPC 02 &lt;SAP&gt;_BS Cnsl CAA &lt;SAP&gt;_Mapa 3T12_2-DRE" xfId="19746"/>
    <cellStyle name="s_Valuation _BS Csan CPC 02 &lt;SAP&gt;_BS Cnsl CAA &lt;SAP&gt;_Mapa 3T12_2-DRE_Dep_Judiciais-Contingências" xfId="19747"/>
    <cellStyle name="s_Valuation _BS Csan CPC 02 &lt;SAP&gt;_BS Cnsl CAA &lt;SAP&gt;_Mapa 3T12_2-DRE_DFC Gerencial" xfId="19748"/>
    <cellStyle name="s_Valuation _BS Csan CPC 02 &lt;SAP&gt;_BS Cnsl CAA &lt;SAP&gt;_Mapa 3T12_2-DRE_DMPL" xfId="19749"/>
    <cellStyle name="s_Valuation _BS Csan CPC 02 &lt;SAP&gt;_BS Cnsl CAA &lt;SAP&gt;_Mapa 3T12_3-Balanço" xfId="19750"/>
    <cellStyle name="s_Valuation _BS Csan CPC 02 &lt;SAP&gt;_BS Cnsl CAA &lt;SAP&gt;_Mapa 3T12_Dep_Judiciais-Contingências" xfId="19751"/>
    <cellStyle name="s_Valuation _BS Csan CPC 02 &lt;SAP&gt;_BS Cnsl CAA &lt;SAP&gt;_Mapa 3T12_DFC Gerencial" xfId="19752"/>
    <cellStyle name="s_Valuation _BS Csan CPC 02 &lt;SAP&gt;_BS Cnsl CAA &lt;SAP&gt;_Mapa 3T12_DMPL" xfId="19753"/>
    <cellStyle name="s_Valuation _BS Csan CPC 02 &lt;SAP&gt;_BS Cnsl CAA &lt;SAP&gt;_P&amp;L" xfId="19754"/>
    <cellStyle name="s_Valuation _BS Csan CPC 02 &lt;SAP&gt;_BS Cnsl CAA &lt;SAP&gt;_Plan2" xfId="19755"/>
    <cellStyle name="s_Valuation _BS Csan CPC 02 &lt;SAP&gt;_BS Cnsl CAA &lt;SAP&gt;_Plan2 2" xfId="19756"/>
    <cellStyle name="s_Valuation _BS Csan CPC 02 &lt;SAP&gt;_BS Cnsl CAA &lt;SAP&gt;_Plan2 2_15-FINANCEIRAS" xfId="19757"/>
    <cellStyle name="s_Valuation _BS Csan CPC 02 &lt;SAP&gt;_BS Cnsl CAA &lt;SAP&gt;_Plan2_15-FINANCEIRAS" xfId="19758"/>
    <cellStyle name="s_Valuation _BS Csan CPC 02 &lt;SAP&gt;_BS Cnsl CAA &lt;SAP&gt;_Plan2_15-FINANCEIRAS_1" xfId="19759"/>
    <cellStyle name="s_Valuation _BS Csan CPC 02 &lt;SAP&gt;_BS Cnsl CAA &lt;SAP&gt;_Plan2_2-DRE" xfId="19760"/>
    <cellStyle name="s_Valuation _BS Csan CPC 02 &lt;SAP&gt;_BS Cnsl CAA &lt;SAP&gt;_Plan2_2-DRE_Dep_Judiciais-Contingências" xfId="19761"/>
    <cellStyle name="s_Valuation _BS Csan CPC 02 &lt;SAP&gt;_BS Cnsl CAA &lt;SAP&gt;_Plan2_2-DRE_DFC Gerencial" xfId="19762"/>
    <cellStyle name="s_Valuation _BS Csan CPC 02 &lt;SAP&gt;_BS Cnsl CAA &lt;SAP&gt;_Plan2_2-DRE_DMPL" xfId="19763"/>
    <cellStyle name="s_Valuation _BS Csan CPC 02 &lt;SAP&gt;_BS Cnsl CAA &lt;SAP&gt;_Plan2_3-Balanço" xfId="19764"/>
    <cellStyle name="s_Valuation _BS Csan CPC 02 &lt;SAP&gt;_BS Cnsl CAA &lt;SAP&gt;_Plan2_7-Estoque" xfId="19765"/>
    <cellStyle name="s_Valuation _BS Csan CPC 02 &lt;SAP&gt;_BS Cnsl CAA &lt;SAP&gt;_Plan2_Base Junho" xfId="19766"/>
    <cellStyle name="s_Valuation _BS Csan CPC 02 &lt;SAP&gt;_BS Cnsl CAA &lt;SAP&gt;_Plan2_Base Junho_Base Julho" xfId="19767"/>
    <cellStyle name="s_Valuation _BS Csan CPC 02 &lt;SAP&gt;_BS Cnsl CAA &lt;SAP&gt;_Plan2_Base Junho_Base Julho_Taxa Efetiva Cosan - Acumulado até Setembro 2011" xfId="19768"/>
    <cellStyle name="s_Valuation _BS Csan CPC 02 &lt;SAP&gt;_BS Cnsl CAA &lt;SAP&gt;_Plan2_IR Diferido" xfId="19769"/>
    <cellStyle name="s_Valuation _BS Csan CPC 02 &lt;SAP&gt;_BS Cnsl CAA &lt;SAP&gt;_Plan2_Taxa Efetiva Cosan - Acumulado até Setembro 2011" xfId="19770"/>
    <cellStyle name="s_Valuation _BS Csan CPC 02 &lt;SAP&gt;_BS Cnsl CAA &lt;SAP&gt;_Query C.Custos SF 10-11" xfId="19771"/>
    <cellStyle name="s_Valuation _BS Csan CPC 02 &lt;SAP&gt;_BS Cnsl CAA &lt;SAP&gt;_Query C.Custos SF 10-11 2" xfId="19772"/>
    <cellStyle name="s_Valuation _BS Csan CPC 02 &lt;SAP&gt;_BS Cnsl CAA &lt;SAP&gt;_Query C.Custos SF 10-11 2_15-FINANCEIRAS" xfId="19773"/>
    <cellStyle name="s_Valuation _BS Csan CPC 02 &lt;SAP&gt;_BS Cnsl CAA &lt;SAP&gt;_Query C.Custos SF 10-11_15-FINANCEIRAS" xfId="19774"/>
    <cellStyle name="s_Valuation _BS Csan CPC 02 &lt;SAP&gt;_BS Cnsl CAA &lt;SAP&gt;_Query C.Custos SF 10-11_15-FINANCEIRAS_1" xfId="19775"/>
    <cellStyle name="s_Valuation _BS Csan CPC 02 &lt;SAP&gt;_BS Cnsl CAA &lt;SAP&gt;_Query C.Custos SF 10-11_2-DRE" xfId="19776"/>
    <cellStyle name="s_Valuation _BS Csan CPC 02 &lt;SAP&gt;_BS Cnsl CAA &lt;SAP&gt;_Query C.Custos SF 10-11_2-DRE_Dep_Judiciais-Contingências" xfId="19777"/>
    <cellStyle name="s_Valuation _BS Csan CPC 02 &lt;SAP&gt;_BS Cnsl CAA &lt;SAP&gt;_Query C.Custos SF 10-11_2-DRE_DFC Gerencial" xfId="19778"/>
    <cellStyle name="s_Valuation _BS Csan CPC 02 &lt;SAP&gt;_BS Cnsl CAA &lt;SAP&gt;_Query C.Custos SF 10-11_2-DRE_DMPL" xfId="19779"/>
    <cellStyle name="s_Valuation _BS Csan CPC 02 &lt;SAP&gt;_BS Cnsl CAA &lt;SAP&gt;_Query C.Custos SF 10-11_3-Balanço" xfId="19780"/>
    <cellStyle name="s_Valuation _BS Csan CPC 02 &lt;SAP&gt;_BS Cnsl CAA &lt;SAP&gt;_Query C.Custos SF 10-11_3-Balanço 2" xfId="19781"/>
    <cellStyle name="s_Valuation _BS Csan CPC 02 &lt;SAP&gt;_BS Cnsl CAA &lt;SAP&gt;_Query C.Custos SF 10-11_3-Balanço 2_15-FINANCEIRAS" xfId="19782"/>
    <cellStyle name="s_Valuation _BS Csan CPC 02 &lt;SAP&gt;_BS Cnsl CAA &lt;SAP&gt;_Query C.Custos SF 10-11_3-Balanço_1" xfId="19783"/>
    <cellStyle name="s_Valuation _BS Csan CPC 02 &lt;SAP&gt;_BS Cnsl CAA &lt;SAP&gt;_Query C.Custos SF 10-11_3-Balanço_15-FINANCEIRAS" xfId="19784"/>
    <cellStyle name="s_Valuation _BS Csan CPC 02 &lt;SAP&gt;_BS Cnsl CAA &lt;SAP&gt;_Query C.Custos SF 10-11_3-Balanço_15-FINANCEIRAS_1" xfId="19785"/>
    <cellStyle name="s_Valuation _BS Csan CPC 02 &lt;SAP&gt;_BS Cnsl CAA &lt;SAP&gt;_Query C.Custos SF 10-11_3-Balanço_2-DRE" xfId="19786"/>
    <cellStyle name="s_Valuation _BS Csan CPC 02 &lt;SAP&gt;_BS Cnsl CAA &lt;SAP&gt;_Query C.Custos SF 10-11_3-Balanço_2-DRE_Dep_Judiciais-Contingências" xfId="19787"/>
    <cellStyle name="s_Valuation _BS Csan CPC 02 &lt;SAP&gt;_BS Cnsl CAA &lt;SAP&gt;_Query C.Custos SF 10-11_3-Balanço_2-DRE_DFC Gerencial" xfId="19788"/>
    <cellStyle name="s_Valuation _BS Csan CPC 02 &lt;SAP&gt;_BS Cnsl CAA &lt;SAP&gt;_Query C.Custos SF 10-11_3-Balanço_2-DRE_DMPL" xfId="19789"/>
    <cellStyle name="s_Valuation _BS Csan CPC 02 &lt;SAP&gt;_BS Cnsl CAA &lt;SAP&gt;_Query C.Custos SF 10-11_3-Balanço_3-Balanço" xfId="19790"/>
    <cellStyle name="s_Valuation _BS Csan CPC 02 &lt;SAP&gt;_BS Cnsl CAA &lt;SAP&gt;_Query C.Custos SF 10-11_3-Balanço_7-Estoque" xfId="19791"/>
    <cellStyle name="s_Valuation _BS Csan CPC 02 &lt;SAP&gt;_BS Cnsl CAA &lt;SAP&gt;_Query C.Custos SF 10-11_7-Estoque" xfId="19792"/>
    <cellStyle name="s_Valuation _BS Csan CPC 02 &lt;SAP&gt;_BS Cnsl CAA &lt;SAP&gt;_Query C.Custos SF 10-11_Balanço" xfId="19793"/>
    <cellStyle name="s_Valuation _BS Csan CPC 02 &lt;SAP&gt;_BS Cnsl CAA &lt;SAP&gt;_Query C.Custos SF 10-11_IR Diferido" xfId="19794"/>
    <cellStyle name="s_Valuation _BS Csan CPC 02 &lt;SAP&gt;_BS Cnsl CAA &lt;SAP&gt;_Set 11 Cosan" xfId="19795"/>
    <cellStyle name="s_Valuation _BS Csan CPC 02 &lt;SAP&gt;_BS Cnsl CAA &lt;SAP&gt;_Verificar - 13-Comerciais" xfId="19796"/>
    <cellStyle name="s_Valuation _BS Csan CPC 02 &lt;SAP&gt;_BS Cnsl CAA &lt;SAP&gt;_Verificar - 13-Comerciais 2" xfId="19797"/>
    <cellStyle name="s_Valuation _BS Csan CPC 02 &lt;SAP&gt;_BS Cnsl CAA &lt;SAP&gt;_Verificar - 13-Comerciais 2_15-FINANCEIRAS" xfId="19798"/>
    <cellStyle name="s_Valuation _BS Csan CPC 02 &lt;SAP&gt;_BS Cnsl CAA &lt;SAP&gt;_Verificar - 13-Comerciais_15-FINANCEIRAS" xfId="19799"/>
    <cellStyle name="s_Valuation _BS Csan CPC 02 &lt;SAP&gt;_BS Cnsl CAA &lt;SAP&gt;_Verificar - 13-Comerciais_15-FINANCEIRAS_1" xfId="19800"/>
    <cellStyle name="s_Valuation _BS Csan CPC 02 &lt;SAP&gt;_BS Cnsl CAA &lt;SAP&gt;_Verificar - 13-Comerciais_3-Balanço" xfId="19801"/>
    <cellStyle name="s_Valuation _BS Csan CPC 02 &lt;SAP&gt;_Caixa restrito" xfId="19802"/>
    <cellStyle name="s_Valuation _BS Csan CPC 02 &lt;SAP&gt;_Caixa restrito_7-Estoque" xfId="19803"/>
    <cellStyle name="s_Valuation _BS Csan CPC 02 &lt;SAP&gt;_Centro de Lucros 2010" xfId="19804"/>
    <cellStyle name="s_Valuation _BS Csan CPC 02 &lt;SAP&gt;_Centro de Lucros 2010 2" xfId="19805"/>
    <cellStyle name="s_Valuation _BS Csan CPC 02 &lt;SAP&gt;_Centro de Lucros 2010 2_15-FINANCEIRAS" xfId="19806"/>
    <cellStyle name="s_Valuation _BS Csan CPC 02 &lt;SAP&gt;_Centro de Lucros 2010_15-FINANCEIRAS" xfId="19807"/>
    <cellStyle name="s_Valuation _BS Csan CPC 02 &lt;SAP&gt;_Centro de Lucros 2010_15-FINANCEIRAS_1" xfId="19808"/>
    <cellStyle name="s_Valuation _BS Csan CPC 02 &lt;SAP&gt;_Centro de Lucros 2010_2-DRE" xfId="19809"/>
    <cellStyle name="s_Valuation _BS Csan CPC 02 &lt;SAP&gt;_Centro de Lucros 2010_2-DRE_Dep_Judiciais-Contingências" xfId="19810"/>
    <cellStyle name="s_Valuation _BS Csan CPC 02 &lt;SAP&gt;_Centro de Lucros 2010_2-DRE_DFC Gerencial" xfId="19811"/>
    <cellStyle name="s_Valuation _BS Csan CPC 02 &lt;SAP&gt;_Centro de Lucros 2010_2-DRE_DMPL" xfId="19812"/>
    <cellStyle name="s_Valuation _BS Csan CPC 02 &lt;SAP&gt;_Centro de Lucros 2010_3-Balanço" xfId="19813"/>
    <cellStyle name="s_Valuation _BS Csan CPC 02 &lt;SAP&gt;_Centro de Lucros 2010_3-Balanço 2" xfId="19814"/>
    <cellStyle name="s_Valuation _BS Csan CPC 02 &lt;SAP&gt;_Centro de Lucros 2010_3-Balanço 2_15-FINANCEIRAS" xfId="19815"/>
    <cellStyle name="s_Valuation _BS Csan CPC 02 &lt;SAP&gt;_Centro de Lucros 2010_3-Balanço_1" xfId="19816"/>
    <cellStyle name="s_Valuation _BS Csan CPC 02 &lt;SAP&gt;_Centro de Lucros 2010_3-Balanço_15-FINANCEIRAS" xfId="19817"/>
    <cellStyle name="s_Valuation _BS Csan CPC 02 &lt;SAP&gt;_Centro de Lucros 2010_3-Balanço_15-FINANCEIRAS_1" xfId="19818"/>
    <cellStyle name="s_Valuation _BS Csan CPC 02 &lt;SAP&gt;_Centro de Lucros 2010_3-Balanço_2-DRE" xfId="19819"/>
    <cellStyle name="s_Valuation _BS Csan CPC 02 &lt;SAP&gt;_Centro de Lucros 2010_3-Balanço_2-DRE_Dep_Judiciais-Contingências" xfId="19820"/>
    <cellStyle name="s_Valuation _BS Csan CPC 02 &lt;SAP&gt;_Centro de Lucros 2010_3-Balanço_2-DRE_DFC Gerencial" xfId="19821"/>
    <cellStyle name="s_Valuation _BS Csan CPC 02 &lt;SAP&gt;_Centro de Lucros 2010_3-Balanço_2-DRE_DMPL" xfId="19822"/>
    <cellStyle name="s_Valuation _BS Csan CPC 02 &lt;SAP&gt;_Centro de Lucros 2010_3-Balanço_3-Balanço" xfId="19823"/>
    <cellStyle name="s_Valuation _BS Csan CPC 02 &lt;SAP&gt;_Centro de Lucros 2010_3-Balanço_7-Estoque" xfId="19824"/>
    <cellStyle name="s_Valuation _BS Csan CPC 02 &lt;SAP&gt;_Centro de Lucros 2010_7-Estoque" xfId="19825"/>
    <cellStyle name="s_Valuation _BS Csan CPC 02 &lt;SAP&gt;_Centro de Lucros 2010_Balanço" xfId="19826"/>
    <cellStyle name="s_Valuation _BS Csan CPC 02 &lt;SAP&gt;_Centro de Lucros 2010_IR Diferido" xfId="19827"/>
    <cellStyle name="s_Valuation _BS Csan CPC 02 &lt;SAP&gt;_Cosan" xfId="19828"/>
    <cellStyle name="s_Valuation _BS Csan CPC 02 &lt;SAP&gt;_Cosan 2" xfId="19829"/>
    <cellStyle name="s_Valuation _BS Csan CPC 02 &lt;SAP&gt;_Cosan 2 2" xfId="19830"/>
    <cellStyle name="s_Valuation _BS Csan CPC 02 &lt;SAP&gt;_Cosan 2 2_15-FINANCEIRAS" xfId="19831"/>
    <cellStyle name="s_Valuation _BS Csan CPC 02 &lt;SAP&gt;_Cosan 2_15-FINANCEIRAS" xfId="19832"/>
    <cellStyle name="s_Valuation _BS Csan CPC 02 &lt;SAP&gt;_Cosan 2_15-FINANCEIRAS_1" xfId="19833"/>
    <cellStyle name="s_Valuation _BS Csan CPC 02 &lt;SAP&gt;_Cosan 2_2-DRE" xfId="19834"/>
    <cellStyle name="s_Valuation _BS Csan CPC 02 &lt;SAP&gt;_Cosan 2_2-DRE_Dep_Judiciais-Contingências" xfId="19835"/>
    <cellStyle name="s_Valuation _BS Csan CPC 02 &lt;SAP&gt;_Cosan 2_2-DRE_DFC Gerencial" xfId="19836"/>
    <cellStyle name="s_Valuation _BS Csan CPC 02 &lt;SAP&gt;_Cosan 2_2-DRE_DMPL" xfId="19837"/>
    <cellStyle name="s_Valuation _BS Csan CPC 02 &lt;SAP&gt;_Cosan 2_3-Balanço" xfId="19838"/>
    <cellStyle name="s_Valuation _BS Csan CPC 02 &lt;SAP&gt;_Cosan 2_7-Estoque" xfId="19839"/>
    <cellStyle name="s_Valuation _BS Csan CPC 02 &lt;SAP&gt;_Cosan 2_IR Diferido" xfId="19840"/>
    <cellStyle name="s_Valuation _BS Csan CPC 02 &lt;SAP&gt;_Cosan 3" xfId="19841"/>
    <cellStyle name="s_Valuation _BS Csan CPC 02 &lt;SAP&gt;_Cosan 3 2" xfId="19842"/>
    <cellStyle name="s_Valuation _BS Csan CPC 02 &lt;SAP&gt;_Cosan 3 2_15-FINANCEIRAS" xfId="19843"/>
    <cellStyle name="s_Valuation _BS Csan CPC 02 &lt;SAP&gt;_Cosan 3_15-FINANCEIRAS" xfId="19844"/>
    <cellStyle name="s_Valuation _BS Csan CPC 02 &lt;SAP&gt;_Cosan 3_15-FINANCEIRAS_1" xfId="19845"/>
    <cellStyle name="s_Valuation _BS Csan CPC 02 &lt;SAP&gt;_Cosan 3_2-DRE" xfId="19846"/>
    <cellStyle name="s_Valuation _BS Csan CPC 02 &lt;SAP&gt;_Cosan 3_2-DRE_Dep_Judiciais-Contingências" xfId="19847"/>
    <cellStyle name="s_Valuation _BS Csan CPC 02 &lt;SAP&gt;_Cosan 3_2-DRE_DFC Gerencial" xfId="19848"/>
    <cellStyle name="s_Valuation _BS Csan CPC 02 &lt;SAP&gt;_Cosan 3_2-DRE_DMPL" xfId="19849"/>
    <cellStyle name="s_Valuation _BS Csan CPC 02 &lt;SAP&gt;_Cosan 3_3-Balanço" xfId="19850"/>
    <cellStyle name="s_Valuation _BS Csan CPC 02 &lt;SAP&gt;_Cosan 3_7-Estoque" xfId="19851"/>
    <cellStyle name="s_Valuation _BS Csan CPC 02 &lt;SAP&gt;_Cosan 4" xfId="19852"/>
    <cellStyle name="s_Valuation _BS Csan CPC 02 &lt;SAP&gt;_Cosan 4 2" xfId="19853"/>
    <cellStyle name="s_Valuation _BS Csan CPC 02 &lt;SAP&gt;_Cosan 4 2_15-FINANCEIRAS" xfId="19854"/>
    <cellStyle name="s_Valuation _BS Csan CPC 02 &lt;SAP&gt;_Cosan 4_15-FINANCEIRAS" xfId="19855"/>
    <cellStyle name="s_Valuation _BS Csan CPC 02 &lt;SAP&gt;_Cosan 4_15-FINANCEIRAS_1" xfId="19856"/>
    <cellStyle name="s_Valuation _BS Csan CPC 02 &lt;SAP&gt;_Cosan 4_2-DRE" xfId="19857"/>
    <cellStyle name="s_Valuation _BS Csan CPC 02 &lt;SAP&gt;_Cosan 4_2-DRE_Dep_Judiciais-Contingências" xfId="19858"/>
    <cellStyle name="s_Valuation _BS Csan CPC 02 &lt;SAP&gt;_Cosan 4_2-DRE_DFC Gerencial" xfId="19859"/>
    <cellStyle name="s_Valuation _BS Csan CPC 02 &lt;SAP&gt;_Cosan 4_2-DRE_DMPL" xfId="19860"/>
    <cellStyle name="s_Valuation _BS Csan CPC 02 &lt;SAP&gt;_Cosan 4_3-Balanço" xfId="19861"/>
    <cellStyle name="s_Valuation _BS Csan CPC 02 &lt;SAP&gt;_Cosan 4_Dep_Judiciais-Contingências" xfId="19862"/>
    <cellStyle name="s_Valuation _BS Csan CPC 02 &lt;SAP&gt;_Cosan 4_DFC Gerencial" xfId="19863"/>
    <cellStyle name="s_Valuation _BS Csan CPC 02 &lt;SAP&gt;_Cosan 4_DMPL" xfId="19864"/>
    <cellStyle name="s_Valuation _BS Csan CPC 02 &lt;SAP&gt;_Cosan 5" xfId="19865"/>
    <cellStyle name="s_Valuation _BS Csan CPC 02 &lt;SAP&gt;_Cosan 5_15-FINANCEIRAS" xfId="19866"/>
    <cellStyle name="s_Valuation _BS Csan CPC 02 &lt;SAP&gt;_Cosan Passivo" xfId="19867"/>
    <cellStyle name="s_Valuation _BS Csan CPC 02 &lt;SAP&gt;_Cosan Passivo 2" xfId="19868"/>
    <cellStyle name="s_Valuation _BS Csan CPC 02 &lt;SAP&gt;_Cosan Passivo 2 2" xfId="19869"/>
    <cellStyle name="s_Valuation _BS Csan CPC 02 &lt;SAP&gt;_Cosan Passivo 2 2_15-FINANCEIRAS" xfId="19870"/>
    <cellStyle name="s_Valuation _BS Csan CPC 02 &lt;SAP&gt;_Cosan Passivo 2_15-FINANCEIRAS" xfId="19871"/>
    <cellStyle name="s_Valuation _BS Csan CPC 02 &lt;SAP&gt;_Cosan Passivo 2_15-FINANCEIRAS_1" xfId="19872"/>
    <cellStyle name="s_Valuation _BS Csan CPC 02 &lt;SAP&gt;_Cosan Passivo 2_2-DRE" xfId="19873"/>
    <cellStyle name="s_Valuation _BS Csan CPC 02 &lt;SAP&gt;_Cosan Passivo 2_2-DRE_Dep_Judiciais-Contingências" xfId="19874"/>
    <cellStyle name="s_Valuation _BS Csan CPC 02 &lt;SAP&gt;_Cosan Passivo 2_2-DRE_DFC Gerencial" xfId="19875"/>
    <cellStyle name="s_Valuation _BS Csan CPC 02 &lt;SAP&gt;_Cosan Passivo 2_2-DRE_DMPL" xfId="19876"/>
    <cellStyle name="s_Valuation _BS Csan CPC 02 &lt;SAP&gt;_Cosan Passivo 2_3-Balanço" xfId="19877"/>
    <cellStyle name="s_Valuation _BS Csan CPC 02 &lt;SAP&gt;_Cosan Passivo 2_7-Estoque" xfId="19878"/>
    <cellStyle name="s_Valuation _BS Csan CPC 02 &lt;SAP&gt;_Cosan Passivo 2_IR Diferido" xfId="19879"/>
    <cellStyle name="s_Valuation _BS Csan CPC 02 &lt;SAP&gt;_Cosan Passivo 3" xfId="19880"/>
    <cellStyle name="s_Valuation _BS Csan CPC 02 &lt;SAP&gt;_Cosan Passivo 3 2" xfId="19881"/>
    <cellStyle name="s_Valuation _BS Csan CPC 02 &lt;SAP&gt;_Cosan Passivo 3 2_15-FINANCEIRAS" xfId="19882"/>
    <cellStyle name="s_Valuation _BS Csan CPC 02 &lt;SAP&gt;_Cosan Passivo 3_15-FINANCEIRAS" xfId="19883"/>
    <cellStyle name="s_Valuation _BS Csan CPC 02 &lt;SAP&gt;_Cosan Passivo 3_15-FINANCEIRAS_1" xfId="19884"/>
    <cellStyle name="s_Valuation _BS Csan CPC 02 &lt;SAP&gt;_Cosan Passivo 3_2-DRE" xfId="19885"/>
    <cellStyle name="s_Valuation _BS Csan CPC 02 &lt;SAP&gt;_Cosan Passivo 3_2-DRE_Dep_Judiciais-Contingências" xfId="19886"/>
    <cellStyle name="s_Valuation _BS Csan CPC 02 &lt;SAP&gt;_Cosan Passivo 3_2-DRE_DFC Gerencial" xfId="19887"/>
    <cellStyle name="s_Valuation _BS Csan CPC 02 &lt;SAP&gt;_Cosan Passivo 3_2-DRE_DMPL" xfId="19888"/>
    <cellStyle name="s_Valuation _BS Csan CPC 02 &lt;SAP&gt;_Cosan Passivo 3_3-Balanço" xfId="19889"/>
    <cellStyle name="s_Valuation _BS Csan CPC 02 &lt;SAP&gt;_Cosan Passivo 3_7-Estoque" xfId="19890"/>
    <cellStyle name="s_Valuation _BS Csan CPC 02 &lt;SAP&gt;_Cosan Passivo 4" xfId="19891"/>
    <cellStyle name="s_Valuation _BS Csan CPC 02 &lt;SAP&gt;_Cosan Passivo 4 2" xfId="19892"/>
    <cellStyle name="s_Valuation _BS Csan CPC 02 &lt;SAP&gt;_Cosan Passivo 4 2_15-FINANCEIRAS" xfId="19893"/>
    <cellStyle name="s_Valuation _BS Csan CPC 02 &lt;SAP&gt;_Cosan Passivo 4_15-FINANCEIRAS" xfId="19894"/>
    <cellStyle name="s_Valuation _BS Csan CPC 02 &lt;SAP&gt;_Cosan Passivo 4_15-FINANCEIRAS_1" xfId="19895"/>
    <cellStyle name="s_Valuation _BS Csan CPC 02 &lt;SAP&gt;_Cosan Passivo 4_2-DRE" xfId="19896"/>
    <cellStyle name="s_Valuation _BS Csan CPC 02 &lt;SAP&gt;_Cosan Passivo 4_2-DRE_Dep_Judiciais-Contingências" xfId="19897"/>
    <cellStyle name="s_Valuation _BS Csan CPC 02 &lt;SAP&gt;_Cosan Passivo 4_2-DRE_DFC Gerencial" xfId="19898"/>
    <cellStyle name="s_Valuation _BS Csan CPC 02 &lt;SAP&gt;_Cosan Passivo 4_2-DRE_DMPL" xfId="19899"/>
    <cellStyle name="s_Valuation _BS Csan CPC 02 &lt;SAP&gt;_Cosan Passivo 4_3-Balanço" xfId="19900"/>
    <cellStyle name="s_Valuation _BS Csan CPC 02 &lt;SAP&gt;_Cosan Passivo 4_Dep_Judiciais-Contingências" xfId="19901"/>
    <cellStyle name="s_Valuation _BS Csan CPC 02 &lt;SAP&gt;_Cosan Passivo 4_DFC Gerencial" xfId="19902"/>
    <cellStyle name="s_Valuation _BS Csan CPC 02 &lt;SAP&gt;_Cosan Passivo 4_DMPL" xfId="19903"/>
    <cellStyle name="s_Valuation _BS Csan CPC 02 &lt;SAP&gt;_Cosan Passivo 5" xfId="19904"/>
    <cellStyle name="s_Valuation _BS Csan CPC 02 &lt;SAP&gt;_Cosan Passivo 5_15-FINANCEIRAS" xfId="19905"/>
    <cellStyle name="s_Valuation _BS Csan CPC 02 &lt;SAP&gt;_Cosan Passivo_15-FINANCEIRAS" xfId="19906"/>
    <cellStyle name="s_Valuation _BS Csan CPC 02 &lt;SAP&gt;_Cosan Passivo_15-FINANCEIRAS_1" xfId="19907"/>
    <cellStyle name="s_Valuation _BS Csan CPC 02 &lt;SAP&gt;_Cosan Passivo_26_Instrumentos Financeiros" xfId="19908"/>
    <cellStyle name="s_Valuation _BS Csan CPC 02 &lt;SAP&gt;_Cosan Passivo_26_Instrumentos Financeiros 2" xfId="19909"/>
    <cellStyle name="s_Valuation _BS Csan CPC 02 &lt;SAP&gt;_Cosan Passivo_26_Instrumentos Financeiros 2_15-FINANCEIRAS" xfId="19910"/>
    <cellStyle name="s_Valuation _BS Csan CPC 02 &lt;SAP&gt;_Cosan Passivo_26_Instrumentos Financeiros_1" xfId="19911"/>
    <cellStyle name="s_Valuation _BS Csan CPC 02 &lt;SAP&gt;_Cosan Passivo_26_Instrumentos Financeiros_1 2" xfId="19912"/>
    <cellStyle name="s_Valuation _BS Csan CPC 02 &lt;SAP&gt;_Cosan Passivo_26_Instrumentos Financeiros_1 2_15-FINANCEIRAS" xfId="19913"/>
    <cellStyle name="s_Valuation _BS Csan CPC 02 &lt;SAP&gt;_Cosan Passivo_26_Instrumentos Financeiros_1_15-FINANCEIRAS" xfId="19914"/>
    <cellStyle name="s_Valuation _BS Csan CPC 02 &lt;SAP&gt;_Cosan Passivo_26_Instrumentos Financeiros_1_15-FINANCEIRAS_1" xfId="19915"/>
    <cellStyle name="s_Valuation _BS Csan CPC 02 &lt;SAP&gt;_Cosan Passivo_26_Instrumentos Financeiros_1_2-DRE" xfId="19916"/>
    <cellStyle name="s_Valuation _BS Csan CPC 02 &lt;SAP&gt;_Cosan Passivo_26_Instrumentos Financeiros_1_2-DRE_Dep_Judiciais-Contingências" xfId="19917"/>
    <cellStyle name="s_Valuation _BS Csan CPC 02 &lt;SAP&gt;_Cosan Passivo_26_Instrumentos Financeiros_1_2-DRE_DFC Gerencial" xfId="19918"/>
    <cellStyle name="s_Valuation _BS Csan CPC 02 &lt;SAP&gt;_Cosan Passivo_26_Instrumentos Financeiros_1_2-DRE_DMPL" xfId="19919"/>
    <cellStyle name="s_Valuation _BS Csan CPC 02 &lt;SAP&gt;_Cosan Passivo_26_Instrumentos Financeiros_1_3-Balanço" xfId="19920"/>
    <cellStyle name="s_Valuation _BS Csan CPC 02 &lt;SAP&gt;_Cosan Passivo_26_Instrumentos Financeiros_1_7-Estoque" xfId="19921"/>
    <cellStyle name="s_Valuation _BS Csan CPC 02 &lt;SAP&gt;_Cosan Passivo_26_Instrumentos Financeiros_15-FINANCEIRAS" xfId="19922"/>
    <cellStyle name="s_Valuation _BS Csan CPC 02 &lt;SAP&gt;_Cosan Passivo_26_Instrumentos Financeiros_15-FINANCEIRAS_1" xfId="19923"/>
    <cellStyle name="s_Valuation _BS Csan CPC 02 &lt;SAP&gt;_Cosan Passivo_26_Instrumentos Financeiros_2-DRE" xfId="19924"/>
    <cellStyle name="s_Valuation _BS Csan CPC 02 &lt;SAP&gt;_Cosan Passivo_26_Instrumentos Financeiros_2-DRE_Dep_Judiciais-Contingências" xfId="19925"/>
    <cellStyle name="s_Valuation _BS Csan CPC 02 &lt;SAP&gt;_Cosan Passivo_26_Instrumentos Financeiros_2-DRE_DFC Gerencial" xfId="19926"/>
    <cellStyle name="s_Valuation _BS Csan CPC 02 &lt;SAP&gt;_Cosan Passivo_26_Instrumentos Financeiros_2-DRE_DMPL" xfId="19927"/>
    <cellStyle name="s_Valuation _BS Csan CPC 02 &lt;SAP&gt;_Cosan Passivo_26_Instrumentos Financeiros_3-Balanço" xfId="19928"/>
    <cellStyle name="s_Valuation _BS Csan CPC 02 &lt;SAP&gt;_Cosan Passivo_26_Instrumentos Financeiros_7-Estoque" xfId="19929"/>
    <cellStyle name="s_Valuation _BS Csan CPC 02 &lt;SAP&gt;_Cosan Passivo_2-DRE" xfId="19930"/>
    <cellStyle name="s_Valuation _BS Csan CPC 02 &lt;SAP&gt;_Cosan Passivo_2-DRE 2" xfId="19931"/>
    <cellStyle name="s_Valuation _BS Csan CPC 02 &lt;SAP&gt;_Cosan Passivo_2-DRE 2_15-FINANCEIRAS" xfId="19932"/>
    <cellStyle name="s_Valuation _BS Csan CPC 02 &lt;SAP&gt;_Cosan Passivo_2-DRE_1" xfId="19933"/>
    <cellStyle name="s_Valuation _BS Csan CPC 02 &lt;SAP&gt;_Cosan Passivo_2-DRE_1_Dep_Judiciais-Contingências" xfId="19934"/>
    <cellStyle name="s_Valuation _BS Csan CPC 02 &lt;SAP&gt;_Cosan Passivo_2-DRE_1_DFC Gerencial" xfId="19935"/>
    <cellStyle name="s_Valuation _BS Csan CPC 02 &lt;SAP&gt;_Cosan Passivo_2-DRE_1_DMPL" xfId="19936"/>
    <cellStyle name="s_Valuation _BS Csan CPC 02 &lt;SAP&gt;_Cosan Passivo_2-DRE_15-FINANCEIRAS" xfId="19937"/>
    <cellStyle name="s_Valuation _BS Csan CPC 02 &lt;SAP&gt;_Cosan Passivo_2-DRE_15-FINANCEIRAS_1" xfId="19938"/>
    <cellStyle name="s_Valuation _BS Csan CPC 02 &lt;SAP&gt;_Cosan Passivo_2-DRE_2-DRE" xfId="19939"/>
    <cellStyle name="s_Valuation _BS Csan CPC 02 &lt;SAP&gt;_Cosan Passivo_2-DRE_2-DRE_Dep_Judiciais-Contingências" xfId="19940"/>
    <cellStyle name="s_Valuation _BS Csan CPC 02 &lt;SAP&gt;_Cosan Passivo_2-DRE_2-DRE_DFC Gerencial" xfId="19941"/>
    <cellStyle name="s_Valuation _BS Csan CPC 02 &lt;SAP&gt;_Cosan Passivo_2-DRE_2-DRE_DMPL" xfId="19942"/>
    <cellStyle name="s_Valuation _BS Csan CPC 02 &lt;SAP&gt;_Cosan Passivo_2-DRE_3-Balanço" xfId="19943"/>
    <cellStyle name="s_Valuation _BS Csan CPC 02 &lt;SAP&gt;_Cosan Passivo_2-DRE_7-Estoque" xfId="19944"/>
    <cellStyle name="s_Valuation _BS Csan CPC 02 &lt;SAP&gt;_Cosan Passivo_3-Balanço" xfId="19945"/>
    <cellStyle name="s_Valuation _BS Csan CPC 02 &lt;SAP&gt;_Cosan Passivo_3-Balanço 2" xfId="19946"/>
    <cellStyle name="s_Valuation _BS Csan CPC 02 &lt;SAP&gt;_Cosan Passivo_3-Balanço 2_15-FINANCEIRAS" xfId="19947"/>
    <cellStyle name="s_Valuation _BS Csan CPC 02 &lt;SAP&gt;_Cosan Passivo_3-Balanço_1" xfId="19948"/>
    <cellStyle name="s_Valuation _BS Csan CPC 02 &lt;SAP&gt;_Cosan Passivo_3-Balanço_1 2" xfId="19949"/>
    <cellStyle name="s_Valuation _BS Csan CPC 02 &lt;SAP&gt;_Cosan Passivo_3-Balanço_1 2_15-FINANCEIRAS" xfId="19950"/>
    <cellStyle name="s_Valuation _BS Csan CPC 02 &lt;SAP&gt;_Cosan Passivo_3-Balanço_1_15-FINANCEIRAS" xfId="19951"/>
    <cellStyle name="s_Valuation _BS Csan CPC 02 &lt;SAP&gt;_Cosan Passivo_3-Balanço_1_15-FINANCEIRAS_1" xfId="19952"/>
    <cellStyle name="s_Valuation _BS Csan CPC 02 &lt;SAP&gt;_Cosan Passivo_3-Balanço_1_2-DRE" xfId="19953"/>
    <cellStyle name="s_Valuation _BS Csan CPC 02 &lt;SAP&gt;_Cosan Passivo_3-Balanço_1_2-DRE_Dep_Judiciais-Contingências" xfId="19954"/>
    <cellStyle name="s_Valuation _BS Csan CPC 02 &lt;SAP&gt;_Cosan Passivo_3-Balanço_1_2-DRE_DFC Gerencial" xfId="19955"/>
    <cellStyle name="s_Valuation _BS Csan CPC 02 &lt;SAP&gt;_Cosan Passivo_3-Balanço_1_2-DRE_DMPL" xfId="19956"/>
    <cellStyle name="s_Valuation _BS Csan CPC 02 &lt;SAP&gt;_Cosan Passivo_3-Balanço_1_3-Balanço" xfId="19957"/>
    <cellStyle name="s_Valuation _BS Csan CPC 02 &lt;SAP&gt;_Cosan Passivo_3-Balanço_1_7-Estoque" xfId="19958"/>
    <cellStyle name="s_Valuation _BS Csan CPC 02 &lt;SAP&gt;_Cosan Passivo_3-Balanço_15-FINANCEIRAS" xfId="19959"/>
    <cellStyle name="s_Valuation _BS Csan CPC 02 &lt;SAP&gt;_Cosan Passivo_3-Balanço_15-FINANCEIRAS_1" xfId="19960"/>
    <cellStyle name="s_Valuation _BS Csan CPC 02 &lt;SAP&gt;_Cosan Passivo_3-Balanço_2" xfId="19961"/>
    <cellStyle name="s_Valuation _BS Csan CPC 02 &lt;SAP&gt;_Cosan Passivo_3-Balanço_2-DRE" xfId="19962"/>
    <cellStyle name="s_Valuation _BS Csan CPC 02 &lt;SAP&gt;_Cosan Passivo_3-Balanço_2-DRE_Dep_Judiciais-Contingências" xfId="19963"/>
    <cellStyle name="s_Valuation _BS Csan CPC 02 &lt;SAP&gt;_Cosan Passivo_3-Balanço_2-DRE_DFC Gerencial" xfId="19964"/>
    <cellStyle name="s_Valuation _BS Csan CPC 02 &lt;SAP&gt;_Cosan Passivo_3-Balanço_2-DRE_DMPL" xfId="19965"/>
    <cellStyle name="s_Valuation _BS Csan CPC 02 &lt;SAP&gt;_Cosan Passivo_3-Balanço_3-Balanço" xfId="19966"/>
    <cellStyle name="s_Valuation _BS Csan CPC 02 &lt;SAP&gt;_Cosan Passivo_3-Balanço_7-Estoque" xfId="19967"/>
    <cellStyle name="s_Valuation _BS Csan CPC 02 &lt;SAP&gt;_Cosan Passivo_4-DMPL" xfId="19968"/>
    <cellStyle name="s_Valuation _BS Csan CPC 02 &lt;SAP&gt;_Cosan Passivo_4-DMPL 2" xfId="19969"/>
    <cellStyle name="s_Valuation _BS Csan CPC 02 &lt;SAP&gt;_Cosan Passivo_4-DMPL 2_15-FINANCEIRAS" xfId="19970"/>
    <cellStyle name="s_Valuation _BS Csan CPC 02 &lt;SAP&gt;_Cosan Passivo_4-DMPL_15-FINANCEIRAS" xfId="19971"/>
    <cellStyle name="s_Valuation _BS Csan CPC 02 &lt;SAP&gt;_Cosan Passivo_4-DMPL_15-FINANCEIRAS_1" xfId="19972"/>
    <cellStyle name="s_Valuation _BS Csan CPC 02 &lt;SAP&gt;_Cosan Passivo_4-DMPL_2-DRE" xfId="19973"/>
    <cellStyle name="s_Valuation _BS Csan CPC 02 &lt;SAP&gt;_Cosan Passivo_4-DMPL_2-DRE_Dep_Judiciais-Contingências" xfId="19974"/>
    <cellStyle name="s_Valuation _BS Csan CPC 02 &lt;SAP&gt;_Cosan Passivo_4-DMPL_2-DRE_DFC Gerencial" xfId="19975"/>
    <cellStyle name="s_Valuation _BS Csan CPC 02 &lt;SAP&gt;_Cosan Passivo_4-DMPL_2-DRE_DMPL" xfId="19976"/>
    <cellStyle name="s_Valuation _BS Csan CPC 02 &lt;SAP&gt;_Cosan Passivo_4-DMPL_3-Balanço" xfId="19977"/>
    <cellStyle name="s_Valuation _BS Csan CPC 02 &lt;SAP&gt;_Cosan Passivo_4-DMPL_Dep_Judiciais-Contingências" xfId="19978"/>
    <cellStyle name="s_Valuation _BS Csan CPC 02 &lt;SAP&gt;_Cosan Passivo_4-DMPL_DFC Gerencial" xfId="19979"/>
    <cellStyle name="s_Valuation _BS Csan CPC 02 &lt;SAP&gt;_Cosan Passivo_4-DMPL_DMPL" xfId="19980"/>
    <cellStyle name="s_Valuation _BS Csan CPC 02 &lt;SAP&gt;_Cosan Passivo_7-Estoque" xfId="19981"/>
    <cellStyle name="s_Valuation _BS Csan CPC 02 &lt;SAP&gt;_Cosan Passivo_8-Impostos" xfId="19982"/>
    <cellStyle name="s_Valuation _BS Csan CPC 02 &lt;SAP&gt;_Cosan Passivo_8-Impostos 2" xfId="19983"/>
    <cellStyle name="s_Valuation _BS Csan CPC 02 &lt;SAP&gt;_Cosan Passivo_8-Impostos 2_15-FINANCEIRAS" xfId="19984"/>
    <cellStyle name="s_Valuation _BS Csan CPC 02 &lt;SAP&gt;_Cosan Passivo_8-Impostos_15-FINANCEIRAS" xfId="19985"/>
    <cellStyle name="s_Valuation _BS Csan CPC 02 &lt;SAP&gt;_Cosan Passivo_8-Impostos_15-FINANCEIRAS_1" xfId="19986"/>
    <cellStyle name="s_Valuation _BS Csan CPC 02 &lt;SAP&gt;_Cosan Passivo_8-Impostos_2-DRE" xfId="19987"/>
    <cellStyle name="s_Valuation _BS Csan CPC 02 &lt;SAP&gt;_Cosan Passivo_8-Impostos_2-DRE_Dep_Judiciais-Contingências" xfId="19988"/>
    <cellStyle name="s_Valuation _BS Csan CPC 02 &lt;SAP&gt;_Cosan Passivo_8-Impostos_2-DRE_DFC Gerencial" xfId="19989"/>
    <cellStyle name="s_Valuation _BS Csan CPC 02 &lt;SAP&gt;_Cosan Passivo_8-Impostos_2-DRE_DMPL" xfId="19990"/>
    <cellStyle name="s_Valuation _BS Csan CPC 02 &lt;SAP&gt;_Cosan Passivo_8-Impostos_3-Balanço" xfId="19991"/>
    <cellStyle name="s_Valuation _BS Csan CPC 02 &lt;SAP&gt;_Cosan Passivo_8-Impostos_Dep_Judiciais-Contingências" xfId="19992"/>
    <cellStyle name="s_Valuation _BS Csan CPC 02 &lt;SAP&gt;_Cosan Passivo_8-Impostos_DFC Gerencial" xfId="19993"/>
    <cellStyle name="s_Valuation _BS Csan CPC 02 &lt;SAP&gt;_Cosan Passivo_8-Impostos_DMPL" xfId="19994"/>
    <cellStyle name="s_Valuation _BS Csan CPC 02 &lt;SAP&gt;_Cosan Passivo_Acerto FV e Ajustes Manuais" xfId="19995"/>
    <cellStyle name="s_Valuation _BS Csan CPC 02 &lt;SAP&gt;_Cosan Passivo_Balanço" xfId="19996"/>
    <cellStyle name="s_Valuation _BS Csan CPC 02 &lt;SAP&gt;_Cosan Passivo_Base Junho" xfId="19997"/>
    <cellStyle name="s_Valuation _BS Csan CPC 02 &lt;SAP&gt;_Cosan Passivo_Base Junho 2" xfId="19998"/>
    <cellStyle name="s_Valuation _BS Csan CPC 02 &lt;SAP&gt;_Cosan Passivo_Base Junho_Base Julho" xfId="19999"/>
    <cellStyle name="s_Valuation _BS Csan CPC 02 &lt;SAP&gt;_Cosan Passivo_Base Junho_Base Julho 2" xfId="20000"/>
    <cellStyle name="s_Valuation _BS Csan CPC 02 &lt;SAP&gt;_Cosan Passivo_Base Junho_Base Julho_Taxa Efetiva Cosan - Acumulado até Setembro 2011" xfId="20001"/>
    <cellStyle name="s_Valuation _BS Csan CPC 02 &lt;SAP&gt;_Cosan Passivo_Caixa restrito" xfId="20002"/>
    <cellStyle name="s_Valuation _BS Csan CPC 02 &lt;SAP&gt;_Cosan Passivo_Caixa restrito_7-Estoque" xfId="20003"/>
    <cellStyle name="s_Valuation _BS Csan CPC 02 &lt;SAP&gt;_Cosan Passivo_COSAN SA CONSOLID_MÊS" xfId="20004"/>
    <cellStyle name="s_Valuation _BS Csan CPC 02 &lt;SAP&gt;_Cosan Passivo_Display" xfId="20005"/>
    <cellStyle name="s_Valuation _BS Csan CPC 02 &lt;SAP&gt;_Cosan Passivo_Display 2" xfId="20006"/>
    <cellStyle name="s_Valuation _BS Csan CPC 02 &lt;SAP&gt;_Cosan Passivo_Display 2_15-FINANCEIRAS" xfId="20007"/>
    <cellStyle name="s_Valuation _BS Csan CPC 02 &lt;SAP&gt;_Cosan Passivo_Display_15-FINANCEIRAS" xfId="20008"/>
    <cellStyle name="s_Valuation _BS Csan CPC 02 &lt;SAP&gt;_Cosan Passivo_Display_15-FINANCEIRAS_1" xfId="20009"/>
    <cellStyle name="s_Valuation _BS Csan CPC 02 &lt;SAP&gt;_Cosan Passivo_Display_2-DRE" xfId="20010"/>
    <cellStyle name="s_Valuation _BS Csan CPC 02 &lt;SAP&gt;_Cosan Passivo_Display_2-DRE_Dep_Judiciais-Contingências" xfId="20011"/>
    <cellStyle name="s_Valuation _BS Csan CPC 02 &lt;SAP&gt;_Cosan Passivo_Display_2-DRE_DFC Gerencial" xfId="20012"/>
    <cellStyle name="s_Valuation _BS Csan CPC 02 &lt;SAP&gt;_Cosan Passivo_Display_2-DRE_DMPL" xfId="20013"/>
    <cellStyle name="s_Valuation _BS Csan CPC 02 &lt;SAP&gt;_Cosan Passivo_Display_3-Balanço" xfId="20014"/>
    <cellStyle name="s_Valuation _BS Csan CPC 02 &lt;SAP&gt;_Cosan Passivo_Display_7-Estoque" xfId="20015"/>
    <cellStyle name="s_Valuation _BS Csan CPC 02 &lt;SAP&gt;_Cosan Passivo_FINANCEIRAS" xfId="20016"/>
    <cellStyle name="s_Valuation _BS Csan CPC 02 &lt;SAP&gt;_Cosan Passivo_FINANCEIRAS_Dep_Judiciais-Contingências" xfId="20017"/>
    <cellStyle name="s_Valuation _BS Csan CPC 02 &lt;SAP&gt;_Cosan Passivo_FINANCEIRAS_DFC Gerencial" xfId="20018"/>
    <cellStyle name="s_Valuation _BS Csan CPC 02 &lt;SAP&gt;_Cosan Passivo_FINANCEIRAS_DMPL" xfId="20019"/>
    <cellStyle name="s_Valuation _BS Csan CPC 02 &lt;SAP&gt;_Cosan Passivo_Instrumentos Financeiros" xfId="20020"/>
    <cellStyle name="s_Valuation _BS Csan CPC 02 &lt;SAP&gt;_Cosan Passivo_Instrumentos Financeiros 2" xfId="20021"/>
    <cellStyle name="s_Valuation _BS Csan CPC 02 &lt;SAP&gt;_Cosan Passivo_Instrumentos Financeiros 2_15-FINANCEIRAS" xfId="20022"/>
    <cellStyle name="s_Valuation _BS Csan CPC 02 &lt;SAP&gt;_Cosan Passivo_Instrumentos Financeiros_15-FINANCEIRAS" xfId="20023"/>
    <cellStyle name="s_Valuation _BS Csan CPC 02 &lt;SAP&gt;_Cosan Passivo_Instrumentos Financeiros_15-FINANCEIRAS_1" xfId="20024"/>
    <cellStyle name="s_Valuation _BS Csan CPC 02 &lt;SAP&gt;_Cosan Passivo_Instrumentos Financeiros_2-DRE" xfId="20025"/>
    <cellStyle name="s_Valuation _BS Csan CPC 02 &lt;SAP&gt;_Cosan Passivo_Instrumentos Financeiros_2-DRE_Dep_Judiciais-Contingências" xfId="20026"/>
    <cellStyle name="s_Valuation _BS Csan CPC 02 &lt;SAP&gt;_Cosan Passivo_Instrumentos Financeiros_2-DRE_DFC Gerencial" xfId="20027"/>
    <cellStyle name="s_Valuation _BS Csan CPC 02 &lt;SAP&gt;_Cosan Passivo_Instrumentos Financeiros_2-DRE_DMPL" xfId="20028"/>
    <cellStyle name="s_Valuation _BS Csan CPC 02 &lt;SAP&gt;_Cosan Passivo_Instrumentos Financeiros_3-Balanço" xfId="20029"/>
    <cellStyle name="s_Valuation _BS Csan CPC 02 &lt;SAP&gt;_Cosan Passivo_Instrumentos Financeiros_7-Estoque" xfId="20030"/>
    <cellStyle name="s_Valuation _BS Csan CPC 02 &lt;SAP&gt;_Cosan Passivo_IR Diferido" xfId="20031"/>
    <cellStyle name="s_Valuation _BS Csan CPC 02 &lt;SAP&gt;_Cosan Passivo_Ir e CS Ativo Mar 2010 (Ifrs)" xfId="20032"/>
    <cellStyle name="s_Valuation _BS Csan CPC 02 &lt;SAP&gt;_Cosan Passivo_Ir e CS Dez 2011 Cosan Novo" xfId="20033"/>
    <cellStyle name="s_Valuation _BS Csan CPC 02 &lt;SAP&gt;_Cosan Passivo_Mapa 3T12" xfId="20034"/>
    <cellStyle name="s_Valuation _BS Csan CPC 02 &lt;SAP&gt;_Cosan Passivo_Mapa 3T12 2" xfId="20035"/>
    <cellStyle name="s_Valuation _BS Csan CPC 02 &lt;SAP&gt;_Cosan Passivo_Mapa 3T12 2_15-FINANCEIRAS" xfId="20036"/>
    <cellStyle name="s_Valuation _BS Csan CPC 02 &lt;SAP&gt;_Cosan Passivo_Mapa 3T12_15-FINANCEIRAS" xfId="20037"/>
    <cellStyle name="s_Valuation _BS Csan CPC 02 &lt;SAP&gt;_Cosan Passivo_Mapa 3T12_15-FINANCEIRAS_1" xfId="20038"/>
    <cellStyle name="s_Valuation _BS Csan CPC 02 &lt;SAP&gt;_Cosan Passivo_Mapa 3T12_2-DRE" xfId="20039"/>
    <cellStyle name="s_Valuation _BS Csan CPC 02 &lt;SAP&gt;_Cosan Passivo_Mapa 3T12_2-DRE_Dep_Judiciais-Contingências" xfId="20040"/>
    <cellStyle name="s_Valuation _BS Csan CPC 02 &lt;SAP&gt;_Cosan Passivo_Mapa 3T12_2-DRE_DFC Gerencial" xfId="20041"/>
    <cellStyle name="s_Valuation _BS Csan CPC 02 &lt;SAP&gt;_Cosan Passivo_Mapa 3T12_2-DRE_DMPL" xfId="20042"/>
    <cellStyle name="s_Valuation _BS Csan CPC 02 &lt;SAP&gt;_Cosan Passivo_Mapa 3T12_3-Balanço" xfId="20043"/>
    <cellStyle name="s_Valuation _BS Csan CPC 02 &lt;SAP&gt;_Cosan Passivo_Mapa 3T12_Dep_Judiciais-Contingências" xfId="20044"/>
    <cellStyle name="s_Valuation _BS Csan CPC 02 &lt;SAP&gt;_Cosan Passivo_Mapa 3T12_DFC Gerencial" xfId="20045"/>
    <cellStyle name="s_Valuation _BS Csan CPC 02 &lt;SAP&gt;_Cosan Passivo_Mapa 3T12_DMPL" xfId="20046"/>
    <cellStyle name="s_Valuation _BS Csan CPC 02 &lt;SAP&gt;_Cosan Passivo_Plan2" xfId="20047"/>
    <cellStyle name="s_Valuation _BS Csan CPC 02 &lt;SAP&gt;_Cosan Passivo_Plan2 2" xfId="20048"/>
    <cellStyle name="s_Valuation _BS Csan CPC 02 &lt;SAP&gt;_Cosan Passivo_Plan2 2_15-FINANCEIRAS" xfId="20049"/>
    <cellStyle name="s_Valuation _BS Csan CPC 02 &lt;SAP&gt;_Cosan Passivo_Plan2_15-FINANCEIRAS" xfId="20050"/>
    <cellStyle name="s_Valuation _BS Csan CPC 02 &lt;SAP&gt;_Cosan Passivo_Plan2_15-FINANCEIRAS_1" xfId="20051"/>
    <cellStyle name="s_Valuation _BS Csan CPC 02 &lt;SAP&gt;_Cosan Passivo_Plan2_2-DRE" xfId="20052"/>
    <cellStyle name="s_Valuation _BS Csan CPC 02 &lt;SAP&gt;_Cosan Passivo_Plan2_2-DRE_Dep_Judiciais-Contingências" xfId="20053"/>
    <cellStyle name="s_Valuation _BS Csan CPC 02 &lt;SAP&gt;_Cosan Passivo_Plan2_2-DRE_DFC Gerencial" xfId="20054"/>
    <cellStyle name="s_Valuation _BS Csan CPC 02 &lt;SAP&gt;_Cosan Passivo_Plan2_2-DRE_DMPL" xfId="20055"/>
    <cellStyle name="s_Valuation _BS Csan CPC 02 &lt;SAP&gt;_Cosan Passivo_Plan2_3-Balanço" xfId="20056"/>
    <cellStyle name="s_Valuation _BS Csan CPC 02 &lt;SAP&gt;_Cosan Passivo_Plan2_7-Estoque" xfId="20057"/>
    <cellStyle name="s_Valuation _BS Csan CPC 02 &lt;SAP&gt;_Cosan Passivo_Taxa Efetiva Cosan - Acumulado até Setembro 2011" xfId="20058"/>
    <cellStyle name="s_Valuation _BS Csan CPC 02 &lt;SAP&gt;_COSAN SA CONSOLID_MÊS" xfId="20059"/>
    <cellStyle name="s_Valuation _BS Csan CPC 02 &lt;SAP&gt;_Cosan_1" xfId="20060"/>
    <cellStyle name="s_Valuation _BS Csan CPC 02 &lt;SAP&gt;_Cosan_15-FINANCEIRAS" xfId="20061"/>
    <cellStyle name="s_Valuation _BS Csan CPC 02 &lt;SAP&gt;_Cosan_15-FINANCEIRAS_1" xfId="20062"/>
    <cellStyle name="s_Valuation _BS Csan CPC 02 &lt;SAP&gt;_Cosan_26_Instrumentos Financeiros" xfId="20063"/>
    <cellStyle name="s_Valuation _BS Csan CPC 02 &lt;SAP&gt;_Cosan_26_Instrumentos Financeiros 2" xfId="20064"/>
    <cellStyle name="s_Valuation _BS Csan CPC 02 &lt;SAP&gt;_Cosan_26_Instrumentos Financeiros 2_15-FINANCEIRAS" xfId="20065"/>
    <cellStyle name="s_Valuation _BS Csan CPC 02 &lt;SAP&gt;_Cosan_26_Instrumentos Financeiros_1" xfId="20066"/>
    <cellStyle name="s_Valuation _BS Csan CPC 02 &lt;SAP&gt;_Cosan_26_Instrumentos Financeiros_1 2" xfId="20067"/>
    <cellStyle name="s_Valuation _BS Csan CPC 02 &lt;SAP&gt;_Cosan_26_Instrumentos Financeiros_1 2_15-FINANCEIRAS" xfId="20068"/>
    <cellStyle name="s_Valuation _BS Csan CPC 02 &lt;SAP&gt;_Cosan_26_Instrumentos Financeiros_1_15-FINANCEIRAS" xfId="20069"/>
    <cellStyle name="s_Valuation _BS Csan CPC 02 &lt;SAP&gt;_Cosan_26_Instrumentos Financeiros_1_15-FINANCEIRAS_1" xfId="20070"/>
    <cellStyle name="s_Valuation _BS Csan CPC 02 &lt;SAP&gt;_Cosan_26_Instrumentos Financeiros_1_2-DRE" xfId="20071"/>
    <cellStyle name="s_Valuation _BS Csan CPC 02 &lt;SAP&gt;_Cosan_26_Instrumentos Financeiros_1_2-DRE_Dep_Judiciais-Contingências" xfId="20072"/>
    <cellStyle name="s_Valuation _BS Csan CPC 02 &lt;SAP&gt;_Cosan_26_Instrumentos Financeiros_1_2-DRE_DFC Gerencial" xfId="20073"/>
    <cellStyle name="s_Valuation _BS Csan CPC 02 &lt;SAP&gt;_Cosan_26_Instrumentos Financeiros_1_2-DRE_DMPL" xfId="20074"/>
    <cellStyle name="s_Valuation _BS Csan CPC 02 &lt;SAP&gt;_Cosan_26_Instrumentos Financeiros_1_3-Balanço" xfId="20075"/>
    <cellStyle name="s_Valuation _BS Csan CPC 02 &lt;SAP&gt;_Cosan_26_Instrumentos Financeiros_1_7-Estoque" xfId="20076"/>
    <cellStyle name="s_Valuation _BS Csan CPC 02 &lt;SAP&gt;_Cosan_26_Instrumentos Financeiros_15-FINANCEIRAS" xfId="20077"/>
    <cellStyle name="s_Valuation _BS Csan CPC 02 &lt;SAP&gt;_Cosan_26_Instrumentos Financeiros_15-FINANCEIRAS_1" xfId="20078"/>
    <cellStyle name="s_Valuation _BS Csan CPC 02 &lt;SAP&gt;_Cosan_26_Instrumentos Financeiros_2-DRE" xfId="20079"/>
    <cellStyle name="s_Valuation _BS Csan CPC 02 &lt;SAP&gt;_Cosan_26_Instrumentos Financeiros_2-DRE_Dep_Judiciais-Contingências" xfId="20080"/>
    <cellStyle name="s_Valuation _BS Csan CPC 02 &lt;SAP&gt;_Cosan_26_Instrumentos Financeiros_2-DRE_DFC Gerencial" xfId="20081"/>
    <cellStyle name="s_Valuation _BS Csan CPC 02 &lt;SAP&gt;_Cosan_26_Instrumentos Financeiros_2-DRE_DMPL" xfId="20082"/>
    <cellStyle name="s_Valuation _BS Csan CPC 02 &lt;SAP&gt;_Cosan_26_Instrumentos Financeiros_3-Balanço" xfId="20083"/>
    <cellStyle name="s_Valuation _BS Csan CPC 02 &lt;SAP&gt;_Cosan_26_Instrumentos Financeiros_7-Estoque" xfId="20084"/>
    <cellStyle name="s_Valuation _BS Csan CPC 02 &lt;SAP&gt;_Cosan_2-DRE" xfId="20085"/>
    <cellStyle name="s_Valuation _BS Csan CPC 02 &lt;SAP&gt;_Cosan_2-DRE 2" xfId="20086"/>
    <cellStyle name="s_Valuation _BS Csan CPC 02 &lt;SAP&gt;_Cosan_2-DRE 2_15-FINANCEIRAS" xfId="20087"/>
    <cellStyle name="s_Valuation _BS Csan CPC 02 &lt;SAP&gt;_Cosan_2-DRE_1" xfId="20088"/>
    <cellStyle name="s_Valuation _BS Csan CPC 02 &lt;SAP&gt;_Cosan_2-DRE_1_Dep_Judiciais-Contingências" xfId="20089"/>
    <cellStyle name="s_Valuation _BS Csan CPC 02 &lt;SAP&gt;_Cosan_2-DRE_1_DFC Gerencial" xfId="20090"/>
    <cellStyle name="s_Valuation _BS Csan CPC 02 &lt;SAP&gt;_Cosan_2-DRE_1_DMPL" xfId="20091"/>
    <cellStyle name="s_Valuation _BS Csan CPC 02 &lt;SAP&gt;_Cosan_2-DRE_15-FINANCEIRAS" xfId="20092"/>
    <cellStyle name="s_Valuation _BS Csan CPC 02 &lt;SAP&gt;_Cosan_2-DRE_15-FINANCEIRAS_1" xfId="20093"/>
    <cellStyle name="s_Valuation _BS Csan CPC 02 &lt;SAP&gt;_Cosan_2-DRE_2-DRE" xfId="20094"/>
    <cellStyle name="s_Valuation _BS Csan CPC 02 &lt;SAP&gt;_Cosan_2-DRE_2-DRE_Dep_Judiciais-Contingências" xfId="20095"/>
    <cellStyle name="s_Valuation _BS Csan CPC 02 &lt;SAP&gt;_Cosan_2-DRE_2-DRE_DFC Gerencial" xfId="20096"/>
    <cellStyle name="s_Valuation _BS Csan CPC 02 &lt;SAP&gt;_Cosan_2-DRE_2-DRE_DMPL" xfId="20097"/>
    <cellStyle name="s_Valuation _BS Csan CPC 02 &lt;SAP&gt;_Cosan_2-DRE_3-Balanço" xfId="20098"/>
    <cellStyle name="s_Valuation _BS Csan CPC 02 &lt;SAP&gt;_Cosan_2-DRE_7-Estoque" xfId="20099"/>
    <cellStyle name="s_Valuation _BS Csan CPC 02 &lt;SAP&gt;_Cosan_3-Balanço" xfId="20100"/>
    <cellStyle name="s_Valuation _BS Csan CPC 02 &lt;SAP&gt;_Cosan_3-Balanço 2" xfId="20101"/>
    <cellStyle name="s_Valuation _BS Csan CPC 02 &lt;SAP&gt;_Cosan_3-Balanço 2_15-FINANCEIRAS" xfId="20102"/>
    <cellStyle name="s_Valuation _BS Csan CPC 02 &lt;SAP&gt;_Cosan_3-Balanço_1" xfId="20103"/>
    <cellStyle name="s_Valuation _BS Csan CPC 02 &lt;SAP&gt;_Cosan_3-Balanço_1 2" xfId="20104"/>
    <cellStyle name="s_Valuation _BS Csan CPC 02 &lt;SAP&gt;_Cosan_3-Balanço_1 2_15-FINANCEIRAS" xfId="20105"/>
    <cellStyle name="s_Valuation _BS Csan CPC 02 &lt;SAP&gt;_Cosan_3-Balanço_1_15-FINANCEIRAS" xfId="20106"/>
    <cellStyle name="s_Valuation _BS Csan CPC 02 &lt;SAP&gt;_Cosan_3-Balanço_1_15-FINANCEIRAS_1" xfId="20107"/>
    <cellStyle name="s_Valuation _BS Csan CPC 02 &lt;SAP&gt;_Cosan_3-Balanço_1_2-DRE" xfId="20108"/>
    <cellStyle name="s_Valuation _BS Csan CPC 02 &lt;SAP&gt;_Cosan_3-Balanço_1_2-DRE_Dep_Judiciais-Contingências" xfId="20109"/>
    <cellStyle name="s_Valuation _BS Csan CPC 02 &lt;SAP&gt;_Cosan_3-Balanço_1_2-DRE_DFC Gerencial" xfId="20110"/>
    <cellStyle name="s_Valuation _BS Csan CPC 02 &lt;SAP&gt;_Cosan_3-Balanço_1_2-DRE_DMPL" xfId="20111"/>
    <cellStyle name="s_Valuation _BS Csan CPC 02 &lt;SAP&gt;_Cosan_3-Balanço_1_3-Balanço" xfId="20112"/>
    <cellStyle name="s_Valuation _BS Csan CPC 02 &lt;SAP&gt;_Cosan_3-Balanço_1_7-Estoque" xfId="20113"/>
    <cellStyle name="s_Valuation _BS Csan CPC 02 &lt;SAP&gt;_Cosan_3-Balanço_15-FINANCEIRAS" xfId="20114"/>
    <cellStyle name="s_Valuation _BS Csan CPC 02 &lt;SAP&gt;_Cosan_3-Balanço_15-FINANCEIRAS_1" xfId="20115"/>
    <cellStyle name="s_Valuation _BS Csan CPC 02 &lt;SAP&gt;_Cosan_3-Balanço_2" xfId="20116"/>
    <cellStyle name="s_Valuation _BS Csan CPC 02 &lt;SAP&gt;_Cosan_3-Balanço_2-DRE" xfId="20117"/>
    <cellStyle name="s_Valuation _BS Csan CPC 02 &lt;SAP&gt;_Cosan_3-Balanço_2-DRE_Dep_Judiciais-Contingências" xfId="20118"/>
    <cellStyle name="s_Valuation _BS Csan CPC 02 &lt;SAP&gt;_Cosan_3-Balanço_2-DRE_DFC Gerencial" xfId="20119"/>
    <cellStyle name="s_Valuation _BS Csan CPC 02 &lt;SAP&gt;_Cosan_3-Balanço_2-DRE_DMPL" xfId="20120"/>
    <cellStyle name="s_Valuation _BS Csan CPC 02 &lt;SAP&gt;_Cosan_3-Balanço_3-Balanço" xfId="20121"/>
    <cellStyle name="s_Valuation _BS Csan CPC 02 &lt;SAP&gt;_Cosan_3-Balanço_7-Estoque" xfId="20122"/>
    <cellStyle name="s_Valuation _BS Csan CPC 02 &lt;SAP&gt;_Cosan_4-DMPL" xfId="20123"/>
    <cellStyle name="s_Valuation _BS Csan CPC 02 &lt;SAP&gt;_Cosan_4-DMPL 2" xfId="20124"/>
    <cellStyle name="s_Valuation _BS Csan CPC 02 &lt;SAP&gt;_Cosan_4-DMPL 2_15-FINANCEIRAS" xfId="20125"/>
    <cellStyle name="s_Valuation _BS Csan CPC 02 &lt;SAP&gt;_Cosan_4-DMPL_15-FINANCEIRAS" xfId="20126"/>
    <cellStyle name="s_Valuation _BS Csan CPC 02 &lt;SAP&gt;_Cosan_4-DMPL_15-FINANCEIRAS_1" xfId="20127"/>
    <cellStyle name="s_Valuation _BS Csan CPC 02 &lt;SAP&gt;_Cosan_4-DMPL_2-DRE" xfId="20128"/>
    <cellStyle name="s_Valuation _BS Csan CPC 02 &lt;SAP&gt;_Cosan_4-DMPL_2-DRE_Dep_Judiciais-Contingências" xfId="20129"/>
    <cellStyle name="s_Valuation _BS Csan CPC 02 &lt;SAP&gt;_Cosan_4-DMPL_2-DRE_DFC Gerencial" xfId="20130"/>
    <cellStyle name="s_Valuation _BS Csan CPC 02 &lt;SAP&gt;_Cosan_4-DMPL_2-DRE_DMPL" xfId="20131"/>
    <cellStyle name="s_Valuation _BS Csan CPC 02 &lt;SAP&gt;_Cosan_4-DMPL_3-Balanço" xfId="20132"/>
    <cellStyle name="s_Valuation _BS Csan CPC 02 &lt;SAP&gt;_Cosan_4-DMPL_Dep_Judiciais-Contingências" xfId="20133"/>
    <cellStyle name="s_Valuation _BS Csan CPC 02 &lt;SAP&gt;_Cosan_4-DMPL_DFC Gerencial" xfId="20134"/>
    <cellStyle name="s_Valuation _BS Csan CPC 02 &lt;SAP&gt;_Cosan_4-DMPL_DMPL" xfId="20135"/>
    <cellStyle name="s_Valuation _BS Csan CPC 02 &lt;SAP&gt;_Cosan_7-Estoque" xfId="20136"/>
    <cellStyle name="s_Valuation _BS Csan CPC 02 &lt;SAP&gt;_Cosan_8-Impostos" xfId="20137"/>
    <cellStyle name="s_Valuation _BS Csan CPC 02 &lt;SAP&gt;_Cosan_8-Impostos 2" xfId="20138"/>
    <cellStyle name="s_Valuation _BS Csan CPC 02 &lt;SAP&gt;_Cosan_8-Impostos 2_15-FINANCEIRAS" xfId="20139"/>
    <cellStyle name="s_Valuation _BS Csan CPC 02 &lt;SAP&gt;_Cosan_8-Impostos_15-FINANCEIRAS" xfId="20140"/>
    <cellStyle name="s_Valuation _BS Csan CPC 02 &lt;SAP&gt;_Cosan_8-Impostos_15-FINANCEIRAS_1" xfId="20141"/>
    <cellStyle name="s_Valuation _BS Csan CPC 02 &lt;SAP&gt;_Cosan_8-Impostos_2-DRE" xfId="20142"/>
    <cellStyle name="s_Valuation _BS Csan CPC 02 &lt;SAP&gt;_Cosan_8-Impostos_2-DRE_Dep_Judiciais-Contingências" xfId="20143"/>
    <cellStyle name="s_Valuation _BS Csan CPC 02 &lt;SAP&gt;_Cosan_8-Impostos_2-DRE_DFC Gerencial" xfId="20144"/>
    <cellStyle name="s_Valuation _BS Csan CPC 02 &lt;SAP&gt;_Cosan_8-Impostos_2-DRE_DMPL" xfId="20145"/>
    <cellStyle name="s_Valuation _BS Csan CPC 02 &lt;SAP&gt;_Cosan_8-Impostos_3-Balanço" xfId="20146"/>
    <cellStyle name="s_Valuation _BS Csan CPC 02 &lt;SAP&gt;_Cosan_8-Impostos_Dep_Judiciais-Contingências" xfId="20147"/>
    <cellStyle name="s_Valuation _BS Csan CPC 02 &lt;SAP&gt;_Cosan_8-Impostos_DFC Gerencial" xfId="20148"/>
    <cellStyle name="s_Valuation _BS Csan CPC 02 &lt;SAP&gt;_Cosan_8-Impostos_DMPL" xfId="20149"/>
    <cellStyle name="s_Valuation _BS Csan CPC 02 &lt;SAP&gt;_Cosan_Acerto FV e Ajustes Manuais" xfId="20150"/>
    <cellStyle name="s_Valuation _BS Csan CPC 02 &lt;SAP&gt;_Cosan_Balanço" xfId="20151"/>
    <cellStyle name="s_Valuation _BS Csan CPC 02 &lt;SAP&gt;_Cosan_Base Junho" xfId="20152"/>
    <cellStyle name="s_Valuation _BS Csan CPC 02 &lt;SAP&gt;_Cosan_Base Junho 2" xfId="20153"/>
    <cellStyle name="s_Valuation _BS Csan CPC 02 &lt;SAP&gt;_Cosan_Base Junho_Base Julho" xfId="20154"/>
    <cellStyle name="s_Valuation _BS Csan CPC 02 &lt;SAP&gt;_Cosan_Base Junho_Base Julho 2" xfId="20155"/>
    <cellStyle name="s_Valuation _BS Csan CPC 02 &lt;SAP&gt;_Cosan_Base Junho_Base Julho_Taxa Efetiva Cosan - Acumulado até Setembro 2011" xfId="20156"/>
    <cellStyle name="s_Valuation _BS Csan CPC 02 &lt;SAP&gt;_Cosan_Caixa restrito" xfId="20157"/>
    <cellStyle name="s_Valuation _BS Csan CPC 02 &lt;SAP&gt;_Cosan_Caixa restrito_7-Estoque" xfId="20158"/>
    <cellStyle name="s_Valuation _BS Csan CPC 02 &lt;SAP&gt;_Cosan_COSAN SA CONSOLID_MÊS" xfId="20159"/>
    <cellStyle name="s_Valuation _BS Csan CPC 02 &lt;SAP&gt;_Cosan_Display" xfId="20160"/>
    <cellStyle name="s_Valuation _BS Csan CPC 02 &lt;SAP&gt;_Cosan_Display 2" xfId="20161"/>
    <cellStyle name="s_Valuation _BS Csan CPC 02 &lt;SAP&gt;_Cosan_Display 2_15-FINANCEIRAS" xfId="20162"/>
    <cellStyle name="s_Valuation _BS Csan CPC 02 &lt;SAP&gt;_Cosan_Display_15-FINANCEIRAS" xfId="20163"/>
    <cellStyle name="s_Valuation _BS Csan CPC 02 &lt;SAP&gt;_Cosan_Display_15-FINANCEIRAS_1" xfId="20164"/>
    <cellStyle name="s_Valuation _BS Csan CPC 02 &lt;SAP&gt;_Cosan_Display_2-DRE" xfId="20165"/>
    <cellStyle name="s_Valuation _BS Csan CPC 02 &lt;SAP&gt;_Cosan_Display_2-DRE_Dep_Judiciais-Contingências" xfId="20166"/>
    <cellStyle name="s_Valuation _BS Csan CPC 02 &lt;SAP&gt;_Cosan_Display_2-DRE_DFC Gerencial" xfId="20167"/>
    <cellStyle name="s_Valuation _BS Csan CPC 02 &lt;SAP&gt;_Cosan_Display_2-DRE_DMPL" xfId="20168"/>
    <cellStyle name="s_Valuation _BS Csan CPC 02 &lt;SAP&gt;_Cosan_Display_3-Balanço" xfId="20169"/>
    <cellStyle name="s_Valuation _BS Csan CPC 02 &lt;SAP&gt;_Cosan_Display_7-Estoque" xfId="20170"/>
    <cellStyle name="s_Valuation _BS Csan CPC 02 &lt;SAP&gt;_Cosan_FINANCEIRAS" xfId="20171"/>
    <cellStyle name="s_Valuation _BS Csan CPC 02 &lt;SAP&gt;_Cosan_FINANCEIRAS_Dep_Judiciais-Contingências" xfId="20172"/>
    <cellStyle name="s_Valuation _BS Csan CPC 02 &lt;SAP&gt;_Cosan_FINANCEIRAS_DFC Gerencial" xfId="20173"/>
    <cellStyle name="s_Valuation _BS Csan CPC 02 &lt;SAP&gt;_Cosan_FINANCEIRAS_DMPL" xfId="20174"/>
    <cellStyle name="s_Valuation _BS Csan CPC 02 &lt;SAP&gt;_Cosan_Instrumentos Financeiros" xfId="20175"/>
    <cellStyle name="s_Valuation _BS Csan CPC 02 &lt;SAP&gt;_Cosan_Instrumentos Financeiros 2" xfId="20176"/>
    <cellStyle name="s_Valuation _BS Csan CPC 02 &lt;SAP&gt;_Cosan_Instrumentos Financeiros 2_15-FINANCEIRAS" xfId="20177"/>
    <cellStyle name="s_Valuation _BS Csan CPC 02 &lt;SAP&gt;_Cosan_Instrumentos Financeiros_15-FINANCEIRAS" xfId="20178"/>
    <cellStyle name="s_Valuation _BS Csan CPC 02 &lt;SAP&gt;_Cosan_Instrumentos Financeiros_15-FINANCEIRAS_1" xfId="20179"/>
    <cellStyle name="s_Valuation _BS Csan CPC 02 &lt;SAP&gt;_Cosan_Instrumentos Financeiros_2-DRE" xfId="20180"/>
    <cellStyle name="s_Valuation _BS Csan CPC 02 &lt;SAP&gt;_Cosan_Instrumentos Financeiros_2-DRE_Dep_Judiciais-Contingências" xfId="20181"/>
    <cellStyle name="s_Valuation _BS Csan CPC 02 &lt;SAP&gt;_Cosan_Instrumentos Financeiros_2-DRE_DFC Gerencial" xfId="20182"/>
    <cellStyle name="s_Valuation _BS Csan CPC 02 &lt;SAP&gt;_Cosan_Instrumentos Financeiros_2-DRE_DMPL" xfId="20183"/>
    <cellStyle name="s_Valuation _BS Csan CPC 02 &lt;SAP&gt;_Cosan_Instrumentos Financeiros_3-Balanço" xfId="20184"/>
    <cellStyle name="s_Valuation _BS Csan CPC 02 &lt;SAP&gt;_Cosan_Instrumentos Financeiros_7-Estoque" xfId="20185"/>
    <cellStyle name="s_Valuation _BS Csan CPC 02 &lt;SAP&gt;_Cosan_IR Diferido" xfId="20186"/>
    <cellStyle name="s_Valuation _BS Csan CPC 02 &lt;SAP&gt;_Cosan_Ir e CS Ativo Mar 2010 (Ifrs)" xfId="20187"/>
    <cellStyle name="s_Valuation _BS Csan CPC 02 &lt;SAP&gt;_Cosan_Ir e CS Dez 2011 Cosan Novo" xfId="20188"/>
    <cellStyle name="s_Valuation _BS Csan CPC 02 &lt;SAP&gt;_Cosan_Mapa 3T12" xfId="20189"/>
    <cellStyle name="s_Valuation _BS Csan CPC 02 &lt;SAP&gt;_Cosan_Mapa 3T12 2" xfId="20190"/>
    <cellStyle name="s_Valuation _BS Csan CPC 02 &lt;SAP&gt;_Cosan_Mapa 3T12 2_15-FINANCEIRAS" xfId="20191"/>
    <cellStyle name="s_Valuation _BS Csan CPC 02 &lt;SAP&gt;_Cosan_Mapa 3T12_15-FINANCEIRAS" xfId="20192"/>
    <cellStyle name="s_Valuation _BS Csan CPC 02 &lt;SAP&gt;_Cosan_Mapa 3T12_15-FINANCEIRAS_1" xfId="20193"/>
    <cellStyle name="s_Valuation _BS Csan CPC 02 &lt;SAP&gt;_Cosan_Mapa 3T12_2-DRE" xfId="20194"/>
    <cellStyle name="s_Valuation _BS Csan CPC 02 &lt;SAP&gt;_Cosan_Mapa 3T12_2-DRE_Dep_Judiciais-Contingências" xfId="20195"/>
    <cellStyle name="s_Valuation _BS Csan CPC 02 &lt;SAP&gt;_Cosan_Mapa 3T12_2-DRE_DFC Gerencial" xfId="20196"/>
    <cellStyle name="s_Valuation _BS Csan CPC 02 &lt;SAP&gt;_Cosan_Mapa 3T12_2-DRE_DMPL" xfId="20197"/>
    <cellStyle name="s_Valuation _BS Csan CPC 02 &lt;SAP&gt;_Cosan_Mapa 3T12_3-Balanço" xfId="20198"/>
    <cellStyle name="s_Valuation _BS Csan CPC 02 &lt;SAP&gt;_Cosan_Mapa 3T12_Dep_Judiciais-Contingências" xfId="20199"/>
    <cellStyle name="s_Valuation _BS Csan CPC 02 &lt;SAP&gt;_Cosan_Mapa 3T12_DFC Gerencial" xfId="20200"/>
    <cellStyle name="s_Valuation _BS Csan CPC 02 &lt;SAP&gt;_Cosan_Mapa 3T12_DMPL" xfId="20201"/>
    <cellStyle name="s_Valuation _BS Csan CPC 02 &lt;SAP&gt;_Cosan_Plan2" xfId="20202"/>
    <cellStyle name="s_Valuation _BS Csan CPC 02 &lt;SAP&gt;_Cosan_Plan2 2" xfId="20203"/>
    <cellStyle name="s_Valuation _BS Csan CPC 02 &lt;SAP&gt;_Cosan_Plan2 2_15-FINANCEIRAS" xfId="20204"/>
    <cellStyle name="s_Valuation _BS Csan CPC 02 &lt;SAP&gt;_Cosan_Plan2_15-FINANCEIRAS" xfId="20205"/>
    <cellStyle name="s_Valuation _BS Csan CPC 02 &lt;SAP&gt;_Cosan_Plan2_15-FINANCEIRAS_1" xfId="20206"/>
    <cellStyle name="s_Valuation _BS Csan CPC 02 &lt;SAP&gt;_Cosan_Plan2_2-DRE" xfId="20207"/>
    <cellStyle name="s_Valuation _BS Csan CPC 02 &lt;SAP&gt;_Cosan_Plan2_2-DRE_Dep_Judiciais-Contingências" xfId="20208"/>
    <cellStyle name="s_Valuation _BS Csan CPC 02 &lt;SAP&gt;_Cosan_Plan2_2-DRE_DFC Gerencial" xfId="20209"/>
    <cellStyle name="s_Valuation _BS Csan CPC 02 &lt;SAP&gt;_Cosan_Plan2_2-DRE_DMPL" xfId="20210"/>
    <cellStyle name="s_Valuation _BS Csan CPC 02 &lt;SAP&gt;_Cosan_Plan2_3-Balanço" xfId="20211"/>
    <cellStyle name="s_Valuation _BS Csan CPC 02 &lt;SAP&gt;_Cosan_Plan2_7-Estoque" xfId="20212"/>
    <cellStyle name="s_Valuation _BS Csan CPC 02 &lt;SAP&gt;_Cosan_Taxa Efetiva Cosan - Acumulado até Setembro 2011" xfId="20213"/>
    <cellStyle name="s_Valuation _BS Csan CPC 02 &lt;SAP&gt;_Crédito PisCofins" xfId="20214"/>
    <cellStyle name="s_Valuation _BS Csan CPC 02 &lt;SAP&gt;_Crédito PisCofins 2" xfId="20215"/>
    <cellStyle name="s_Valuation _BS Csan CPC 02 &lt;SAP&gt;_Crédito PisCofins 2_15-FINANCEIRAS" xfId="20216"/>
    <cellStyle name="s_Valuation _BS Csan CPC 02 &lt;SAP&gt;_Crédito PisCofins_15-FINANCEIRAS" xfId="20217"/>
    <cellStyle name="s_Valuation _BS Csan CPC 02 &lt;SAP&gt;_Crédito PisCofins_15-FINANCEIRAS_1" xfId="20218"/>
    <cellStyle name="s_Valuation _BS Csan CPC 02 &lt;SAP&gt;_Crédito PisCofins_2-DRE" xfId="20219"/>
    <cellStyle name="s_Valuation _BS Csan CPC 02 &lt;SAP&gt;_Crédito PisCofins_2-DRE_Dep_Judiciais-Contingências" xfId="20220"/>
    <cellStyle name="s_Valuation _BS Csan CPC 02 &lt;SAP&gt;_Crédito PisCofins_2-DRE_DFC Gerencial" xfId="20221"/>
    <cellStyle name="s_Valuation _BS Csan CPC 02 &lt;SAP&gt;_Crédito PisCofins_2-DRE_DMPL" xfId="20222"/>
    <cellStyle name="s_Valuation _BS Csan CPC 02 &lt;SAP&gt;_Crédito PisCofins_3-Balanço" xfId="20223"/>
    <cellStyle name="s_Valuation _BS Csan CPC 02 &lt;SAP&gt;_Crédito PisCofins_3-Balanço 2" xfId="20224"/>
    <cellStyle name="s_Valuation _BS Csan CPC 02 &lt;SAP&gt;_Crédito PisCofins_3-Balanço 2_15-FINANCEIRAS" xfId="20225"/>
    <cellStyle name="s_Valuation _BS Csan CPC 02 &lt;SAP&gt;_Crédito PisCofins_3-Balanço_1" xfId="20226"/>
    <cellStyle name="s_Valuation _BS Csan CPC 02 &lt;SAP&gt;_Crédito PisCofins_3-Balanço_15-FINANCEIRAS" xfId="20227"/>
    <cellStyle name="s_Valuation _BS Csan CPC 02 &lt;SAP&gt;_Crédito PisCofins_3-Balanço_15-FINANCEIRAS_1" xfId="20228"/>
    <cellStyle name="s_Valuation _BS Csan CPC 02 &lt;SAP&gt;_Crédito PisCofins_3-Balanço_2-DRE" xfId="20229"/>
    <cellStyle name="s_Valuation _BS Csan CPC 02 &lt;SAP&gt;_Crédito PisCofins_3-Balanço_2-DRE_Dep_Judiciais-Contingências" xfId="20230"/>
    <cellStyle name="s_Valuation _BS Csan CPC 02 &lt;SAP&gt;_Crédito PisCofins_3-Balanço_2-DRE_DFC Gerencial" xfId="20231"/>
    <cellStyle name="s_Valuation _BS Csan CPC 02 &lt;SAP&gt;_Crédito PisCofins_3-Balanço_2-DRE_DMPL" xfId="20232"/>
    <cellStyle name="s_Valuation _BS Csan CPC 02 &lt;SAP&gt;_Crédito PisCofins_3-Balanço_3-Balanço" xfId="20233"/>
    <cellStyle name="s_Valuation _BS Csan CPC 02 &lt;SAP&gt;_Crédito PisCofins_3-Balanço_7-Estoque" xfId="20234"/>
    <cellStyle name="s_Valuation _BS Csan CPC 02 &lt;SAP&gt;_Crédito PisCofins_7-Estoque" xfId="20235"/>
    <cellStyle name="s_Valuation _BS Csan CPC 02 &lt;SAP&gt;_Crédito PisCofins_Balanço" xfId="20236"/>
    <cellStyle name="s_Valuation _BS Csan CPC 02 &lt;SAP&gt;_Crédito PisCofins_CCL" xfId="20237"/>
    <cellStyle name="s_Valuation _BS Csan CPC 02 &lt;SAP&gt;_Crédito PisCofins_CCL 2" xfId="20238"/>
    <cellStyle name="s_Valuation _BS Csan CPC 02 &lt;SAP&gt;_Crédito PisCofins_CCL 2_15-FINANCEIRAS" xfId="20239"/>
    <cellStyle name="s_Valuation _BS Csan CPC 02 &lt;SAP&gt;_Crédito PisCofins_CCL_15-FINANCEIRAS" xfId="20240"/>
    <cellStyle name="s_Valuation _BS Csan CPC 02 &lt;SAP&gt;_Crédito PisCofins_CCL_15-FINANCEIRAS_1" xfId="20241"/>
    <cellStyle name="s_Valuation _BS Csan CPC 02 &lt;SAP&gt;_Crédito PisCofins_CCL_2-DRE" xfId="20242"/>
    <cellStyle name="s_Valuation _BS Csan CPC 02 &lt;SAP&gt;_Crédito PisCofins_CCL_2-DRE_Dep_Judiciais-Contingências" xfId="20243"/>
    <cellStyle name="s_Valuation _BS Csan CPC 02 &lt;SAP&gt;_Crédito PisCofins_CCL_2-DRE_DFC Gerencial" xfId="20244"/>
    <cellStyle name="s_Valuation _BS Csan CPC 02 &lt;SAP&gt;_Crédito PisCofins_CCL_2-DRE_DMPL" xfId="20245"/>
    <cellStyle name="s_Valuation _BS Csan CPC 02 &lt;SAP&gt;_Crédito PisCofins_CCL_3-Balanço" xfId="20246"/>
    <cellStyle name="s_Valuation _BS Csan CPC 02 &lt;SAP&gt;_Crédito PisCofins_CCL_3-Balanço 2" xfId="20247"/>
    <cellStyle name="s_Valuation _BS Csan CPC 02 &lt;SAP&gt;_Crédito PisCofins_CCL_3-Balanço 2_15-FINANCEIRAS" xfId="20248"/>
    <cellStyle name="s_Valuation _BS Csan CPC 02 &lt;SAP&gt;_Crédito PisCofins_CCL_3-Balanço_1" xfId="20249"/>
    <cellStyle name="s_Valuation _BS Csan CPC 02 &lt;SAP&gt;_Crédito PisCofins_CCL_3-Balanço_15-FINANCEIRAS" xfId="20250"/>
    <cellStyle name="s_Valuation _BS Csan CPC 02 &lt;SAP&gt;_Crédito PisCofins_CCL_3-Balanço_15-FINANCEIRAS_1" xfId="20251"/>
    <cellStyle name="s_Valuation _BS Csan CPC 02 &lt;SAP&gt;_Crédito PisCofins_CCL_3-Balanço_2-DRE" xfId="20252"/>
    <cellStyle name="s_Valuation _BS Csan CPC 02 &lt;SAP&gt;_Crédito PisCofins_CCL_3-Balanço_2-DRE_Dep_Judiciais-Contingências" xfId="20253"/>
    <cellStyle name="s_Valuation _BS Csan CPC 02 &lt;SAP&gt;_Crédito PisCofins_CCL_3-Balanço_2-DRE_DFC Gerencial" xfId="20254"/>
    <cellStyle name="s_Valuation _BS Csan CPC 02 &lt;SAP&gt;_Crédito PisCofins_CCL_3-Balanço_2-DRE_DMPL" xfId="20255"/>
    <cellStyle name="s_Valuation _BS Csan CPC 02 &lt;SAP&gt;_Crédito PisCofins_CCL_3-Balanço_3-Balanço" xfId="20256"/>
    <cellStyle name="s_Valuation _BS Csan CPC 02 &lt;SAP&gt;_Crédito PisCofins_CCL_3-Balanço_7-Estoque" xfId="20257"/>
    <cellStyle name="s_Valuation _BS Csan CPC 02 &lt;SAP&gt;_Crédito PisCofins_CCL_7-Estoque" xfId="20258"/>
    <cellStyle name="s_Valuation _BS Csan CPC 02 &lt;SAP&gt;_Crédito PisCofins_CCL_Balanço" xfId="20259"/>
    <cellStyle name="s_Valuation _BS Csan CPC 02 &lt;SAP&gt;_Crédito PisCofins_CCL_IR Diferido" xfId="20260"/>
    <cellStyle name="s_Valuation _BS Csan CPC 02 &lt;SAP&gt;_Crédito PisCofins_Diferenças outubro CAN- (2)" xfId="20261"/>
    <cellStyle name="s_Valuation _BS Csan CPC 02 &lt;SAP&gt;_Crédito PisCofins_Diferenças outubro CAN- (2) 2" xfId="20262"/>
    <cellStyle name="s_Valuation _BS Csan CPC 02 &lt;SAP&gt;_Crédito PisCofins_Diferenças outubro CAN- (2) 2_15-FINANCEIRAS" xfId="20263"/>
    <cellStyle name="s_Valuation _BS Csan CPC 02 &lt;SAP&gt;_Crédito PisCofins_Diferenças outubro CAN- (2)_15-FINANCEIRAS" xfId="20264"/>
    <cellStyle name="s_Valuation _BS Csan CPC 02 &lt;SAP&gt;_Crédito PisCofins_Diferenças outubro CAN- (2)_15-FINANCEIRAS_1" xfId="20265"/>
    <cellStyle name="s_Valuation _BS Csan CPC 02 &lt;SAP&gt;_Crédito PisCofins_Diferenças outubro CAN- (2)_2-DRE" xfId="20266"/>
    <cellStyle name="s_Valuation _BS Csan CPC 02 &lt;SAP&gt;_Crédito PisCofins_Diferenças outubro CAN- (2)_2-DRE_Dep_Judiciais-Contingências" xfId="20267"/>
    <cellStyle name="s_Valuation _BS Csan CPC 02 &lt;SAP&gt;_Crédito PisCofins_Diferenças outubro CAN- (2)_2-DRE_DFC Gerencial" xfId="20268"/>
    <cellStyle name="s_Valuation _BS Csan CPC 02 &lt;SAP&gt;_Crédito PisCofins_Diferenças outubro CAN- (2)_2-DRE_DMPL" xfId="20269"/>
    <cellStyle name="s_Valuation _BS Csan CPC 02 &lt;SAP&gt;_Crédito PisCofins_Diferenças outubro CAN- (2)_3-Balanço" xfId="20270"/>
    <cellStyle name="s_Valuation _BS Csan CPC 02 &lt;SAP&gt;_Crédito PisCofins_Diferenças outubro CAN- (2)_3-Balanço 2" xfId="20271"/>
    <cellStyle name="s_Valuation _BS Csan CPC 02 &lt;SAP&gt;_Crédito PisCofins_Diferenças outubro CAN- (2)_3-Balanço 2_15-FINANCEIRAS" xfId="20272"/>
    <cellStyle name="s_Valuation _BS Csan CPC 02 &lt;SAP&gt;_Crédito PisCofins_Diferenças outubro CAN- (2)_3-Balanço_1" xfId="20273"/>
    <cellStyle name="s_Valuation _BS Csan CPC 02 &lt;SAP&gt;_Crédito PisCofins_Diferenças outubro CAN- (2)_3-Balanço_15-FINANCEIRAS" xfId="20274"/>
    <cellStyle name="s_Valuation _BS Csan CPC 02 &lt;SAP&gt;_Crédito PisCofins_Diferenças outubro CAN- (2)_3-Balanço_15-FINANCEIRAS_1" xfId="20275"/>
    <cellStyle name="s_Valuation _BS Csan CPC 02 &lt;SAP&gt;_Crédito PisCofins_Diferenças outubro CAN- (2)_3-Balanço_2-DRE" xfId="20276"/>
    <cellStyle name="s_Valuation _BS Csan CPC 02 &lt;SAP&gt;_Crédito PisCofins_Diferenças outubro CAN- (2)_3-Balanço_2-DRE_Dep_Judiciais-Contingências" xfId="20277"/>
    <cellStyle name="s_Valuation _BS Csan CPC 02 &lt;SAP&gt;_Crédito PisCofins_Diferenças outubro CAN- (2)_3-Balanço_2-DRE_DFC Gerencial" xfId="20278"/>
    <cellStyle name="s_Valuation _BS Csan CPC 02 &lt;SAP&gt;_Crédito PisCofins_Diferenças outubro CAN- (2)_3-Balanço_2-DRE_DMPL" xfId="20279"/>
    <cellStyle name="s_Valuation _BS Csan CPC 02 &lt;SAP&gt;_Crédito PisCofins_Diferenças outubro CAN- (2)_3-Balanço_3-Balanço" xfId="20280"/>
    <cellStyle name="s_Valuation _BS Csan CPC 02 &lt;SAP&gt;_Crédito PisCofins_Diferenças outubro CAN- (2)_3-Balanço_7-Estoque" xfId="20281"/>
    <cellStyle name="s_Valuation _BS Csan CPC 02 &lt;SAP&gt;_Crédito PisCofins_Diferenças outubro CAN- (2)_7-Estoque" xfId="20282"/>
    <cellStyle name="s_Valuation _BS Csan CPC 02 &lt;SAP&gt;_Crédito PisCofins_Diferenças outubro CAN- (2)_Balanço" xfId="20283"/>
    <cellStyle name="s_Valuation _BS Csan CPC 02 &lt;SAP&gt;_Crédito PisCofins_Diferenças outubro CAN- (2)_IR Diferido" xfId="20284"/>
    <cellStyle name="s_Valuation _BS Csan CPC 02 &lt;SAP&gt;_Crédito PisCofins_IR Diferido" xfId="20285"/>
    <cellStyle name="s_Valuation _BS Csan CPC 02 &lt;SAP&gt;_Crédito PisCofins_Query C.Custos SF 10-11" xfId="20286"/>
    <cellStyle name="s_Valuation _BS Csan CPC 02 &lt;SAP&gt;_Crédito PisCofins_Query C.Custos SF 10-11 2" xfId="20287"/>
    <cellStyle name="s_Valuation _BS Csan CPC 02 &lt;SAP&gt;_Crédito PisCofins_Query C.Custos SF 10-11 2_15-FINANCEIRAS" xfId="20288"/>
    <cellStyle name="s_Valuation _BS Csan CPC 02 &lt;SAP&gt;_Crédito PisCofins_Query C.Custos SF 10-11_15-FINANCEIRAS" xfId="20289"/>
    <cellStyle name="s_Valuation _BS Csan CPC 02 &lt;SAP&gt;_Crédito PisCofins_Query C.Custos SF 10-11_15-FINANCEIRAS_1" xfId="20290"/>
    <cellStyle name="s_Valuation _BS Csan CPC 02 &lt;SAP&gt;_Crédito PisCofins_Query C.Custos SF 10-11_2-DRE" xfId="20291"/>
    <cellStyle name="s_Valuation _BS Csan CPC 02 &lt;SAP&gt;_Crédito PisCofins_Query C.Custos SF 10-11_2-DRE_Dep_Judiciais-Contingências" xfId="20292"/>
    <cellStyle name="s_Valuation _BS Csan CPC 02 &lt;SAP&gt;_Crédito PisCofins_Query C.Custos SF 10-11_2-DRE_DFC Gerencial" xfId="20293"/>
    <cellStyle name="s_Valuation _BS Csan CPC 02 &lt;SAP&gt;_Crédito PisCofins_Query C.Custos SF 10-11_2-DRE_DMPL" xfId="20294"/>
    <cellStyle name="s_Valuation _BS Csan CPC 02 &lt;SAP&gt;_Crédito PisCofins_Query C.Custos SF 10-11_3-Balanço" xfId="20295"/>
    <cellStyle name="s_Valuation _BS Csan CPC 02 &lt;SAP&gt;_Crédito PisCofins_Query C.Custos SF 10-11_3-Balanço 2" xfId="20296"/>
    <cellStyle name="s_Valuation _BS Csan CPC 02 &lt;SAP&gt;_Crédito PisCofins_Query C.Custos SF 10-11_3-Balanço 2_15-FINANCEIRAS" xfId="20297"/>
    <cellStyle name="s_Valuation _BS Csan CPC 02 &lt;SAP&gt;_Crédito PisCofins_Query C.Custos SF 10-11_3-Balanço_1" xfId="20298"/>
    <cellStyle name="s_Valuation _BS Csan CPC 02 &lt;SAP&gt;_Crédito PisCofins_Query C.Custos SF 10-11_3-Balanço_15-FINANCEIRAS" xfId="20299"/>
    <cellStyle name="s_Valuation _BS Csan CPC 02 &lt;SAP&gt;_Crédito PisCofins_Query C.Custos SF 10-11_3-Balanço_15-FINANCEIRAS_1" xfId="20300"/>
    <cellStyle name="s_Valuation _BS Csan CPC 02 &lt;SAP&gt;_Crédito PisCofins_Query C.Custos SF 10-11_3-Balanço_2-DRE" xfId="20301"/>
    <cellStyle name="s_Valuation _BS Csan CPC 02 &lt;SAP&gt;_Crédito PisCofins_Query C.Custos SF 10-11_3-Balanço_2-DRE_Dep_Judiciais-Contingências" xfId="20302"/>
    <cellStyle name="s_Valuation _BS Csan CPC 02 &lt;SAP&gt;_Crédito PisCofins_Query C.Custos SF 10-11_3-Balanço_2-DRE_DFC Gerencial" xfId="20303"/>
    <cellStyle name="s_Valuation _BS Csan CPC 02 &lt;SAP&gt;_Crédito PisCofins_Query C.Custos SF 10-11_3-Balanço_2-DRE_DMPL" xfId="20304"/>
    <cellStyle name="s_Valuation _BS Csan CPC 02 &lt;SAP&gt;_Crédito PisCofins_Query C.Custos SF 10-11_3-Balanço_3-Balanço" xfId="20305"/>
    <cellStyle name="s_Valuation _BS Csan CPC 02 &lt;SAP&gt;_Crédito PisCofins_Query C.Custos SF 10-11_3-Balanço_7-Estoque" xfId="20306"/>
    <cellStyle name="s_Valuation _BS Csan CPC 02 &lt;SAP&gt;_Crédito PisCofins_Query C.Custos SF 10-11_7-Estoque" xfId="20307"/>
    <cellStyle name="s_Valuation _BS Csan CPC 02 &lt;SAP&gt;_Crédito PisCofins_Query C.Custos SF 10-11_Balanço" xfId="20308"/>
    <cellStyle name="s_Valuation _BS Csan CPC 02 &lt;SAP&gt;_Crédito PisCofins_Query C.Custos SF 10-11_IR Diferido" xfId="20309"/>
    <cellStyle name="s_Valuation _BS Csan CPC 02 &lt;SAP&gt;_desp" xfId="20310"/>
    <cellStyle name="s_Valuation _BS Csan CPC 02 &lt;SAP&gt;_desp 2" xfId="20311"/>
    <cellStyle name="s_Valuation _BS Csan CPC 02 &lt;SAP&gt;_desp 2_15-FINANCEIRAS" xfId="20312"/>
    <cellStyle name="s_Valuation _BS Csan CPC 02 &lt;SAP&gt;_desp_15-FINANCEIRAS" xfId="20313"/>
    <cellStyle name="s_Valuation _BS Csan CPC 02 &lt;SAP&gt;_desp_15-FINANCEIRAS_1" xfId="20314"/>
    <cellStyle name="s_Valuation _BS Csan CPC 02 &lt;SAP&gt;_desp_2-DRE" xfId="20315"/>
    <cellStyle name="s_Valuation _BS Csan CPC 02 &lt;SAP&gt;_desp_2-DRE_Dep_Judiciais-Contingências" xfId="20316"/>
    <cellStyle name="s_Valuation _BS Csan CPC 02 &lt;SAP&gt;_desp_2-DRE_DFC Gerencial" xfId="20317"/>
    <cellStyle name="s_Valuation _BS Csan CPC 02 &lt;SAP&gt;_desp_2-DRE_DMPL" xfId="20318"/>
    <cellStyle name="s_Valuation _BS Csan CPC 02 &lt;SAP&gt;_desp_3-Balanço" xfId="20319"/>
    <cellStyle name="s_Valuation _BS Csan CPC 02 &lt;SAP&gt;_desp_3-Balanço 2" xfId="20320"/>
    <cellStyle name="s_Valuation _BS Csan CPC 02 &lt;SAP&gt;_desp_3-Balanço 2_15-FINANCEIRAS" xfId="20321"/>
    <cellStyle name="s_Valuation _BS Csan CPC 02 &lt;SAP&gt;_desp_3-Balanço_1" xfId="20322"/>
    <cellStyle name="s_Valuation _BS Csan CPC 02 &lt;SAP&gt;_desp_3-Balanço_15-FINANCEIRAS" xfId="20323"/>
    <cellStyle name="s_Valuation _BS Csan CPC 02 &lt;SAP&gt;_desp_3-Balanço_15-FINANCEIRAS_1" xfId="20324"/>
    <cellStyle name="s_Valuation _BS Csan CPC 02 &lt;SAP&gt;_desp_3-Balanço_2-DRE" xfId="20325"/>
    <cellStyle name="s_Valuation _BS Csan CPC 02 &lt;SAP&gt;_desp_3-Balanço_2-DRE_Dep_Judiciais-Contingências" xfId="20326"/>
    <cellStyle name="s_Valuation _BS Csan CPC 02 &lt;SAP&gt;_desp_3-Balanço_2-DRE_DFC Gerencial" xfId="20327"/>
    <cellStyle name="s_Valuation _BS Csan CPC 02 &lt;SAP&gt;_desp_3-Balanço_2-DRE_DMPL" xfId="20328"/>
    <cellStyle name="s_Valuation _BS Csan CPC 02 &lt;SAP&gt;_desp_3-Balanço_3-Balanço" xfId="20329"/>
    <cellStyle name="s_Valuation _BS Csan CPC 02 &lt;SAP&gt;_desp_3-Balanço_7-Estoque" xfId="20330"/>
    <cellStyle name="s_Valuation _BS Csan CPC 02 &lt;SAP&gt;_desp_7-Estoque" xfId="20331"/>
    <cellStyle name="s_Valuation _BS Csan CPC 02 &lt;SAP&gt;_desp_Balanço" xfId="20332"/>
    <cellStyle name="s_Valuation _BS Csan CPC 02 &lt;SAP&gt;_desp_IR Diferido" xfId="20333"/>
    <cellStyle name="s_Valuation _BS Csan CPC 02 &lt;SAP&gt;_despesa fixa" xfId="20334"/>
    <cellStyle name="s_Valuation _BS Csan CPC 02 &lt;SAP&gt;_despesa fixa 2" xfId="20335"/>
    <cellStyle name="s_Valuation _BS Csan CPC 02 &lt;SAP&gt;_despesa fixa 2_15-FINANCEIRAS" xfId="20336"/>
    <cellStyle name="s_Valuation _BS Csan CPC 02 &lt;SAP&gt;_despesa fixa_15-FINANCEIRAS" xfId="20337"/>
    <cellStyle name="s_Valuation _BS Csan CPC 02 &lt;SAP&gt;_despesa fixa_15-FINANCEIRAS_1" xfId="20338"/>
    <cellStyle name="s_Valuation _BS Csan CPC 02 &lt;SAP&gt;_despesa fixa_2-DRE" xfId="20339"/>
    <cellStyle name="s_Valuation _BS Csan CPC 02 &lt;SAP&gt;_despesa fixa_2-DRE_Dep_Judiciais-Contingências" xfId="20340"/>
    <cellStyle name="s_Valuation _BS Csan CPC 02 &lt;SAP&gt;_despesa fixa_2-DRE_DFC Gerencial" xfId="20341"/>
    <cellStyle name="s_Valuation _BS Csan CPC 02 &lt;SAP&gt;_despesa fixa_2-DRE_DMPL" xfId="20342"/>
    <cellStyle name="s_Valuation _BS Csan CPC 02 &lt;SAP&gt;_despesa fixa_3-Balanço" xfId="20343"/>
    <cellStyle name="s_Valuation _BS Csan CPC 02 &lt;SAP&gt;_despesa fixa_3-Balanço 2" xfId="20344"/>
    <cellStyle name="s_Valuation _BS Csan CPC 02 &lt;SAP&gt;_despesa fixa_3-Balanço 2_15-FINANCEIRAS" xfId="20345"/>
    <cellStyle name="s_Valuation _BS Csan CPC 02 &lt;SAP&gt;_despesa fixa_3-Balanço_1" xfId="20346"/>
    <cellStyle name="s_Valuation _BS Csan CPC 02 &lt;SAP&gt;_despesa fixa_3-Balanço_15-FINANCEIRAS" xfId="20347"/>
    <cellStyle name="s_Valuation _BS Csan CPC 02 &lt;SAP&gt;_despesa fixa_3-Balanço_15-FINANCEIRAS_1" xfId="20348"/>
    <cellStyle name="s_Valuation _BS Csan CPC 02 &lt;SAP&gt;_despesa fixa_3-Balanço_2-DRE" xfId="20349"/>
    <cellStyle name="s_Valuation _BS Csan CPC 02 &lt;SAP&gt;_despesa fixa_3-Balanço_2-DRE_Dep_Judiciais-Contingências" xfId="20350"/>
    <cellStyle name="s_Valuation _BS Csan CPC 02 &lt;SAP&gt;_despesa fixa_3-Balanço_2-DRE_DFC Gerencial" xfId="20351"/>
    <cellStyle name="s_Valuation _BS Csan CPC 02 &lt;SAP&gt;_despesa fixa_3-Balanço_2-DRE_DMPL" xfId="20352"/>
    <cellStyle name="s_Valuation _BS Csan CPC 02 &lt;SAP&gt;_despesa fixa_3-Balanço_3-Balanço" xfId="20353"/>
    <cellStyle name="s_Valuation _BS Csan CPC 02 &lt;SAP&gt;_despesa fixa_3-Balanço_7-Estoque" xfId="20354"/>
    <cellStyle name="s_Valuation _BS Csan CPC 02 &lt;SAP&gt;_despesa fixa_7-Estoque" xfId="20355"/>
    <cellStyle name="s_Valuation _BS Csan CPC 02 &lt;SAP&gt;_despesa fixa_Balanço" xfId="20356"/>
    <cellStyle name="s_Valuation _BS Csan CPC 02 &lt;SAP&gt;_despesa fixa_IR Diferido" xfId="20357"/>
    <cellStyle name="s_Valuation _BS Csan CPC 02 &lt;SAP&gt;_Despesas ADM e COML (3)" xfId="20358"/>
    <cellStyle name="s_Valuation _BS Csan CPC 02 &lt;SAP&gt;_Despesas ADM e COML (3) 2" xfId="20359"/>
    <cellStyle name="s_Valuation _BS Csan CPC 02 &lt;SAP&gt;_Despesas ADM e COML (3) 2_15-FINANCEIRAS" xfId="20360"/>
    <cellStyle name="s_Valuation _BS Csan CPC 02 &lt;SAP&gt;_Despesas ADM e COML (3)_1" xfId="20361"/>
    <cellStyle name="s_Valuation _BS Csan CPC 02 &lt;SAP&gt;_Despesas ADM e COML (3)_1 2" xfId="20362"/>
    <cellStyle name="s_Valuation _BS Csan CPC 02 &lt;SAP&gt;_Despesas ADM e COML (3)_1 2_15-FINANCEIRAS" xfId="20363"/>
    <cellStyle name="s_Valuation _BS Csan CPC 02 &lt;SAP&gt;_Despesas ADM e COML (3)_1_14-G&amp;A" xfId="20364"/>
    <cellStyle name="s_Valuation _BS Csan CPC 02 &lt;SAP&gt;_Despesas ADM e COML (3)_1_14-G&amp;A_2-DRE" xfId="20365"/>
    <cellStyle name="s_Valuation _BS Csan CPC 02 &lt;SAP&gt;_Despesas ADM e COML (3)_1_14-G&amp;A_2-DRE_Dep_Judiciais-Contingências" xfId="20366"/>
    <cellStyle name="s_Valuation _BS Csan CPC 02 &lt;SAP&gt;_Despesas ADM e COML (3)_1_14-G&amp;A_2-DRE_DFC Gerencial" xfId="20367"/>
    <cellStyle name="s_Valuation _BS Csan CPC 02 &lt;SAP&gt;_Despesas ADM e COML (3)_1_14-G&amp;A_2-DRE_DMPL" xfId="20368"/>
    <cellStyle name="s_Valuation _BS Csan CPC 02 &lt;SAP&gt;_Despesas ADM e COML (3)_1_14-G&amp;A_Dep_Judiciais-Contingências" xfId="20369"/>
    <cellStyle name="s_Valuation _BS Csan CPC 02 &lt;SAP&gt;_Despesas ADM e COML (3)_1_14-G&amp;A_DFC Gerencial" xfId="20370"/>
    <cellStyle name="s_Valuation _BS Csan CPC 02 &lt;SAP&gt;_Despesas ADM e COML (3)_1_14-G&amp;A_DMPL" xfId="20371"/>
    <cellStyle name="s_Valuation _BS Csan CPC 02 &lt;SAP&gt;_Despesas ADM e COML (3)_1_15-FINANCEIRAS" xfId="20372"/>
    <cellStyle name="s_Valuation _BS Csan CPC 02 &lt;SAP&gt;_Despesas ADM e COML (3)_1_15-FINANCEIRAS_1" xfId="20373"/>
    <cellStyle name="s_Valuation _BS Csan CPC 02 &lt;SAP&gt;_Despesas ADM e COML (3)_1_2-DRE" xfId="20374"/>
    <cellStyle name="s_Valuation _BS Csan CPC 02 &lt;SAP&gt;_Despesas ADM e COML (3)_1_2-DRE_Dep_Judiciais-Contingências" xfId="20375"/>
    <cellStyle name="s_Valuation _BS Csan CPC 02 &lt;SAP&gt;_Despesas ADM e COML (3)_1_2-DRE_DFC Gerencial" xfId="20376"/>
    <cellStyle name="s_Valuation _BS Csan CPC 02 &lt;SAP&gt;_Despesas ADM e COML (3)_1_2-DRE_DMPL" xfId="20377"/>
    <cellStyle name="s_Valuation _BS Csan CPC 02 &lt;SAP&gt;_Despesas ADM e COML (3)_1_3-Balanço" xfId="20378"/>
    <cellStyle name="s_Valuation _BS Csan CPC 02 &lt;SAP&gt;_Despesas ADM e COML (3)_1_3-Balanço 2" xfId="20379"/>
    <cellStyle name="s_Valuation _BS Csan CPC 02 &lt;SAP&gt;_Despesas ADM e COML (3)_1_3-Balanço 2_15-FINANCEIRAS" xfId="20380"/>
    <cellStyle name="s_Valuation _BS Csan CPC 02 &lt;SAP&gt;_Despesas ADM e COML (3)_1_3-Balanço_1" xfId="20381"/>
    <cellStyle name="s_Valuation _BS Csan CPC 02 &lt;SAP&gt;_Despesas ADM e COML (3)_1_3-Balanço_15-FINANCEIRAS" xfId="20382"/>
    <cellStyle name="s_Valuation _BS Csan CPC 02 &lt;SAP&gt;_Despesas ADM e COML (3)_1_3-Balanço_15-FINANCEIRAS_1" xfId="20383"/>
    <cellStyle name="s_Valuation _BS Csan CPC 02 &lt;SAP&gt;_Despesas ADM e COML (3)_1_3-Balanço_2-DRE" xfId="20384"/>
    <cellStyle name="s_Valuation _BS Csan CPC 02 &lt;SAP&gt;_Despesas ADM e COML (3)_1_3-Balanço_2-DRE_Dep_Judiciais-Contingências" xfId="20385"/>
    <cellStyle name="s_Valuation _BS Csan CPC 02 &lt;SAP&gt;_Despesas ADM e COML (3)_1_3-Balanço_2-DRE_DFC Gerencial" xfId="20386"/>
    <cellStyle name="s_Valuation _BS Csan CPC 02 &lt;SAP&gt;_Despesas ADM e COML (3)_1_3-Balanço_2-DRE_DMPL" xfId="20387"/>
    <cellStyle name="s_Valuation _BS Csan CPC 02 &lt;SAP&gt;_Despesas ADM e COML (3)_1_3-Balanço_3-Balanço" xfId="20388"/>
    <cellStyle name="s_Valuation _BS Csan CPC 02 &lt;SAP&gt;_Despesas ADM e COML (3)_1_3-Balanço_7-Estoque" xfId="20389"/>
    <cellStyle name="s_Valuation _BS Csan CPC 02 &lt;SAP&gt;_Despesas ADM e COML (3)_1_7-Estoque" xfId="20390"/>
    <cellStyle name="s_Valuation _BS Csan CPC 02 &lt;SAP&gt;_Despesas ADM e COML (3)_1_Balanço" xfId="20391"/>
    <cellStyle name="s_Valuation _BS Csan CPC 02 &lt;SAP&gt;_Despesas ADM e COML (3)_1_Crédito PisCofins" xfId="20392"/>
    <cellStyle name="s_Valuation _BS Csan CPC 02 &lt;SAP&gt;_Despesas ADM e COML (3)_1_Crédito PisCofins 2" xfId="20393"/>
    <cellStyle name="s_Valuation _BS Csan CPC 02 &lt;SAP&gt;_Despesas ADM e COML (3)_1_Crédito PisCofins 2_15-FINANCEIRAS" xfId="20394"/>
    <cellStyle name="s_Valuation _BS Csan CPC 02 &lt;SAP&gt;_Despesas ADM e COML (3)_1_Crédito PisCofins_15-FINANCEIRAS" xfId="20395"/>
    <cellStyle name="s_Valuation _BS Csan CPC 02 &lt;SAP&gt;_Despesas ADM e COML (3)_1_Crédito PisCofins_15-FINANCEIRAS_1" xfId="20396"/>
    <cellStyle name="s_Valuation _BS Csan CPC 02 &lt;SAP&gt;_Despesas ADM e COML (3)_1_Crédito PisCofins_2-DRE" xfId="20397"/>
    <cellStyle name="s_Valuation _BS Csan CPC 02 &lt;SAP&gt;_Despesas ADM e COML (3)_1_Crédito PisCofins_2-DRE_Dep_Judiciais-Contingências" xfId="20398"/>
    <cellStyle name="s_Valuation _BS Csan CPC 02 &lt;SAP&gt;_Despesas ADM e COML (3)_1_Crédito PisCofins_2-DRE_DFC Gerencial" xfId="20399"/>
    <cellStyle name="s_Valuation _BS Csan CPC 02 &lt;SAP&gt;_Despesas ADM e COML (3)_1_Crédito PisCofins_2-DRE_DMPL" xfId="20400"/>
    <cellStyle name="s_Valuation _BS Csan CPC 02 &lt;SAP&gt;_Despesas ADM e COML (3)_1_Crédito PisCofins_3-Balanço" xfId="20401"/>
    <cellStyle name="s_Valuation _BS Csan CPC 02 &lt;SAP&gt;_Despesas ADM e COML (3)_1_Crédito PisCofins_3-Balanço 2" xfId="20402"/>
    <cellStyle name="s_Valuation _BS Csan CPC 02 &lt;SAP&gt;_Despesas ADM e COML (3)_1_Crédito PisCofins_3-Balanço 2_15-FINANCEIRAS" xfId="20403"/>
    <cellStyle name="s_Valuation _BS Csan CPC 02 &lt;SAP&gt;_Despesas ADM e COML (3)_1_Crédito PisCofins_3-Balanço_1" xfId="20404"/>
    <cellStyle name="s_Valuation _BS Csan CPC 02 &lt;SAP&gt;_Despesas ADM e COML (3)_1_Crédito PisCofins_3-Balanço_15-FINANCEIRAS" xfId="20405"/>
    <cellStyle name="s_Valuation _BS Csan CPC 02 &lt;SAP&gt;_Despesas ADM e COML (3)_1_Crédito PisCofins_3-Balanço_15-FINANCEIRAS_1" xfId="20406"/>
    <cellStyle name="s_Valuation _BS Csan CPC 02 &lt;SAP&gt;_Despesas ADM e COML (3)_1_Crédito PisCofins_3-Balanço_2-DRE" xfId="20407"/>
    <cellStyle name="s_Valuation _BS Csan CPC 02 &lt;SAP&gt;_Despesas ADM e COML (3)_1_Crédito PisCofins_3-Balanço_2-DRE_Dep_Judiciais-Contingências" xfId="20408"/>
    <cellStyle name="s_Valuation _BS Csan CPC 02 &lt;SAP&gt;_Despesas ADM e COML (3)_1_Crédito PisCofins_3-Balanço_2-DRE_DFC Gerencial" xfId="20409"/>
    <cellStyle name="s_Valuation _BS Csan CPC 02 &lt;SAP&gt;_Despesas ADM e COML (3)_1_Crédito PisCofins_3-Balanço_2-DRE_DMPL" xfId="20410"/>
    <cellStyle name="s_Valuation _BS Csan CPC 02 &lt;SAP&gt;_Despesas ADM e COML (3)_1_Crédito PisCofins_3-Balanço_3-Balanço" xfId="20411"/>
    <cellStyle name="s_Valuation _BS Csan CPC 02 &lt;SAP&gt;_Despesas ADM e COML (3)_1_Crédito PisCofins_3-Balanço_7-Estoque" xfId="20412"/>
    <cellStyle name="s_Valuation _BS Csan CPC 02 &lt;SAP&gt;_Despesas ADM e COML (3)_1_Crédito PisCofins_7-Estoque" xfId="20413"/>
    <cellStyle name="s_Valuation _BS Csan CPC 02 &lt;SAP&gt;_Despesas ADM e COML (3)_1_Crédito PisCofins_Balanço" xfId="20414"/>
    <cellStyle name="s_Valuation _BS Csan CPC 02 &lt;SAP&gt;_Despesas ADM e COML (3)_1_Crédito PisCofins_CCL" xfId="20415"/>
    <cellStyle name="s_Valuation _BS Csan CPC 02 &lt;SAP&gt;_Despesas ADM e COML (3)_1_Crédito PisCofins_CCL 2" xfId="20416"/>
    <cellStyle name="s_Valuation _BS Csan CPC 02 &lt;SAP&gt;_Despesas ADM e COML (3)_1_Crédito PisCofins_CCL 2_15-FINANCEIRAS" xfId="20417"/>
    <cellStyle name="s_Valuation _BS Csan CPC 02 &lt;SAP&gt;_Despesas ADM e COML (3)_1_Crédito PisCofins_CCL_15-FINANCEIRAS" xfId="20418"/>
    <cellStyle name="s_Valuation _BS Csan CPC 02 &lt;SAP&gt;_Despesas ADM e COML (3)_1_Crédito PisCofins_CCL_15-FINANCEIRAS_1" xfId="20419"/>
    <cellStyle name="s_Valuation _BS Csan CPC 02 &lt;SAP&gt;_Despesas ADM e COML (3)_1_Crédito PisCofins_CCL_2-DRE" xfId="20420"/>
    <cellStyle name="s_Valuation _BS Csan CPC 02 &lt;SAP&gt;_Despesas ADM e COML (3)_1_Crédito PisCofins_CCL_2-DRE_Dep_Judiciais-Contingências" xfId="20421"/>
    <cellStyle name="s_Valuation _BS Csan CPC 02 &lt;SAP&gt;_Despesas ADM e COML (3)_1_Crédito PisCofins_CCL_2-DRE_DFC Gerencial" xfId="20422"/>
    <cellStyle name="s_Valuation _BS Csan CPC 02 &lt;SAP&gt;_Despesas ADM e COML (3)_1_Crédito PisCofins_CCL_2-DRE_DMPL" xfId="20423"/>
    <cellStyle name="s_Valuation _BS Csan CPC 02 &lt;SAP&gt;_Despesas ADM e COML (3)_1_Crédito PisCofins_CCL_3-Balanço" xfId="20424"/>
    <cellStyle name="s_Valuation _BS Csan CPC 02 &lt;SAP&gt;_Despesas ADM e COML (3)_1_Crédito PisCofins_CCL_3-Balanço 2" xfId="20425"/>
    <cellStyle name="s_Valuation _BS Csan CPC 02 &lt;SAP&gt;_Despesas ADM e COML (3)_1_Crédito PisCofins_CCL_3-Balanço 2_15-FINANCEIRAS" xfId="20426"/>
    <cellStyle name="s_Valuation _BS Csan CPC 02 &lt;SAP&gt;_Despesas ADM e COML (3)_1_Crédito PisCofins_CCL_3-Balanço_1" xfId="20427"/>
    <cellStyle name="s_Valuation _BS Csan CPC 02 &lt;SAP&gt;_Despesas ADM e COML (3)_1_Crédito PisCofins_CCL_3-Balanço_15-FINANCEIRAS" xfId="20428"/>
    <cellStyle name="s_Valuation _BS Csan CPC 02 &lt;SAP&gt;_Despesas ADM e COML (3)_1_Crédito PisCofins_CCL_3-Balanço_15-FINANCEIRAS_1" xfId="20429"/>
    <cellStyle name="s_Valuation _BS Csan CPC 02 &lt;SAP&gt;_Despesas ADM e COML (3)_1_Crédito PisCofins_CCL_3-Balanço_2-DRE" xfId="20430"/>
    <cellStyle name="s_Valuation _BS Csan CPC 02 &lt;SAP&gt;_Despesas ADM e COML (3)_1_Crédito PisCofins_CCL_3-Balanço_2-DRE_Dep_Judiciais-Contingências" xfId="20431"/>
    <cellStyle name="s_Valuation _BS Csan CPC 02 &lt;SAP&gt;_Despesas ADM e COML (3)_1_Crédito PisCofins_CCL_3-Balanço_2-DRE_DFC Gerencial" xfId="20432"/>
    <cellStyle name="s_Valuation _BS Csan CPC 02 &lt;SAP&gt;_Despesas ADM e COML (3)_1_Crédito PisCofins_CCL_3-Balanço_2-DRE_DMPL" xfId="20433"/>
    <cellStyle name="s_Valuation _BS Csan CPC 02 &lt;SAP&gt;_Despesas ADM e COML (3)_1_Crédito PisCofins_CCL_3-Balanço_3-Balanço" xfId="20434"/>
    <cellStyle name="s_Valuation _BS Csan CPC 02 &lt;SAP&gt;_Despesas ADM e COML (3)_1_Crédito PisCofins_CCL_3-Balanço_7-Estoque" xfId="20435"/>
    <cellStyle name="s_Valuation _BS Csan CPC 02 &lt;SAP&gt;_Despesas ADM e COML (3)_1_Crédito PisCofins_CCL_7-Estoque" xfId="20436"/>
    <cellStyle name="s_Valuation _BS Csan CPC 02 &lt;SAP&gt;_Despesas ADM e COML (3)_1_Crédito PisCofins_CCL_Balanço" xfId="20437"/>
    <cellStyle name="s_Valuation _BS Csan CPC 02 &lt;SAP&gt;_Despesas ADM e COML (3)_1_Crédito PisCofins_CCL_IR Diferido" xfId="20438"/>
    <cellStyle name="s_Valuation _BS Csan CPC 02 &lt;SAP&gt;_Despesas ADM e COML (3)_1_Crédito PisCofins_Diferenças outubro CAN- (2)" xfId="20439"/>
    <cellStyle name="s_Valuation _BS Csan CPC 02 &lt;SAP&gt;_Despesas ADM e COML (3)_1_Crédito PisCofins_Diferenças outubro CAN- (2) 2" xfId="20440"/>
    <cellStyle name="s_Valuation _BS Csan CPC 02 &lt;SAP&gt;_Despesas ADM e COML (3)_1_Crédito PisCofins_Diferenças outubro CAN- (2) 2_15-FINANCEIRAS" xfId="20441"/>
    <cellStyle name="s_Valuation _BS Csan CPC 02 &lt;SAP&gt;_Despesas ADM e COML (3)_1_Crédito PisCofins_Diferenças outubro CAN- (2)_15-FINANCEIRAS" xfId="20442"/>
    <cellStyle name="s_Valuation _BS Csan CPC 02 &lt;SAP&gt;_Despesas ADM e COML (3)_1_Crédito PisCofins_Diferenças outubro CAN- (2)_15-FINANCEIRAS_1" xfId="20443"/>
    <cellStyle name="s_Valuation _BS Csan CPC 02 &lt;SAP&gt;_Despesas ADM e COML (3)_1_Crédito PisCofins_Diferenças outubro CAN- (2)_2-DRE" xfId="20444"/>
    <cellStyle name="s_Valuation _BS Csan CPC 02 &lt;SAP&gt;_Despesas ADM e COML (3)_1_Crédito PisCofins_Diferenças outubro CAN- (2)_2-DRE_Dep_Judiciais-Contingências" xfId="20445"/>
    <cellStyle name="s_Valuation _BS Csan CPC 02 &lt;SAP&gt;_Despesas ADM e COML (3)_1_Crédito PisCofins_Diferenças outubro CAN- (2)_2-DRE_DFC Gerencial" xfId="20446"/>
    <cellStyle name="s_Valuation _BS Csan CPC 02 &lt;SAP&gt;_Despesas ADM e COML (3)_1_Crédito PisCofins_Diferenças outubro CAN- (2)_2-DRE_DMPL" xfId="20447"/>
    <cellStyle name="s_Valuation _BS Csan CPC 02 &lt;SAP&gt;_Despesas ADM e COML (3)_1_Crédito PisCofins_Diferenças outubro CAN- (2)_3-Balanço" xfId="20448"/>
    <cellStyle name="s_Valuation _BS Csan CPC 02 &lt;SAP&gt;_Despesas ADM e COML (3)_1_Crédito PisCofins_Diferenças outubro CAN- (2)_3-Balanço 2" xfId="20449"/>
    <cellStyle name="s_Valuation _BS Csan CPC 02 &lt;SAP&gt;_Despesas ADM e COML (3)_1_Crédito PisCofins_Diferenças outubro CAN- (2)_3-Balanço 2_15-FINANCEIRAS" xfId="20450"/>
    <cellStyle name="s_Valuation _BS Csan CPC 02 &lt;SAP&gt;_Despesas ADM e COML (3)_1_Crédito PisCofins_Diferenças outubro CAN- (2)_3-Balanço_1" xfId="20451"/>
    <cellStyle name="s_Valuation _BS Csan CPC 02 &lt;SAP&gt;_Despesas ADM e COML (3)_1_Crédito PisCofins_Diferenças outubro CAN- (2)_3-Balanço_15-FINANCEIRAS" xfId="20452"/>
    <cellStyle name="s_Valuation _BS Csan CPC 02 &lt;SAP&gt;_Despesas ADM e COML (3)_1_Crédito PisCofins_Diferenças outubro CAN- (2)_3-Balanço_15-FINANCEIRAS_1" xfId="20453"/>
    <cellStyle name="s_Valuation _BS Csan CPC 02 &lt;SAP&gt;_Despesas ADM e COML (3)_1_Crédito PisCofins_Diferenças outubro CAN- (2)_3-Balanço_2-DRE" xfId="20454"/>
    <cellStyle name="s_Valuation _BS Csan CPC 02 &lt;SAP&gt;_Despesas ADM e COML (3)_1_Crédito PisCofins_Diferenças outubro CAN- (2)_3-Balanço_2-DRE_Dep_Judiciais-Contingências" xfId="20455"/>
    <cellStyle name="s_Valuation _BS Csan CPC 02 &lt;SAP&gt;_Despesas ADM e COML (3)_1_Crédito PisCofins_Diferenças outubro CAN- (2)_3-Balanço_2-DRE_DFC Gerencial" xfId="20456"/>
    <cellStyle name="s_Valuation _BS Csan CPC 02 &lt;SAP&gt;_Despesas ADM e COML (3)_1_Crédito PisCofins_Diferenças outubro CAN- (2)_3-Balanço_2-DRE_DMPL" xfId="20457"/>
    <cellStyle name="s_Valuation _BS Csan CPC 02 &lt;SAP&gt;_Despesas ADM e COML (3)_1_Crédito PisCofins_Diferenças outubro CAN- (2)_3-Balanço_3-Balanço" xfId="20458"/>
    <cellStyle name="s_Valuation _BS Csan CPC 02 &lt;SAP&gt;_Despesas ADM e COML (3)_1_Crédito PisCofins_Diferenças outubro CAN- (2)_3-Balanço_7-Estoque" xfId="20459"/>
    <cellStyle name="s_Valuation _BS Csan CPC 02 &lt;SAP&gt;_Despesas ADM e COML (3)_1_Crédito PisCofins_Diferenças outubro CAN- (2)_7-Estoque" xfId="20460"/>
    <cellStyle name="s_Valuation _BS Csan CPC 02 &lt;SAP&gt;_Despesas ADM e COML (3)_1_Crédito PisCofins_Diferenças outubro CAN- (2)_Balanço" xfId="20461"/>
    <cellStyle name="s_Valuation _BS Csan CPC 02 &lt;SAP&gt;_Despesas ADM e COML (3)_1_Crédito PisCofins_Diferenças outubro CAN- (2)_IR Diferido" xfId="20462"/>
    <cellStyle name="s_Valuation _BS Csan CPC 02 &lt;SAP&gt;_Despesas ADM e COML (3)_1_Crédito PisCofins_IR Diferido" xfId="20463"/>
    <cellStyle name="s_Valuation _BS Csan CPC 02 &lt;SAP&gt;_Despesas ADM e COML (3)_1_Crédito PisCofins_Query C.Custos SF 10-11" xfId="20464"/>
    <cellStyle name="s_Valuation _BS Csan CPC 02 &lt;SAP&gt;_Despesas ADM e COML (3)_1_Crédito PisCofins_Query C.Custos SF 10-11 2" xfId="20465"/>
    <cellStyle name="s_Valuation _BS Csan CPC 02 &lt;SAP&gt;_Despesas ADM e COML (3)_1_Crédito PisCofins_Query C.Custos SF 10-11 2_15-FINANCEIRAS" xfId="20466"/>
    <cellStyle name="s_Valuation _BS Csan CPC 02 &lt;SAP&gt;_Despesas ADM e COML (3)_1_Crédito PisCofins_Query C.Custos SF 10-11_15-FINANCEIRAS" xfId="20467"/>
    <cellStyle name="s_Valuation _BS Csan CPC 02 &lt;SAP&gt;_Despesas ADM e COML (3)_1_Crédito PisCofins_Query C.Custos SF 10-11_15-FINANCEIRAS_1" xfId="20468"/>
    <cellStyle name="s_Valuation _BS Csan CPC 02 &lt;SAP&gt;_Despesas ADM e COML (3)_1_Crédito PisCofins_Query C.Custos SF 10-11_2-DRE" xfId="20469"/>
    <cellStyle name="s_Valuation _BS Csan CPC 02 &lt;SAP&gt;_Despesas ADM e COML (3)_1_Crédito PisCofins_Query C.Custos SF 10-11_2-DRE_Dep_Judiciais-Contingências" xfId="20470"/>
    <cellStyle name="s_Valuation _BS Csan CPC 02 &lt;SAP&gt;_Despesas ADM e COML (3)_1_Crédito PisCofins_Query C.Custos SF 10-11_2-DRE_DFC Gerencial" xfId="20471"/>
    <cellStyle name="s_Valuation _BS Csan CPC 02 &lt;SAP&gt;_Despesas ADM e COML (3)_1_Crédito PisCofins_Query C.Custos SF 10-11_2-DRE_DMPL" xfId="20472"/>
    <cellStyle name="s_Valuation _BS Csan CPC 02 &lt;SAP&gt;_Despesas ADM e COML (3)_1_Crédito PisCofins_Query C.Custos SF 10-11_3-Balanço" xfId="20473"/>
    <cellStyle name="s_Valuation _BS Csan CPC 02 &lt;SAP&gt;_Despesas ADM e COML (3)_1_Crédito PisCofins_Query C.Custos SF 10-11_3-Balanço 2" xfId="20474"/>
    <cellStyle name="s_Valuation _BS Csan CPC 02 &lt;SAP&gt;_Despesas ADM e COML (3)_1_Crédito PisCofins_Query C.Custos SF 10-11_3-Balanço 2_15-FINANCEIRAS" xfId="20475"/>
    <cellStyle name="s_Valuation _BS Csan CPC 02 &lt;SAP&gt;_Despesas ADM e COML (3)_1_Crédito PisCofins_Query C.Custos SF 10-11_3-Balanço_1" xfId="20476"/>
    <cellStyle name="s_Valuation _BS Csan CPC 02 &lt;SAP&gt;_Despesas ADM e COML (3)_1_Crédito PisCofins_Query C.Custos SF 10-11_3-Balanço_15-FINANCEIRAS" xfId="20477"/>
    <cellStyle name="s_Valuation _BS Csan CPC 02 &lt;SAP&gt;_Despesas ADM e COML (3)_1_Crédito PisCofins_Query C.Custos SF 10-11_3-Balanço_15-FINANCEIRAS_1" xfId="20478"/>
    <cellStyle name="s_Valuation _BS Csan CPC 02 &lt;SAP&gt;_Despesas ADM e COML (3)_1_Crédito PisCofins_Query C.Custos SF 10-11_3-Balanço_2-DRE" xfId="20479"/>
    <cellStyle name="s_Valuation _BS Csan CPC 02 &lt;SAP&gt;_Despesas ADM e COML (3)_1_Crédito PisCofins_Query C.Custos SF 10-11_3-Balanço_2-DRE_Dep_Judiciais-Contingências" xfId="20480"/>
    <cellStyle name="s_Valuation _BS Csan CPC 02 &lt;SAP&gt;_Despesas ADM e COML (3)_1_Crédito PisCofins_Query C.Custos SF 10-11_3-Balanço_2-DRE_DFC Gerencial" xfId="20481"/>
    <cellStyle name="s_Valuation _BS Csan CPC 02 &lt;SAP&gt;_Despesas ADM e COML (3)_1_Crédito PisCofins_Query C.Custos SF 10-11_3-Balanço_2-DRE_DMPL" xfId="20482"/>
    <cellStyle name="s_Valuation _BS Csan CPC 02 &lt;SAP&gt;_Despesas ADM e COML (3)_1_Crédito PisCofins_Query C.Custos SF 10-11_3-Balanço_3-Balanço" xfId="20483"/>
    <cellStyle name="s_Valuation _BS Csan CPC 02 &lt;SAP&gt;_Despesas ADM e COML (3)_1_Crédito PisCofins_Query C.Custos SF 10-11_3-Balanço_7-Estoque" xfId="20484"/>
    <cellStyle name="s_Valuation _BS Csan CPC 02 &lt;SAP&gt;_Despesas ADM e COML (3)_1_Crédito PisCofins_Query C.Custos SF 10-11_7-Estoque" xfId="20485"/>
    <cellStyle name="s_Valuation _BS Csan CPC 02 &lt;SAP&gt;_Despesas ADM e COML (3)_1_Crédito PisCofins_Query C.Custos SF 10-11_Balanço" xfId="20486"/>
    <cellStyle name="s_Valuation _BS Csan CPC 02 &lt;SAP&gt;_Despesas ADM e COML (3)_1_Crédito PisCofins_Query C.Custos SF 10-11_IR Diferido" xfId="20487"/>
    <cellStyle name="s_Valuation _BS Csan CPC 02 &lt;SAP&gt;_Despesas ADM e COML (3)_1_IR Diferido" xfId="20488"/>
    <cellStyle name="s_Valuation _BS Csan CPC 02 &lt;SAP&gt;_Despesas ADM e COML (3)_1_Plan1" xfId="20489"/>
    <cellStyle name="s_Valuation _BS Csan CPC 02 &lt;SAP&gt;_Despesas ADM e COML (3)_1_Plan1 2" xfId="20490"/>
    <cellStyle name="s_Valuation _BS Csan CPC 02 &lt;SAP&gt;_Despesas ADM e COML (3)_1_Plan1 2_15-FINANCEIRAS" xfId="20491"/>
    <cellStyle name="s_Valuation _BS Csan CPC 02 &lt;SAP&gt;_Despesas ADM e COML (3)_1_Plan1_15-FINANCEIRAS" xfId="20492"/>
    <cellStyle name="s_Valuation _BS Csan CPC 02 &lt;SAP&gt;_Despesas ADM e COML (3)_1_Plan1_15-FINANCEIRAS_1" xfId="20493"/>
    <cellStyle name="s_Valuation _BS Csan CPC 02 &lt;SAP&gt;_Despesas ADM e COML (3)_1_Plan1_2-DRE" xfId="20494"/>
    <cellStyle name="s_Valuation _BS Csan CPC 02 &lt;SAP&gt;_Despesas ADM e COML (3)_1_Plan1_2-DRE_Dep_Judiciais-Contingências" xfId="20495"/>
    <cellStyle name="s_Valuation _BS Csan CPC 02 &lt;SAP&gt;_Despesas ADM e COML (3)_1_Plan1_2-DRE_DFC Gerencial" xfId="20496"/>
    <cellStyle name="s_Valuation _BS Csan CPC 02 &lt;SAP&gt;_Despesas ADM e COML (3)_1_Plan1_2-DRE_DMPL" xfId="20497"/>
    <cellStyle name="s_Valuation _BS Csan CPC 02 &lt;SAP&gt;_Despesas ADM e COML (3)_1_Plan1_3-Balanço" xfId="20498"/>
    <cellStyle name="s_Valuation _BS Csan CPC 02 &lt;SAP&gt;_Despesas ADM e COML (3)_1_Plan1_3-Balanço 2" xfId="20499"/>
    <cellStyle name="s_Valuation _BS Csan CPC 02 &lt;SAP&gt;_Despesas ADM e COML (3)_1_Plan1_3-Balanço 2_15-FINANCEIRAS" xfId="20500"/>
    <cellStyle name="s_Valuation _BS Csan CPC 02 &lt;SAP&gt;_Despesas ADM e COML (3)_1_Plan1_3-Balanço_1" xfId="20501"/>
    <cellStyle name="s_Valuation _BS Csan CPC 02 &lt;SAP&gt;_Despesas ADM e COML (3)_1_Plan1_3-Balanço_15-FINANCEIRAS" xfId="20502"/>
    <cellStyle name="s_Valuation _BS Csan CPC 02 &lt;SAP&gt;_Despesas ADM e COML (3)_1_Plan1_3-Balanço_15-FINANCEIRAS_1" xfId="20503"/>
    <cellStyle name="s_Valuation _BS Csan CPC 02 &lt;SAP&gt;_Despesas ADM e COML (3)_1_Plan1_3-Balanço_2-DRE" xfId="20504"/>
    <cellStyle name="s_Valuation _BS Csan CPC 02 &lt;SAP&gt;_Despesas ADM e COML (3)_1_Plan1_3-Balanço_2-DRE_Dep_Judiciais-Contingências" xfId="20505"/>
    <cellStyle name="s_Valuation _BS Csan CPC 02 &lt;SAP&gt;_Despesas ADM e COML (3)_1_Plan1_3-Balanço_2-DRE_DFC Gerencial" xfId="20506"/>
    <cellStyle name="s_Valuation _BS Csan CPC 02 &lt;SAP&gt;_Despesas ADM e COML (3)_1_Plan1_3-Balanço_2-DRE_DMPL" xfId="20507"/>
    <cellStyle name="s_Valuation _BS Csan CPC 02 &lt;SAP&gt;_Despesas ADM e COML (3)_1_Plan1_3-Balanço_3-Balanço" xfId="20508"/>
    <cellStyle name="s_Valuation _BS Csan CPC 02 &lt;SAP&gt;_Despesas ADM e COML (3)_1_Plan1_3-Balanço_7-Estoque" xfId="20509"/>
    <cellStyle name="s_Valuation _BS Csan CPC 02 &lt;SAP&gt;_Despesas ADM e COML (3)_1_Plan1_7-Estoque" xfId="20510"/>
    <cellStyle name="s_Valuation _BS Csan CPC 02 &lt;SAP&gt;_Despesas ADM e COML (3)_1_Plan1_Balanço" xfId="20511"/>
    <cellStyle name="s_Valuation _BS Csan CPC 02 &lt;SAP&gt;_Despesas ADM e COML (3)_1_Plan1_CCL" xfId="20512"/>
    <cellStyle name="s_Valuation _BS Csan CPC 02 &lt;SAP&gt;_Despesas ADM e COML (3)_1_Plan1_CCL 2" xfId="20513"/>
    <cellStyle name="s_Valuation _BS Csan CPC 02 &lt;SAP&gt;_Despesas ADM e COML (3)_1_Plan1_CCL 2_15-FINANCEIRAS" xfId="20514"/>
    <cellStyle name="s_Valuation _BS Csan CPC 02 &lt;SAP&gt;_Despesas ADM e COML (3)_1_Plan1_CCL_15-FINANCEIRAS" xfId="20515"/>
    <cellStyle name="s_Valuation _BS Csan CPC 02 &lt;SAP&gt;_Despesas ADM e COML (3)_1_Plan1_CCL_15-FINANCEIRAS_1" xfId="20516"/>
    <cellStyle name="s_Valuation _BS Csan CPC 02 &lt;SAP&gt;_Despesas ADM e COML (3)_1_Plan1_CCL_2-DRE" xfId="20517"/>
    <cellStyle name="s_Valuation _BS Csan CPC 02 &lt;SAP&gt;_Despesas ADM e COML (3)_1_Plan1_CCL_2-DRE_Dep_Judiciais-Contingências" xfId="20518"/>
    <cellStyle name="s_Valuation _BS Csan CPC 02 &lt;SAP&gt;_Despesas ADM e COML (3)_1_Plan1_CCL_2-DRE_DFC Gerencial" xfId="20519"/>
    <cellStyle name="s_Valuation _BS Csan CPC 02 &lt;SAP&gt;_Despesas ADM e COML (3)_1_Plan1_CCL_2-DRE_DMPL" xfId="20520"/>
    <cellStyle name="s_Valuation _BS Csan CPC 02 &lt;SAP&gt;_Despesas ADM e COML (3)_1_Plan1_CCL_3-Balanço" xfId="20521"/>
    <cellStyle name="s_Valuation _BS Csan CPC 02 &lt;SAP&gt;_Despesas ADM e COML (3)_1_Plan1_CCL_3-Balanço 2" xfId="20522"/>
    <cellStyle name="s_Valuation _BS Csan CPC 02 &lt;SAP&gt;_Despesas ADM e COML (3)_1_Plan1_CCL_3-Balanço 2_15-FINANCEIRAS" xfId="20523"/>
    <cellStyle name="s_Valuation _BS Csan CPC 02 &lt;SAP&gt;_Despesas ADM e COML (3)_1_Plan1_CCL_3-Balanço_1" xfId="20524"/>
    <cellStyle name="s_Valuation _BS Csan CPC 02 &lt;SAP&gt;_Despesas ADM e COML (3)_1_Plan1_CCL_3-Balanço_15-FINANCEIRAS" xfId="20525"/>
    <cellStyle name="s_Valuation _BS Csan CPC 02 &lt;SAP&gt;_Despesas ADM e COML (3)_1_Plan1_CCL_3-Balanço_15-FINANCEIRAS_1" xfId="20526"/>
    <cellStyle name="s_Valuation _BS Csan CPC 02 &lt;SAP&gt;_Despesas ADM e COML (3)_1_Plan1_CCL_3-Balanço_2-DRE" xfId="20527"/>
    <cellStyle name="s_Valuation _BS Csan CPC 02 &lt;SAP&gt;_Despesas ADM e COML (3)_1_Plan1_CCL_3-Balanço_2-DRE_Dep_Judiciais-Contingências" xfId="20528"/>
    <cellStyle name="s_Valuation _BS Csan CPC 02 &lt;SAP&gt;_Despesas ADM e COML (3)_1_Plan1_CCL_3-Balanço_2-DRE_DFC Gerencial" xfId="20529"/>
    <cellStyle name="s_Valuation _BS Csan CPC 02 &lt;SAP&gt;_Despesas ADM e COML (3)_1_Plan1_CCL_3-Balanço_2-DRE_DMPL" xfId="20530"/>
    <cellStyle name="s_Valuation _BS Csan CPC 02 &lt;SAP&gt;_Despesas ADM e COML (3)_1_Plan1_CCL_3-Balanço_3-Balanço" xfId="20531"/>
    <cellStyle name="s_Valuation _BS Csan CPC 02 &lt;SAP&gt;_Despesas ADM e COML (3)_1_Plan1_CCL_3-Balanço_7-Estoque" xfId="20532"/>
    <cellStyle name="s_Valuation _BS Csan CPC 02 &lt;SAP&gt;_Despesas ADM e COML (3)_1_Plan1_CCL_7-Estoque" xfId="20533"/>
    <cellStyle name="s_Valuation _BS Csan CPC 02 &lt;SAP&gt;_Despesas ADM e COML (3)_1_Plan1_CCL_Balanço" xfId="20534"/>
    <cellStyle name="s_Valuation _BS Csan CPC 02 &lt;SAP&gt;_Despesas ADM e COML (3)_1_Plan1_CCL_IR Diferido" xfId="20535"/>
    <cellStyle name="s_Valuation _BS Csan CPC 02 &lt;SAP&gt;_Despesas ADM e COML (3)_1_Plan1_Diferenças outubro CAN- (2)" xfId="20536"/>
    <cellStyle name="s_Valuation _BS Csan CPC 02 &lt;SAP&gt;_Despesas ADM e COML (3)_1_Plan1_Diferenças outubro CAN- (2) 2" xfId="20537"/>
    <cellStyle name="s_Valuation _BS Csan CPC 02 &lt;SAP&gt;_Despesas ADM e COML (3)_1_Plan1_Diferenças outubro CAN- (2) 2_15-FINANCEIRAS" xfId="20538"/>
    <cellStyle name="s_Valuation _BS Csan CPC 02 &lt;SAP&gt;_Despesas ADM e COML (3)_1_Plan1_Diferenças outubro CAN- (2)_15-FINANCEIRAS" xfId="20539"/>
    <cellStyle name="s_Valuation _BS Csan CPC 02 &lt;SAP&gt;_Despesas ADM e COML (3)_1_Plan1_Diferenças outubro CAN- (2)_15-FINANCEIRAS_1" xfId="20540"/>
    <cellStyle name="s_Valuation _BS Csan CPC 02 &lt;SAP&gt;_Despesas ADM e COML (3)_1_Plan1_Diferenças outubro CAN- (2)_2-DRE" xfId="20541"/>
    <cellStyle name="s_Valuation _BS Csan CPC 02 &lt;SAP&gt;_Despesas ADM e COML (3)_1_Plan1_Diferenças outubro CAN- (2)_2-DRE_Dep_Judiciais-Contingências" xfId="20542"/>
    <cellStyle name="s_Valuation _BS Csan CPC 02 &lt;SAP&gt;_Despesas ADM e COML (3)_1_Plan1_Diferenças outubro CAN- (2)_2-DRE_DFC Gerencial" xfId="20543"/>
    <cellStyle name="s_Valuation _BS Csan CPC 02 &lt;SAP&gt;_Despesas ADM e COML (3)_1_Plan1_Diferenças outubro CAN- (2)_2-DRE_DMPL" xfId="20544"/>
    <cellStyle name="s_Valuation _BS Csan CPC 02 &lt;SAP&gt;_Despesas ADM e COML (3)_1_Plan1_Diferenças outubro CAN- (2)_3-Balanço" xfId="20545"/>
    <cellStyle name="s_Valuation _BS Csan CPC 02 &lt;SAP&gt;_Despesas ADM e COML (3)_1_Plan1_Diferenças outubro CAN- (2)_3-Balanço 2" xfId="20546"/>
    <cellStyle name="s_Valuation _BS Csan CPC 02 &lt;SAP&gt;_Despesas ADM e COML (3)_1_Plan1_Diferenças outubro CAN- (2)_3-Balanço 2_15-FINANCEIRAS" xfId="20547"/>
    <cellStyle name="s_Valuation _BS Csan CPC 02 &lt;SAP&gt;_Despesas ADM e COML (3)_1_Plan1_Diferenças outubro CAN- (2)_3-Balanço_1" xfId="20548"/>
    <cellStyle name="s_Valuation _BS Csan CPC 02 &lt;SAP&gt;_Despesas ADM e COML (3)_1_Plan1_Diferenças outubro CAN- (2)_3-Balanço_15-FINANCEIRAS" xfId="20549"/>
    <cellStyle name="s_Valuation _BS Csan CPC 02 &lt;SAP&gt;_Despesas ADM e COML (3)_1_Plan1_Diferenças outubro CAN- (2)_3-Balanço_15-FINANCEIRAS_1" xfId="20550"/>
    <cellStyle name="s_Valuation _BS Csan CPC 02 &lt;SAP&gt;_Despesas ADM e COML (3)_1_Plan1_Diferenças outubro CAN- (2)_3-Balanço_2-DRE" xfId="20551"/>
    <cellStyle name="s_Valuation _BS Csan CPC 02 &lt;SAP&gt;_Despesas ADM e COML (3)_1_Plan1_Diferenças outubro CAN- (2)_3-Balanço_2-DRE_Dep_Judiciais-Contingências" xfId="20552"/>
    <cellStyle name="s_Valuation _BS Csan CPC 02 &lt;SAP&gt;_Despesas ADM e COML (3)_1_Plan1_Diferenças outubro CAN- (2)_3-Balanço_2-DRE_DFC Gerencial" xfId="20553"/>
    <cellStyle name="s_Valuation _BS Csan CPC 02 &lt;SAP&gt;_Despesas ADM e COML (3)_1_Plan1_Diferenças outubro CAN- (2)_3-Balanço_2-DRE_DMPL" xfId="20554"/>
    <cellStyle name="s_Valuation _BS Csan CPC 02 &lt;SAP&gt;_Despesas ADM e COML (3)_1_Plan1_Diferenças outubro CAN- (2)_3-Balanço_3-Balanço" xfId="20555"/>
    <cellStyle name="s_Valuation _BS Csan CPC 02 &lt;SAP&gt;_Despesas ADM e COML (3)_1_Plan1_Diferenças outubro CAN- (2)_3-Balanço_7-Estoque" xfId="20556"/>
    <cellStyle name="s_Valuation _BS Csan CPC 02 &lt;SAP&gt;_Despesas ADM e COML (3)_1_Plan1_Diferenças outubro CAN- (2)_7-Estoque" xfId="20557"/>
    <cellStyle name="s_Valuation _BS Csan CPC 02 &lt;SAP&gt;_Despesas ADM e COML (3)_1_Plan1_Diferenças outubro CAN- (2)_Balanço" xfId="20558"/>
    <cellStyle name="s_Valuation _BS Csan CPC 02 &lt;SAP&gt;_Despesas ADM e COML (3)_1_Plan1_Diferenças outubro CAN- (2)_IR Diferido" xfId="20559"/>
    <cellStyle name="s_Valuation _BS Csan CPC 02 &lt;SAP&gt;_Despesas ADM e COML (3)_1_Plan1_IR Diferido" xfId="20560"/>
    <cellStyle name="s_Valuation _BS Csan CPC 02 &lt;SAP&gt;_Despesas ADM e COML (3)_1_Plan1_Query C.Custos SF 10-11" xfId="20561"/>
    <cellStyle name="s_Valuation _BS Csan CPC 02 &lt;SAP&gt;_Despesas ADM e COML (3)_1_Plan1_Query C.Custos SF 10-11 2" xfId="20562"/>
    <cellStyle name="s_Valuation _BS Csan CPC 02 &lt;SAP&gt;_Despesas ADM e COML (3)_1_Plan1_Query C.Custos SF 10-11 2_15-FINANCEIRAS" xfId="20563"/>
    <cellStyle name="s_Valuation _BS Csan CPC 02 &lt;SAP&gt;_Despesas ADM e COML (3)_1_Plan1_Query C.Custos SF 10-11_15-FINANCEIRAS" xfId="20564"/>
    <cellStyle name="s_Valuation _BS Csan CPC 02 &lt;SAP&gt;_Despesas ADM e COML (3)_1_Plan1_Query C.Custos SF 10-11_15-FINANCEIRAS_1" xfId="20565"/>
    <cellStyle name="s_Valuation _BS Csan CPC 02 &lt;SAP&gt;_Despesas ADM e COML (3)_1_Plan1_Query C.Custos SF 10-11_2-DRE" xfId="20566"/>
    <cellStyle name="s_Valuation _BS Csan CPC 02 &lt;SAP&gt;_Despesas ADM e COML (3)_1_Plan1_Query C.Custos SF 10-11_2-DRE_Dep_Judiciais-Contingências" xfId="20567"/>
    <cellStyle name="s_Valuation _BS Csan CPC 02 &lt;SAP&gt;_Despesas ADM e COML (3)_1_Plan1_Query C.Custos SF 10-11_2-DRE_DFC Gerencial" xfId="20568"/>
    <cellStyle name="s_Valuation _BS Csan CPC 02 &lt;SAP&gt;_Despesas ADM e COML (3)_1_Plan1_Query C.Custos SF 10-11_2-DRE_DMPL" xfId="20569"/>
    <cellStyle name="s_Valuation _BS Csan CPC 02 &lt;SAP&gt;_Despesas ADM e COML (3)_1_Plan1_Query C.Custos SF 10-11_3-Balanço" xfId="20570"/>
    <cellStyle name="s_Valuation _BS Csan CPC 02 &lt;SAP&gt;_Despesas ADM e COML (3)_1_Plan1_Query C.Custos SF 10-11_3-Balanço 2" xfId="20571"/>
    <cellStyle name="s_Valuation _BS Csan CPC 02 &lt;SAP&gt;_Despesas ADM e COML (3)_1_Plan1_Query C.Custos SF 10-11_3-Balanço 2_15-FINANCEIRAS" xfId="20572"/>
    <cellStyle name="s_Valuation _BS Csan CPC 02 &lt;SAP&gt;_Despesas ADM e COML (3)_1_Plan1_Query C.Custos SF 10-11_3-Balanço_1" xfId="20573"/>
    <cellStyle name="s_Valuation _BS Csan CPC 02 &lt;SAP&gt;_Despesas ADM e COML (3)_1_Plan1_Query C.Custos SF 10-11_3-Balanço_15-FINANCEIRAS" xfId="20574"/>
    <cellStyle name="s_Valuation _BS Csan CPC 02 &lt;SAP&gt;_Despesas ADM e COML (3)_1_Plan1_Query C.Custos SF 10-11_3-Balanço_15-FINANCEIRAS_1" xfId="20575"/>
    <cellStyle name="s_Valuation _BS Csan CPC 02 &lt;SAP&gt;_Despesas ADM e COML (3)_1_Plan1_Query C.Custos SF 10-11_3-Balanço_2-DRE" xfId="20576"/>
    <cellStyle name="s_Valuation _BS Csan CPC 02 &lt;SAP&gt;_Despesas ADM e COML (3)_1_Plan1_Query C.Custos SF 10-11_3-Balanço_2-DRE_Dep_Judiciais-Contingências" xfId="20577"/>
    <cellStyle name="s_Valuation _BS Csan CPC 02 &lt;SAP&gt;_Despesas ADM e COML (3)_1_Plan1_Query C.Custos SF 10-11_3-Balanço_2-DRE_DFC Gerencial" xfId="20578"/>
    <cellStyle name="s_Valuation _BS Csan CPC 02 &lt;SAP&gt;_Despesas ADM e COML (3)_1_Plan1_Query C.Custos SF 10-11_3-Balanço_2-DRE_DMPL" xfId="20579"/>
    <cellStyle name="s_Valuation _BS Csan CPC 02 &lt;SAP&gt;_Despesas ADM e COML (3)_1_Plan1_Query C.Custos SF 10-11_3-Balanço_3-Balanço" xfId="20580"/>
    <cellStyle name="s_Valuation _BS Csan CPC 02 &lt;SAP&gt;_Despesas ADM e COML (3)_1_Plan1_Query C.Custos SF 10-11_3-Balanço_7-Estoque" xfId="20581"/>
    <cellStyle name="s_Valuation _BS Csan CPC 02 &lt;SAP&gt;_Despesas ADM e COML (3)_1_Plan1_Query C.Custos SF 10-11_7-Estoque" xfId="20582"/>
    <cellStyle name="s_Valuation _BS Csan CPC 02 &lt;SAP&gt;_Despesas ADM e COML (3)_1_Plan1_Query C.Custos SF 10-11_Balanço" xfId="20583"/>
    <cellStyle name="s_Valuation _BS Csan CPC 02 &lt;SAP&gt;_Despesas ADM e COML (3)_1_Plan1_Query C.Custos SF 10-11_IR Diferido" xfId="20584"/>
    <cellStyle name="s_Valuation _BS Csan CPC 02 &lt;SAP&gt;_Despesas ADM e COML (3)_1_Query C.Custos SF 10-11" xfId="20585"/>
    <cellStyle name="s_Valuation _BS Csan CPC 02 &lt;SAP&gt;_Despesas ADM e COML (3)_1_Query C.Custos SF 10-11 2" xfId="20586"/>
    <cellStyle name="s_Valuation _BS Csan CPC 02 &lt;SAP&gt;_Despesas ADM e COML (3)_1_Query C.Custos SF 10-11 2_15-FINANCEIRAS" xfId="20587"/>
    <cellStyle name="s_Valuation _BS Csan CPC 02 &lt;SAP&gt;_Despesas ADM e COML (3)_1_Query C.Custos SF 10-11_15-FINANCEIRAS" xfId="20588"/>
    <cellStyle name="s_Valuation _BS Csan CPC 02 &lt;SAP&gt;_Despesas ADM e COML (3)_1_Query C.Custos SF 10-11_15-FINANCEIRAS_1" xfId="20589"/>
    <cellStyle name="s_Valuation _BS Csan CPC 02 &lt;SAP&gt;_Despesas ADM e COML (3)_1_Query C.Custos SF 10-11_2-DRE" xfId="20590"/>
    <cellStyle name="s_Valuation _BS Csan CPC 02 &lt;SAP&gt;_Despesas ADM e COML (3)_1_Query C.Custos SF 10-11_2-DRE_Dep_Judiciais-Contingências" xfId="20591"/>
    <cellStyle name="s_Valuation _BS Csan CPC 02 &lt;SAP&gt;_Despesas ADM e COML (3)_1_Query C.Custos SF 10-11_2-DRE_DFC Gerencial" xfId="20592"/>
    <cellStyle name="s_Valuation _BS Csan CPC 02 &lt;SAP&gt;_Despesas ADM e COML (3)_1_Query C.Custos SF 10-11_2-DRE_DMPL" xfId="20593"/>
    <cellStyle name="s_Valuation _BS Csan CPC 02 &lt;SAP&gt;_Despesas ADM e COML (3)_1_Query C.Custos SF 10-11_3-Balanço" xfId="20594"/>
    <cellStyle name="s_Valuation _BS Csan CPC 02 &lt;SAP&gt;_Despesas ADM e COML (3)_1_Query C.Custos SF 10-11_3-Balanço 2" xfId="20595"/>
    <cellStyle name="s_Valuation _BS Csan CPC 02 &lt;SAP&gt;_Despesas ADM e COML (3)_1_Query C.Custos SF 10-11_3-Balanço 2_15-FINANCEIRAS" xfId="20596"/>
    <cellStyle name="s_Valuation _BS Csan CPC 02 &lt;SAP&gt;_Despesas ADM e COML (3)_1_Query C.Custos SF 10-11_3-Balanço_1" xfId="20597"/>
    <cellStyle name="s_Valuation _BS Csan CPC 02 &lt;SAP&gt;_Despesas ADM e COML (3)_1_Query C.Custos SF 10-11_3-Balanço_15-FINANCEIRAS" xfId="20598"/>
    <cellStyle name="s_Valuation _BS Csan CPC 02 &lt;SAP&gt;_Despesas ADM e COML (3)_1_Query C.Custos SF 10-11_3-Balanço_15-FINANCEIRAS_1" xfId="20599"/>
    <cellStyle name="s_Valuation _BS Csan CPC 02 &lt;SAP&gt;_Despesas ADM e COML (3)_1_Query C.Custos SF 10-11_3-Balanço_2-DRE" xfId="20600"/>
    <cellStyle name="s_Valuation _BS Csan CPC 02 &lt;SAP&gt;_Despesas ADM e COML (3)_1_Query C.Custos SF 10-11_3-Balanço_2-DRE_Dep_Judiciais-Contingências" xfId="20601"/>
    <cellStyle name="s_Valuation _BS Csan CPC 02 &lt;SAP&gt;_Despesas ADM e COML (3)_1_Query C.Custos SF 10-11_3-Balanço_2-DRE_DFC Gerencial" xfId="20602"/>
    <cellStyle name="s_Valuation _BS Csan CPC 02 &lt;SAP&gt;_Despesas ADM e COML (3)_1_Query C.Custos SF 10-11_3-Balanço_2-DRE_DMPL" xfId="20603"/>
    <cellStyle name="s_Valuation _BS Csan CPC 02 &lt;SAP&gt;_Despesas ADM e COML (3)_1_Query C.Custos SF 10-11_3-Balanço_3-Balanço" xfId="20604"/>
    <cellStyle name="s_Valuation _BS Csan CPC 02 &lt;SAP&gt;_Despesas ADM e COML (3)_1_Query C.Custos SF 10-11_3-Balanço_7-Estoque" xfId="20605"/>
    <cellStyle name="s_Valuation _BS Csan CPC 02 &lt;SAP&gt;_Despesas ADM e COML (3)_1_Query C.Custos SF 10-11_7-Estoque" xfId="20606"/>
    <cellStyle name="s_Valuation _BS Csan CPC 02 &lt;SAP&gt;_Despesas ADM e COML (3)_1_Query C.Custos SF 10-11_Balanço" xfId="20607"/>
    <cellStyle name="s_Valuation _BS Csan CPC 02 &lt;SAP&gt;_Despesas ADM e COML (3)_1_Query C.Custos SF 10-11_CCL" xfId="20608"/>
    <cellStyle name="s_Valuation _BS Csan CPC 02 &lt;SAP&gt;_Despesas ADM e COML (3)_1_Query C.Custos SF 10-11_CCL 2" xfId="20609"/>
    <cellStyle name="s_Valuation _BS Csan CPC 02 &lt;SAP&gt;_Despesas ADM e COML (3)_1_Query C.Custos SF 10-11_CCL 2_15-FINANCEIRAS" xfId="20610"/>
    <cellStyle name="s_Valuation _BS Csan CPC 02 &lt;SAP&gt;_Despesas ADM e COML (3)_1_Query C.Custos SF 10-11_CCL_15-FINANCEIRAS" xfId="20611"/>
    <cellStyle name="s_Valuation _BS Csan CPC 02 &lt;SAP&gt;_Despesas ADM e COML (3)_1_Query C.Custos SF 10-11_CCL_15-FINANCEIRAS_1" xfId="20612"/>
    <cellStyle name="s_Valuation _BS Csan CPC 02 &lt;SAP&gt;_Despesas ADM e COML (3)_1_Query C.Custos SF 10-11_CCL_2-DRE" xfId="20613"/>
    <cellStyle name="s_Valuation _BS Csan CPC 02 &lt;SAP&gt;_Despesas ADM e COML (3)_1_Query C.Custos SF 10-11_CCL_2-DRE_Dep_Judiciais-Contingências" xfId="20614"/>
    <cellStyle name="s_Valuation _BS Csan CPC 02 &lt;SAP&gt;_Despesas ADM e COML (3)_1_Query C.Custos SF 10-11_CCL_2-DRE_DFC Gerencial" xfId="20615"/>
    <cellStyle name="s_Valuation _BS Csan CPC 02 &lt;SAP&gt;_Despesas ADM e COML (3)_1_Query C.Custos SF 10-11_CCL_2-DRE_DMPL" xfId="20616"/>
    <cellStyle name="s_Valuation _BS Csan CPC 02 &lt;SAP&gt;_Despesas ADM e COML (3)_1_Query C.Custos SF 10-11_CCL_3-Balanço" xfId="20617"/>
    <cellStyle name="s_Valuation _BS Csan CPC 02 &lt;SAP&gt;_Despesas ADM e COML (3)_1_Query C.Custos SF 10-11_CCL_3-Balanço 2" xfId="20618"/>
    <cellStyle name="s_Valuation _BS Csan CPC 02 &lt;SAP&gt;_Despesas ADM e COML (3)_1_Query C.Custos SF 10-11_CCL_3-Balanço 2_15-FINANCEIRAS" xfId="20619"/>
    <cellStyle name="s_Valuation _BS Csan CPC 02 &lt;SAP&gt;_Despesas ADM e COML (3)_1_Query C.Custos SF 10-11_CCL_3-Balanço_1" xfId="20620"/>
    <cellStyle name="s_Valuation _BS Csan CPC 02 &lt;SAP&gt;_Despesas ADM e COML (3)_1_Query C.Custos SF 10-11_CCL_3-Balanço_15-FINANCEIRAS" xfId="20621"/>
    <cellStyle name="s_Valuation _BS Csan CPC 02 &lt;SAP&gt;_Despesas ADM e COML (3)_1_Query C.Custos SF 10-11_CCL_3-Balanço_15-FINANCEIRAS_1" xfId="20622"/>
    <cellStyle name="s_Valuation _BS Csan CPC 02 &lt;SAP&gt;_Despesas ADM e COML (3)_1_Query C.Custos SF 10-11_CCL_3-Balanço_2-DRE" xfId="20623"/>
    <cellStyle name="s_Valuation _BS Csan CPC 02 &lt;SAP&gt;_Despesas ADM e COML (3)_1_Query C.Custos SF 10-11_CCL_3-Balanço_2-DRE_Dep_Judiciais-Contingências" xfId="20624"/>
    <cellStyle name="s_Valuation _BS Csan CPC 02 &lt;SAP&gt;_Despesas ADM e COML (3)_1_Query C.Custos SF 10-11_CCL_3-Balanço_2-DRE_DFC Gerencial" xfId="20625"/>
    <cellStyle name="s_Valuation _BS Csan CPC 02 &lt;SAP&gt;_Despesas ADM e COML (3)_1_Query C.Custos SF 10-11_CCL_3-Balanço_2-DRE_DMPL" xfId="20626"/>
    <cellStyle name="s_Valuation _BS Csan CPC 02 &lt;SAP&gt;_Despesas ADM e COML (3)_1_Query C.Custos SF 10-11_CCL_3-Balanço_3-Balanço" xfId="20627"/>
    <cellStyle name="s_Valuation _BS Csan CPC 02 &lt;SAP&gt;_Despesas ADM e COML (3)_1_Query C.Custos SF 10-11_CCL_3-Balanço_7-Estoque" xfId="20628"/>
    <cellStyle name="s_Valuation _BS Csan CPC 02 &lt;SAP&gt;_Despesas ADM e COML (3)_1_Query C.Custos SF 10-11_CCL_7-Estoque" xfId="20629"/>
    <cellStyle name="s_Valuation _BS Csan CPC 02 &lt;SAP&gt;_Despesas ADM e COML (3)_1_Query C.Custos SF 10-11_CCL_Balanço" xfId="20630"/>
    <cellStyle name="s_Valuation _BS Csan CPC 02 &lt;SAP&gt;_Despesas ADM e COML (3)_1_Query C.Custos SF 10-11_CCL_IR Diferido" xfId="20631"/>
    <cellStyle name="s_Valuation _BS Csan CPC 02 &lt;SAP&gt;_Despesas ADM e COML (3)_1_Query C.Custos SF 10-11_Diferenças outubro CAN- (2)" xfId="20632"/>
    <cellStyle name="s_Valuation _BS Csan CPC 02 &lt;SAP&gt;_Despesas ADM e COML (3)_1_Query C.Custos SF 10-11_Diferenças outubro CAN- (2) 2" xfId="20633"/>
    <cellStyle name="s_Valuation _BS Csan CPC 02 &lt;SAP&gt;_Despesas ADM e COML (3)_1_Query C.Custos SF 10-11_Diferenças outubro CAN- (2) 2_15-FINANCEIRAS" xfId="20634"/>
    <cellStyle name="s_Valuation _BS Csan CPC 02 &lt;SAP&gt;_Despesas ADM e COML (3)_1_Query C.Custos SF 10-11_Diferenças outubro CAN- (2)_15-FINANCEIRAS" xfId="20635"/>
    <cellStyle name="s_Valuation _BS Csan CPC 02 &lt;SAP&gt;_Despesas ADM e COML (3)_1_Query C.Custos SF 10-11_Diferenças outubro CAN- (2)_15-FINANCEIRAS_1" xfId="20636"/>
    <cellStyle name="s_Valuation _BS Csan CPC 02 &lt;SAP&gt;_Despesas ADM e COML (3)_1_Query C.Custos SF 10-11_Diferenças outubro CAN- (2)_2-DRE" xfId="20637"/>
    <cellStyle name="s_Valuation _BS Csan CPC 02 &lt;SAP&gt;_Despesas ADM e COML (3)_1_Query C.Custos SF 10-11_Diferenças outubro CAN- (2)_2-DRE_Dep_Judiciais-Contingências" xfId="20638"/>
    <cellStyle name="s_Valuation _BS Csan CPC 02 &lt;SAP&gt;_Despesas ADM e COML (3)_1_Query C.Custos SF 10-11_Diferenças outubro CAN- (2)_2-DRE_DFC Gerencial" xfId="20639"/>
    <cellStyle name="s_Valuation _BS Csan CPC 02 &lt;SAP&gt;_Despesas ADM e COML (3)_1_Query C.Custos SF 10-11_Diferenças outubro CAN- (2)_2-DRE_DMPL" xfId="20640"/>
    <cellStyle name="s_Valuation _BS Csan CPC 02 &lt;SAP&gt;_Despesas ADM e COML (3)_1_Query C.Custos SF 10-11_Diferenças outubro CAN- (2)_3-Balanço" xfId="20641"/>
    <cellStyle name="s_Valuation _BS Csan CPC 02 &lt;SAP&gt;_Despesas ADM e COML (3)_1_Query C.Custos SF 10-11_Diferenças outubro CAN- (2)_3-Balanço 2" xfId="20642"/>
    <cellStyle name="s_Valuation _BS Csan CPC 02 &lt;SAP&gt;_Despesas ADM e COML (3)_1_Query C.Custos SF 10-11_Diferenças outubro CAN- (2)_3-Balanço 2_15-FINANCEIRAS" xfId="20643"/>
    <cellStyle name="s_Valuation _BS Csan CPC 02 &lt;SAP&gt;_Despesas ADM e COML (3)_1_Query C.Custos SF 10-11_Diferenças outubro CAN- (2)_3-Balanço_1" xfId="20644"/>
    <cellStyle name="s_Valuation _BS Csan CPC 02 &lt;SAP&gt;_Despesas ADM e COML (3)_1_Query C.Custos SF 10-11_Diferenças outubro CAN- (2)_3-Balanço_15-FINANCEIRAS" xfId="20645"/>
    <cellStyle name="s_Valuation _BS Csan CPC 02 &lt;SAP&gt;_Despesas ADM e COML (3)_1_Query C.Custos SF 10-11_Diferenças outubro CAN- (2)_3-Balanço_15-FINANCEIRAS_1" xfId="20646"/>
    <cellStyle name="s_Valuation _BS Csan CPC 02 &lt;SAP&gt;_Despesas ADM e COML (3)_1_Query C.Custos SF 10-11_Diferenças outubro CAN- (2)_3-Balanço_2-DRE" xfId="20647"/>
    <cellStyle name="s_Valuation _BS Csan CPC 02 &lt;SAP&gt;_Despesas ADM e COML (3)_1_Query C.Custos SF 10-11_Diferenças outubro CAN- (2)_3-Balanço_2-DRE_Dep_Judiciais-Contingências" xfId="20648"/>
    <cellStyle name="s_Valuation _BS Csan CPC 02 &lt;SAP&gt;_Despesas ADM e COML (3)_1_Query C.Custos SF 10-11_Diferenças outubro CAN- (2)_3-Balanço_2-DRE_DFC Gerencial" xfId="20649"/>
    <cellStyle name="s_Valuation _BS Csan CPC 02 &lt;SAP&gt;_Despesas ADM e COML (3)_1_Query C.Custos SF 10-11_Diferenças outubro CAN- (2)_3-Balanço_2-DRE_DMPL" xfId="20650"/>
    <cellStyle name="s_Valuation _BS Csan CPC 02 &lt;SAP&gt;_Despesas ADM e COML (3)_1_Query C.Custos SF 10-11_Diferenças outubro CAN- (2)_3-Balanço_3-Balanço" xfId="20651"/>
    <cellStyle name="s_Valuation _BS Csan CPC 02 &lt;SAP&gt;_Despesas ADM e COML (3)_1_Query C.Custos SF 10-11_Diferenças outubro CAN- (2)_3-Balanço_7-Estoque" xfId="20652"/>
    <cellStyle name="s_Valuation _BS Csan CPC 02 &lt;SAP&gt;_Despesas ADM e COML (3)_1_Query C.Custos SF 10-11_Diferenças outubro CAN- (2)_7-Estoque" xfId="20653"/>
    <cellStyle name="s_Valuation _BS Csan CPC 02 &lt;SAP&gt;_Despesas ADM e COML (3)_1_Query C.Custos SF 10-11_Diferenças outubro CAN- (2)_Balanço" xfId="20654"/>
    <cellStyle name="s_Valuation _BS Csan CPC 02 &lt;SAP&gt;_Despesas ADM e COML (3)_1_Query C.Custos SF 10-11_Diferenças outubro CAN- (2)_IR Diferido" xfId="20655"/>
    <cellStyle name="s_Valuation _BS Csan CPC 02 &lt;SAP&gt;_Despesas ADM e COML (3)_1_Query C.Custos SF 10-11_IR Diferido" xfId="20656"/>
    <cellStyle name="s_Valuation _BS Csan CPC 02 &lt;SAP&gt;_Despesas ADM e COML (3)_1_Query C.Custos SF 10-11_Query C.Custos SF 10-11" xfId="20657"/>
    <cellStyle name="s_Valuation _BS Csan CPC 02 &lt;SAP&gt;_Despesas ADM e COML (3)_1_Query C.Custos SF 10-11_Query C.Custos SF 10-11 2" xfId="20658"/>
    <cellStyle name="s_Valuation _BS Csan CPC 02 &lt;SAP&gt;_Despesas ADM e COML (3)_1_Query C.Custos SF 10-11_Query C.Custos SF 10-11 2_15-FINANCEIRAS" xfId="20659"/>
    <cellStyle name="s_Valuation _BS Csan CPC 02 &lt;SAP&gt;_Despesas ADM e COML (3)_1_Query C.Custos SF 10-11_Query C.Custos SF 10-11_15-FINANCEIRAS" xfId="20660"/>
    <cellStyle name="s_Valuation _BS Csan CPC 02 &lt;SAP&gt;_Despesas ADM e COML (3)_1_Query C.Custos SF 10-11_Query C.Custos SF 10-11_15-FINANCEIRAS_1" xfId="20661"/>
    <cellStyle name="s_Valuation _BS Csan CPC 02 &lt;SAP&gt;_Despesas ADM e COML (3)_1_Query C.Custos SF 10-11_Query C.Custos SF 10-11_2-DRE" xfId="20662"/>
    <cellStyle name="s_Valuation _BS Csan CPC 02 &lt;SAP&gt;_Despesas ADM e COML (3)_1_Query C.Custos SF 10-11_Query C.Custos SF 10-11_2-DRE_Dep_Judiciais-Contingências" xfId="20663"/>
    <cellStyle name="s_Valuation _BS Csan CPC 02 &lt;SAP&gt;_Despesas ADM e COML (3)_1_Query C.Custos SF 10-11_Query C.Custos SF 10-11_2-DRE_DFC Gerencial" xfId="20664"/>
    <cellStyle name="s_Valuation _BS Csan CPC 02 &lt;SAP&gt;_Despesas ADM e COML (3)_1_Query C.Custos SF 10-11_Query C.Custos SF 10-11_2-DRE_DMPL" xfId="20665"/>
    <cellStyle name="s_Valuation _BS Csan CPC 02 &lt;SAP&gt;_Despesas ADM e COML (3)_1_Query C.Custos SF 10-11_Query C.Custos SF 10-11_3-Balanço" xfId="20666"/>
    <cellStyle name="s_Valuation _BS Csan CPC 02 &lt;SAP&gt;_Despesas ADM e COML (3)_1_Query C.Custos SF 10-11_Query C.Custos SF 10-11_3-Balanço 2" xfId="20667"/>
    <cellStyle name="s_Valuation _BS Csan CPC 02 &lt;SAP&gt;_Despesas ADM e COML (3)_1_Query C.Custos SF 10-11_Query C.Custos SF 10-11_3-Balanço 2_15-FINANCEIRAS" xfId="20668"/>
    <cellStyle name="s_Valuation _BS Csan CPC 02 &lt;SAP&gt;_Despesas ADM e COML (3)_1_Query C.Custos SF 10-11_Query C.Custos SF 10-11_3-Balanço_1" xfId="20669"/>
    <cellStyle name="s_Valuation _BS Csan CPC 02 &lt;SAP&gt;_Despesas ADM e COML (3)_1_Query C.Custos SF 10-11_Query C.Custos SF 10-11_3-Balanço_15-FINANCEIRAS" xfId="20670"/>
    <cellStyle name="s_Valuation _BS Csan CPC 02 &lt;SAP&gt;_Despesas ADM e COML (3)_1_Query C.Custos SF 10-11_Query C.Custos SF 10-11_3-Balanço_15-FINANCEIRAS_1" xfId="20671"/>
    <cellStyle name="s_Valuation _BS Csan CPC 02 &lt;SAP&gt;_Despesas ADM e COML (3)_1_Query C.Custos SF 10-11_Query C.Custos SF 10-11_3-Balanço_2-DRE" xfId="20672"/>
    <cellStyle name="s_Valuation _BS Csan CPC 02 &lt;SAP&gt;_Despesas ADM e COML (3)_1_Query C.Custos SF 10-11_Query C.Custos SF 10-11_3-Balanço_2-DRE_Dep_Judiciais-Contingências" xfId="20673"/>
    <cellStyle name="s_Valuation _BS Csan CPC 02 &lt;SAP&gt;_Despesas ADM e COML (3)_1_Query C.Custos SF 10-11_Query C.Custos SF 10-11_3-Balanço_2-DRE_DFC Gerencial" xfId="20674"/>
    <cellStyle name="s_Valuation _BS Csan CPC 02 &lt;SAP&gt;_Despesas ADM e COML (3)_1_Query C.Custos SF 10-11_Query C.Custos SF 10-11_3-Balanço_2-DRE_DMPL" xfId="20675"/>
    <cellStyle name="s_Valuation _BS Csan CPC 02 &lt;SAP&gt;_Despesas ADM e COML (3)_1_Query C.Custos SF 10-11_Query C.Custos SF 10-11_3-Balanço_3-Balanço" xfId="20676"/>
    <cellStyle name="s_Valuation _BS Csan CPC 02 &lt;SAP&gt;_Despesas ADM e COML (3)_1_Query C.Custos SF 10-11_Query C.Custos SF 10-11_3-Balanço_7-Estoque" xfId="20677"/>
    <cellStyle name="s_Valuation _BS Csan CPC 02 &lt;SAP&gt;_Despesas ADM e COML (3)_1_Query C.Custos SF 10-11_Query C.Custos SF 10-11_7-Estoque" xfId="20678"/>
    <cellStyle name="s_Valuation _BS Csan CPC 02 &lt;SAP&gt;_Despesas ADM e COML (3)_1_Query C.Custos SF 10-11_Query C.Custos SF 10-11_Balanço" xfId="20679"/>
    <cellStyle name="s_Valuation _BS Csan CPC 02 &lt;SAP&gt;_Despesas ADM e COML (3)_1_Query C.Custos SF 10-11_Query C.Custos SF 10-11_IR Diferido" xfId="20680"/>
    <cellStyle name="s_Valuation _BS Csan CPC 02 &lt;SAP&gt;_Despesas ADM e COML (3)_14-G&amp;A" xfId="20681"/>
    <cellStyle name="s_Valuation _BS Csan CPC 02 &lt;SAP&gt;_Despesas ADM e COML (3)_14-G&amp;A_2-DRE" xfId="20682"/>
    <cellStyle name="s_Valuation _BS Csan CPC 02 &lt;SAP&gt;_Despesas ADM e COML (3)_14-G&amp;A_2-DRE_Dep_Judiciais-Contingências" xfId="20683"/>
    <cellStyle name="s_Valuation _BS Csan CPC 02 &lt;SAP&gt;_Despesas ADM e COML (3)_14-G&amp;A_2-DRE_DFC Gerencial" xfId="20684"/>
    <cellStyle name="s_Valuation _BS Csan CPC 02 &lt;SAP&gt;_Despesas ADM e COML (3)_14-G&amp;A_2-DRE_DMPL" xfId="20685"/>
    <cellStyle name="s_Valuation _BS Csan CPC 02 &lt;SAP&gt;_Despesas ADM e COML (3)_14-G&amp;A_Dep_Judiciais-Contingências" xfId="20686"/>
    <cellStyle name="s_Valuation _BS Csan CPC 02 &lt;SAP&gt;_Despesas ADM e COML (3)_14-G&amp;A_DFC Gerencial" xfId="20687"/>
    <cellStyle name="s_Valuation _BS Csan CPC 02 &lt;SAP&gt;_Despesas ADM e COML (3)_14-G&amp;A_DMPL" xfId="20688"/>
    <cellStyle name="s_Valuation _BS Csan CPC 02 &lt;SAP&gt;_Despesas ADM e COML (3)_15-FINANCEIRAS" xfId="20689"/>
    <cellStyle name="s_Valuation _BS Csan CPC 02 &lt;SAP&gt;_Despesas ADM e COML (3)_15-FINANCEIRAS_1" xfId="20690"/>
    <cellStyle name="s_Valuation _BS Csan CPC 02 &lt;SAP&gt;_Despesas ADM e COML (3)_2-DRE" xfId="20691"/>
    <cellStyle name="s_Valuation _BS Csan CPC 02 &lt;SAP&gt;_Despesas ADM e COML (3)_2-DRE_Dep_Judiciais-Contingências" xfId="20692"/>
    <cellStyle name="s_Valuation _BS Csan CPC 02 &lt;SAP&gt;_Despesas ADM e COML (3)_2-DRE_DFC Gerencial" xfId="20693"/>
    <cellStyle name="s_Valuation _BS Csan CPC 02 &lt;SAP&gt;_Despesas ADM e COML (3)_2-DRE_DMPL" xfId="20694"/>
    <cellStyle name="s_Valuation _BS Csan CPC 02 &lt;SAP&gt;_Despesas ADM e COML (3)_3-Balanço" xfId="20695"/>
    <cellStyle name="s_Valuation _BS Csan CPC 02 &lt;SAP&gt;_Despesas ADM e COML (3)_3-Balanço 2" xfId="20696"/>
    <cellStyle name="s_Valuation _BS Csan CPC 02 &lt;SAP&gt;_Despesas ADM e COML (3)_3-Balanço 2_15-FINANCEIRAS" xfId="20697"/>
    <cellStyle name="s_Valuation _BS Csan CPC 02 &lt;SAP&gt;_Despesas ADM e COML (3)_3-Balanço_1" xfId="20698"/>
    <cellStyle name="s_Valuation _BS Csan CPC 02 &lt;SAP&gt;_Despesas ADM e COML (3)_3-Balanço_15-FINANCEIRAS" xfId="20699"/>
    <cellStyle name="s_Valuation _BS Csan CPC 02 &lt;SAP&gt;_Despesas ADM e COML (3)_3-Balanço_15-FINANCEIRAS_1" xfId="20700"/>
    <cellStyle name="s_Valuation _BS Csan CPC 02 &lt;SAP&gt;_Despesas ADM e COML (3)_3-Balanço_2-DRE" xfId="20701"/>
    <cellStyle name="s_Valuation _BS Csan CPC 02 &lt;SAP&gt;_Despesas ADM e COML (3)_3-Balanço_2-DRE_Dep_Judiciais-Contingências" xfId="20702"/>
    <cellStyle name="s_Valuation _BS Csan CPC 02 &lt;SAP&gt;_Despesas ADM e COML (3)_3-Balanço_2-DRE_DFC Gerencial" xfId="20703"/>
    <cellStyle name="s_Valuation _BS Csan CPC 02 &lt;SAP&gt;_Despesas ADM e COML (3)_3-Balanço_2-DRE_DMPL" xfId="20704"/>
    <cellStyle name="s_Valuation _BS Csan CPC 02 &lt;SAP&gt;_Despesas ADM e COML (3)_3-Balanço_3-Balanço" xfId="20705"/>
    <cellStyle name="s_Valuation _BS Csan CPC 02 &lt;SAP&gt;_Despesas ADM e COML (3)_3-Balanço_7-Estoque" xfId="20706"/>
    <cellStyle name="s_Valuation _BS Csan CPC 02 &lt;SAP&gt;_Despesas ADM e COML (3)_7-Estoque" xfId="20707"/>
    <cellStyle name="s_Valuation _BS Csan CPC 02 &lt;SAP&gt;_Despesas ADM e COML (3)_Balanço" xfId="20708"/>
    <cellStyle name="s_Valuation _BS Csan CPC 02 &lt;SAP&gt;_Despesas ADM e COML (3)_Crédito PisCofins" xfId="20709"/>
    <cellStyle name="s_Valuation _BS Csan CPC 02 &lt;SAP&gt;_Despesas ADM e COML (3)_Crédito PisCofins 2" xfId="20710"/>
    <cellStyle name="s_Valuation _BS Csan CPC 02 &lt;SAP&gt;_Despesas ADM e COML (3)_Crédito PisCofins 2_15-FINANCEIRAS" xfId="20711"/>
    <cellStyle name="s_Valuation _BS Csan CPC 02 &lt;SAP&gt;_Despesas ADM e COML (3)_Crédito PisCofins_15-FINANCEIRAS" xfId="20712"/>
    <cellStyle name="s_Valuation _BS Csan CPC 02 &lt;SAP&gt;_Despesas ADM e COML (3)_Crédito PisCofins_15-FINANCEIRAS_1" xfId="20713"/>
    <cellStyle name="s_Valuation _BS Csan CPC 02 &lt;SAP&gt;_Despesas ADM e COML (3)_Crédito PisCofins_2-DRE" xfId="20714"/>
    <cellStyle name="s_Valuation _BS Csan CPC 02 &lt;SAP&gt;_Despesas ADM e COML (3)_Crédito PisCofins_2-DRE_Dep_Judiciais-Contingências" xfId="20715"/>
    <cellStyle name="s_Valuation _BS Csan CPC 02 &lt;SAP&gt;_Despesas ADM e COML (3)_Crédito PisCofins_2-DRE_DFC Gerencial" xfId="20716"/>
    <cellStyle name="s_Valuation _BS Csan CPC 02 &lt;SAP&gt;_Despesas ADM e COML (3)_Crédito PisCofins_2-DRE_DMPL" xfId="20717"/>
    <cellStyle name="s_Valuation _BS Csan CPC 02 &lt;SAP&gt;_Despesas ADM e COML (3)_Crédito PisCofins_3-Balanço" xfId="20718"/>
    <cellStyle name="s_Valuation _BS Csan CPC 02 &lt;SAP&gt;_Despesas ADM e COML (3)_Crédito PisCofins_3-Balanço 2" xfId="20719"/>
    <cellStyle name="s_Valuation _BS Csan CPC 02 &lt;SAP&gt;_Despesas ADM e COML (3)_Crédito PisCofins_3-Balanço 2_15-FINANCEIRAS" xfId="20720"/>
    <cellStyle name="s_Valuation _BS Csan CPC 02 &lt;SAP&gt;_Despesas ADM e COML (3)_Crédito PisCofins_3-Balanço_1" xfId="20721"/>
    <cellStyle name="s_Valuation _BS Csan CPC 02 &lt;SAP&gt;_Despesas ADM e COML (3)_Crédito PisCofins_3-Balanço_15-FINANCEIRAS" xfId="20722"/>
    <cellStyle name="s_Valuation _BS Csan CPC 02 &lt;SAP&gt;_Despesas ADM e COML (3)_Crédito PisCofins_3-Balanço_15-FINANCEIRAS_1" xfId="20723"/>
    <cellStyle name="s_Valuation _BS Csan CPC 02 &lt;SAP&gt;_Despesas ADM e COML (3)_Crédito PisCofins_3-Balanço_2-DRE" xfId="20724"/>
    <cellStyle name="s_Valuation _BS Csan CPC 02 &lt;SAP&gt;_Despesas ADM e COML (3)_Crédito PisCofins_3-Balanço_2-DRE_Dep_Judiciais-Contingências" xfId="20725"/>
    <cellStyle name="s_Valuation _BS Csan CPC 02 &lt;SAP&gt;_Despesas ADM e COML (3)_Crédito PisCofins_3-Balanço_2-DRE_DFC Gerencial" xfId="20726"/>
    <cellStyle name="s_Valuation _BS Csan CPC 02 &lt;SAP&gt;_Despesas ADM e COML (3)_Crédito PisCofins_3-Balanço_2-DRE_DMPL" xfId="20727"/>
    <cellStyle name="s_Valuation _BS Csan CPC 02 &lt;SAP&gt;_Despesas ADM e COML (3)_Crédito PisCofins_3-Balanço_3-Balanço" xfId="20728"/>
    <cellStyle name="s_Valuation _BS Csan CPC 02 &lt;SAP&gt;_Despesas ADM e COML (3)_Crédito PisCofins_3-Balanço_7-Estoque" xfId="20729"/>
    <cellStyle name="s_Valuation _BS Csan CPC 02 &lt;SAP&gt;_Despesas ADM e COML (3)_Crédito PisCofins_7-Estoque" xfId="20730"/>
    <cellStyle name="s_Valuation _BS Csan CPC 02 &lt;SAP&gt;_Despesas ADM e COML (3)_Crédito PisCofins_Balanço" xfId="20731"/>
    <cellStyle name="s_Valuation _BS Csan CPC 02 &lt;SAP&gt;_Despesas ADM e COML (3)_Crédito PisCofins_CCL" xfId="20732"/>
    <cellStyle name="s_Valuation _BS Csan CPC 02 &lt;SAP&gt;_Despesas ADM e COML (3)_Crédito PisCofins_CCL 2" xfId="20733"/>
    <cellStyle name="s_Valuation _BS Csan CPC 02 &lt;SAP&gt;_Despesas ADM e COML (3)_Crédito PisCofins_CCL 2_15-FINANCEIRAS" xfId="20734"/>
    <cellStyle name="s_Valuation _BS Csan CPC 02 &lt;SAP&gt;_Despesas ADM e COML (3)_Crédito PisCofins_CCL_15-FINANCEIRAS" xfId="20735"/>
    <cellStyle name="s_Valuation _BS Csan CPC 02 &lt;SAP&gt;_Despesas ADM e COML (3)_Crédito PisCofins_CCL_15-FINANCEIRAS_1" xfId="20736"/>
    <cellStyle name="s_Valuation _BS Csan CPC 02 &lt;SAP&gt;_Despesas ADM e COML (3)_Crédito PisCofins_CCL_2-DRE" xfId="20737"/>
    <cellStyle name="s_Valuation _BS Csan CPC 02 &lt;SAP&gt;_Despesas ADM e COML (3)_Crédito PisCofins_CCL_2-DRE_Dep_Judiciais-Contingências" xfId="20738"/>
    <cellStyle name="s_Valuation _BS Csan CPC 02 &lt;SAP&gt;_Despesas ADM e COML (3)_Crédito PisCofins_CCL_2-DRE_DFC Gerencial" xfId="20739"/>
    <cellStyle name="s_Valuation _BS Csan CPC 02 &lt;SAP&gt;_Despesas ADM e COML (3)_Crédito PisCofins_CCL_2-DRE_DMPL" xfId="20740"/>
    <cellStyle name="s_Valuation _BS Csan CPC 02 &lt;SAP&gt;_Despesas ADM e COML (3)_Crédito PisCofins_CCL_3-Balanço" xfId="20741"/>
    <cellStyle name="s_Valuation _BS Csan CPC 02 &lt;SAP&gt;_Despesas ADM e COML (3)_Crédito PisCofins_CCL_3-Balanço 2" xfId="20742"/>
    <cellStyle name="s_Valuation _BS Csan CPC 02 &lt;SAP&gt;_Despesas ADM e COML (3)_Crédito PisCofins_CCL_3-Balanço 2_15-FINANCEIRAS" xfId="20743"/>
    <cellStyle name="s_Valuation _BS Csan CPC 02 &lt;SAP&gt;_Despesas ADM e COML (3)_Crédito PisCofins_CCL_3-Balanço_1" xfId="20744"/>
    <cellStyle name="s_Valuation _BS Csan CPC 02 &lt;SAP&gt;_Despesas ADM e COML (3)_Crédito PisCofins_CCL_3-Balanço_15-FINANCEIRAS" xfId="20745"/>
    <cellStyle name="s_Valuation _BS Csan CPC 02 &lt;SAP&gt;_Despesas ADM e COML (3)_Crédito PisCofins_CCL_3-Balanço_15-FINANCEIRAS_1" xfId="20746"/>
    <cellStyle name="s_Valuation _BS Csan CPC 02 &lt;SAP&gt;_Despesas ADM e COML (3)_Crédito PisCofins_CCL_3-Balanço_2-DRE" xfId="20747"/>
    <cellStyle name="s_Valuation _BS Csan CPC 02 &lt;SAP&gt;_Despesas ADM e COML (3)_Crédito PisCofins_CCL_3-Balanço_2-DRE_Dep_Judiciais-Contingências" xfId="20748"/>
    <cellStyle name="s_Valuation _BS Csan CPC 02 &lt;SAP&gt;_Despesas ADM e COML (3)_Crédito PisCofins_CCL_3-Balanço_2-DRE_DFC Gerencial" xfId="20749"/>
    <cellStyle name="s_Valuation _BS Csan CPC 02 &lt;SAP&gt;_Despesas ADM e COML (3)_Crédito PisCofins_CCL_3-Balanço_2-DRE_DMPL" xfId="20750"/>
    <cellStyle name="s_Valuation _BS Csan CPC 02 &lt;SAP&gt;_Despesas ADM e COML (3)_Crédito PisCofins_CCL_3-Balanço_3-Balanço" xfId="20751"/>
    <cellStyle name="s_Valuation _BS Csan CPC 02 &lt;SAP&gt;_Despesas ADM e COML (3)_Crédito PisCofins_CCL_3-Balanço_7-Estoque" xfId="20752"/>
    <cellStyle name="s_Valuation _BS Csan CPC 02 &lt;SAP&gt;_Despesas ADM e COML (3)_Crédito PisCofins_CCL_7-Estoque" xfId="20753"/>
    <cellStyle name="s_Valuation _BS Csan CPC 02 &lt;SAP&gt;_Despesas ADM e COML (3)_Crédito PisCofins_CCL_Balanço" xfId="20754"/>
    <cellStyle name="s_Valuation _BS Csan CPC 02 &lt;SAP&gt;_Despesas ADM e COML (3)_Crédito PisCofins_CCL_IR Diferido" xfId="20755"/>
    <cellStyle name="s_Valuation _BS Csan CPC 02 &lt;SAP&gt;_Despesas ADM e COML (3)_Crédito PisCofins_Diferenças outubro CAN- (2)" xfId="20756"/>
    <cellStyle name="s_Valuation _BS Csan CPC 02 &lt;SAP&gt;_Despesas ADM e COML (3)_Crédito PisCofins_Diferenças outubro CAN- (2) 2" xfId="20757"/>
    <cellStyle name="s_Valuation _BS Csan CPC 02 &lt;SAP&gt;_Despesas ADM e COML (3)_Crédito PisCofins_Diferenças outubro CAN- (2) 2_15-FINANCEIRAS" xfId="20758"/>
    <cellStyle name="s_Valuation _BS Csan CPC 02 &lt;SAP&gt;_Despesas ADM e COML (3)_Crédito PisCofins_Diferenças outubro CAN- (2)_15-FINANCEIRAS" xfId="20759"/>
    <cellStyle name="s_Valuation _BS Csan CPC 02 &lt;SAP&gt;_Despesas ADM e COML (3)_Crédito PisCofins_Diferenças outubro CAN- (2)_15-FINANCEIRAS_1" xfId="20760"/>
    <cellStyle name="s_Valuation _BS Csan CPC 02 &lt;SAP&gt;_Despesas ADM e COML (3)_Crédito PisCofins_Diferenças outubro CAN- (2)_2-DRE" xfId="20761"/>
    <cellStyle name="s_Valuation _BS Csan CPC 02 &lt;SAP&gt;_Despesas ADM e COML (3)_Crédito PisCofins_Diferenças outubro CAN- (2)_2-DRE_Dep_Judiciais-Contingências" xfId="20762"/>
    <cellStyle name="s_Valuation _BS Csan CPC 02 &lt;SAP&gt;_Despesas ADM e COML (3)_Crédito PisCofins_Diferenças outubro CAN- (2)_2-DRE_DFC Gerencial" xfId="20763"/>
    <cellStyle name="s_Valuation _BS Csan CPC 02 &lt;SAP&gt;_Despesas ADM e COML (3)_Crédito PisCofins_Diferenças outubro CAN- (2)_2-DRE_DMPL" xfId="20764"/>
    <cellStyle name="s_Valuation _BS Csan CPC 02 &lt;SAP&gt;_Despesas ADM e COML (3)_Crédito PisCofins_Diferenças outubro CAN- (2)_3-Balanço" xfId="20765"/>
    <cellStyle name="s_Valuation _BS Csan CPC 02 &lt;SAP&gt;_Despesas ADM e COML (3)_Crédito PisCofins_Diferenças outubro CAN- (2)_3-Balanço 2" xfId="20766"/>
    <cellStyle name="s_Valuation _BS Csan CPC 02 &lt;SAP&gt;_Despesas ADM e COML (3)_Crédito PisCofins_Diferenças outubro CAN- (2)_3-Balanço 2_15-FINANCEIRAS" xfId="20767"/>
    <cellStyle name="s_Valuation _BS Csan CPC 02 &lt;SAP&gt;_Despesas ADM e COML (3)_Crédito PisCofins_Diferenças outubro CAN- (2)_3-Balanço_1" xfId="20768"/>
    <cellStyle name="s_Valuation _BS Csan CPC 02 &lt;SAP&gt;_Despesas ADM e COML (3)_Crédito PisCofins_Diferenças outubro CAN- (2)_3-Balanço_15-FINANCEIRAS" xfId="20769"/>
    <cellStyle name="s_Valuation _BS Csan CPC 02 &lt;SAP&gt;_Despesas ADM e COML (3)_Crédito PisCofins_Diferenças outubro CAN- (2)_3-Balanço_15-FINANCEIRAS_1" xfId="20770"/>
    <cellStyle name="s_Valuation _BS Csan CPC 02 &lt;SAP&gt;_Despesas ADM e COML (3)_Crédito PisCofins_Diferenças outubro CAN- (2)_3-Balanço_2-DRE" xfId="20771"/>
    <cellStyle name="s_Valuation _BS Csan CPC 02 &lt;SAP&gt;_Despesas ADM e COML (3)_Crédito PisCofins_Diferenças outubro CAN- (2)_3-Balanço_2-DRE_Dep_Judiciais-Contingências" xfId="20772"/>
    <cellStyle name="s_Valuation _BS Csan CPC 02 &lt;SAP&gt;_Despesas ADM e COML (3)_Crédito PisCofins_Diferenças outubro CAN- (2)_3-Balanço_2-DRE_DFC Gerencial" xfId="20773"/>
    <cellStyle name="s_Valuation _BS Csan CPC 02 &lt;SAP&gt;_Despesas ADM e COML (3)_Crédito PisCofins_Diferenças outubro CAN- (2)_3-Balanço_2-DRE_DMPL" xfId="20774"/>
    <cellStyle name="s_Valuation _BS Csan CPC 02 &lt;SAP&gt;_Despesas ADM e COML (3)_Crédito PisCofins_Diferenças outubro CAN- (2)_3-Balanço_3-Balanço" xfId="20775"/>
    <cellStyle name="s_Valuation _BS Csan CPC 02 &lt;SAP&gt;_Despesas ADM e COML (3)_Crédito PisCofins_Diferenças outubro CAN- (2)_3-Balanço_7-Estoque" xfId="20776"/>
    <cellStyle name="s_Valuation _BS Csan CPC 02 &lt;SAP&gt;_Despesas ADM e COML (3)_Crédito PisCofins_Diferenças outubro CAN- (2)_7-Estoque" xfId="20777"/>
    <cellStyle name="s_Valuation _BS Csan CPC 02 &lt;SAP&gt;_Despesas ADM e COML (3)_Crédito PisCofins_Diferenças outubro CAN- (2)_Balanço" xfId="20778"/>
    <cellStyle name="s_Valuation _BS Csan CPC 02 &lt;SAP&gt;_Despesas ADM e COML (3)_Crédito PisCofins_Diferenças outubro CAN- (2)_IR Diferido" xfId="20779"/>
    <cellStyle name="s_Valuation _BS Csan CPC 02 &lt;SAP&gt;_Despesas ADM e COML (3)_Crédito PisCofins_IR Diferido" xfId="20780"/>
    <cellStyle name="s_Valuation _BS Csan CPC 02 &lt;SAP&gt;_Despesas ADM e COML (3)_Crédito PisCofins_Query C.Custos SF 10-11" xfId="20781"/>
    <cellStyle name="s_Valuation _BS Csan CPC 02 &lt;SAP&gt;_Despesas ADM e COML (3)_Crédito PisCofins_Query C.Custos SF 10-11 2" xfId="20782"/>
    <cellStyle name="s_Valuation _BS Csan CPC 02 &lt;SAP&gt;_Despesas ADM e COML (3)_Crédito PisCofins_Query C.Custos SF 10-11 2_15-FINANCEIRAS" xfId="20783"/>
    <cellStyle name="s_Valuation _BS Csan CPC 02 &lt;SAP&gt;_Despesas ADM e COML (3)_Crédito PisCofins_Query C.Custos SF 10-11_15-FINANCEIRAS" xfId="20784"/>
    <cellStyle name="s_Valuation _BS Csan CPC 02 &lt;SAP&gt;_Despesas ADM e COML (3)_Crédito PisCofins_Query C.Custos SF 10-11_15-FINANCEIRAS_1" xfId="20785"/>
    <cellStyle name="s_Valuation _BS Csan CPC 02 &lt;SAP&gt;_Despesas ADM e COML (3)_Crédito PisCofins_Query C.Custos SF 10-11_2-DRE" xfId="20786"/>
    <cellStyle name="s_Valuation _BS Csan CPC 02 &lt;SAP&gt;_Despesas ADM e COML (3)_Crédito PisCofins_Query C.Custos SF 10-11_2-DRE_Dep_Judiciais-Contingências" xfId="20787"/>
    <cellStyle name="s_Valuation _BS Csan CPC 02 &lt;SAP&gt;_Despesas ADM e COML (3)_Crédito PisCofins_Query C.Custos SF 10-11_2-DRE_DFC Gerencial" xfId="20788"/>
    <cellStyle name="s_Valuation _BS Csan CPC 02 &lt;SAP&gt;_Despesas ADM e COML (3)_Crédito PisCofins_Query C.Custos SF 10-11_2-DRE_DMPL" xfId="20789"/>
    <cellStyle name="s_Valuation _BS Csan CPC 02 &lt;SAP&gt;_Despesas ADM e COML (3)_Crédito PisCofins_Query C.Custos SF 10-11_3-Balanço" xfId="20790"/>
    <cellStyle name="s_Valuation _BS Csan CPC 02 &lt;SAP&gt;_Despesas ADM e COML (3)_Crédito PisCofins_Query C.Custos SF 10-11_3-Balanço 2" xfId="20791"/>
    <cellStyle name="s_Valuation _BS Csan CPC 02 &lt;SAP&gt;_Despesas ADM e COML (3)_Crédito PisCofins_Query C.Custos SF 10-11_3-Balanço 2_15-FINANCEIRAS" xfId="20792"/>
    <cellStyle name="s_Valuation _BS Csan CPC 02 &lt;SAP&gt;_Despesas ADM e COML (3)_Crédito PisCofins_Query C.Custos SF 10-11_3-Balanço_1" xfId="20793"/>
    <cellStyle name="s_Valuation _BS Csan CPC 02 &lt;SAP&gt;_Despesas ADM e COML (3)_Crédito PisCofins_Query C.Custos SF 10-11_3-Balanço_15-FINANCEIRAS" xfId="20794"/>
    <cellStyle name="s_Valuation _BS Csan CPC 02 &lt;SAP&gt;_Despesas ADM e COML (3)_Crédito PisCofins_Query C.Custos SF 10-11_3-Balanço_15-FINANCEIRAS_1" xfId="20795"/>
    <cellStyle name="s_Valuation _BS Csan CPC 02 &lt;SAP&gt;_Despesas ADM e COML (3)_Crédito PisCofins_Query C.Custos SF 10-11_3-Balanço_2-DRE" xfId="20796"/>
    <cellStyle name="s_Valuation _BS Csan CPC 02 &lt;SAP&gt;_Despesas ADM e COML (3)_Crédito PisCofins_Query C.Custos SF 10-11_3-Balanço_2-DRE_Dep_Judiciais-Contingências" xfId="20797"/>
    <cellStyle name="s_Valuation _BS Csan CPC 02 &lt;SAP&gt;_Despesas ADM e COML (3)_Crédito PisCofins_Query C.Custos SF 10-11_3-Balanço_2-DRE_DFC Gerencial" xfId="20798"/>
    <cellStyle name="s_Valuation _BS Csan CPC 02 &lt;SAP&gt;_Despesas ADM e COML (3)_Crédito PisCofins_Query C.Custos SF 10-11_3-Balanço_2-DRE_DMPL" xfId="20799"/>
    <cellStyle name="s_Valuation _BS Csan CPC 02 &lt;SAP&gt;_Despesas ADM e COML (3)_Crédito PisCofins_Query C.Custos SF 10-11_3-Balanço_3-Balanço" xfId="20800"/>
    <cellStyle name="s_Valuation _BS Csan CPC 02 &lt;SAP&gt;_Despesas ADM e COML (3)_Crédito PisCofins_Query C.Custos SF 10-11_3-Balanço_7-Estoque" xfId="20801"/>
    <cellStyle name="s_Valuation _BS Csan CPC 02 &lt;SAP&gt;_Despesas ADM e COML (3)_Crédito PisCofins_Query C.Custos SF 10-11_7-Estoque" xfId="20802"/>
    <cellStyle name="s_Valuation _BS Csan CPC 02 &lt;SAP&gt;_Despesas ADM e COML (3)_Crédito PisCofins_Query C.Custos SF 10-11_Balanço" xfId="20803"/>
    <cellStyle name="s_Valuation _BS Csan CPC 02 &lt;SAP&gt;_Despesas ADM e COML (3)_Crédito PisCofins_Query C.Custos SF 10-11_IR Diferido" xfId="20804"/>
    <cellStyle name="s_Valuation _BS Csan CPC 02 &lt;SAP&gt;_Despesas ADM e COML (3)_IR Diferido" xfId="20805"/>
    <cellStyle name="s_Valuation _BS Csan CPC 02 &lt;SAP&gt;_Despesas ADM e COML (3)_Plan1" xfId="20806"/>
    <cellStyle name="s_Valuation _BS Csan CPC 02 &lt;SAP&gt;_Despesas ADM e COML (3)_Plan1 2" xfId="20807"/>
    <cellStyle name="s_Valuation _BS Csan CPC 02 &lt;SAP&gt;_Despesas ADM e COML (3)_Plan1 2_15-FINANCEIRAS" xfId="20808"/>
    <cellStyle name="s_Valuation _BS Csan CPC 02 &lt;SAP&gt;_Despesas ADM e COML (3)_Plan1_15-FINANCEIRAS" xfId="20809"/>
    <cellStyle name="s_Valuation _BS Csan CPC 02 &lt;SAP&gt;_Despesas ADM e COML (3)_Plan1_15-FINANCEIRAS_1" xfId="20810"/>
    <cellStyle name="s_Valuation _BS Csan CPC 02 &lt;SAP&gt;_Despesas ADM e COML (3)_Plan1_2-DRE" xfId="20811"/>
    <cellStyle name="s_Valuation _BS Csan CPC 02 &lt;SAP&gt;_Despesas ADM e COML (3)_Plan1_2-DRE_Dep_Judiciais-Contingências" xfId="20812"/>
    <cellStyle name="s_Valuation _BS Csan CPC 02 &lt;SAP&gt;_Despesas ADM e COML (3)_Plan1_2-DRE_DFC Gerencial" xfId="20813"/>
    <cellStyle name="s_Valuation _BS Csan CPC 02 &lt;SAP&gt;_Despesas ADM e COML (3)_Plan1_2-DRE_DMPL" xfId="20814"/>
    <cellStyle name="s_Valuation _BS Csan CPC 02 &lt;SAP&gt;_Despesas ADM e COML (3)_Plan1_3-Balanço" xfId="20815"/>
    <cellStyle name="s_Valuation _BS Csan CPC 02 &lt;SAP&gt;_Despesas ADM e COML (3)_Plan1_3-Balanço 2" xfId="20816"/>
    <cellStyle name="s_Valuation _BS Csan CPC 02 &lt;SAP&gt;_Despesas ADM e COML (3)_Plan1_3-Balanço 2_15-FINANCEIRAS" xfId="20817"/>
    <cellStyle name="s_Valuation _BS Csan CPC 02 &lt;SAP&gt;_Despesas ADM e COML (3)_Plan1_3-Balanço_1" xfId="20818"/>
    <cellStyle name="s_Valuation _BS Csan CPC 02 &lt;SAP&gt;_Despesas ADM e COML (3)_Plan1_3-Balanço_15-FINANCEIRAS" xfId="20819"/>
    <cellStyle name="s_Valuation _BS Csan CPC 02 &lt;SAP&gt;_Despesas ADM e COML (3)_Plan1_3-Balanço_15-FINANCEIRAS_1" xfId="20820"/>
    <cellStyle name="s_Valuation _BS Csan CPC 02 &lt;SAP&gt;_Despesas ADM e COML (3)_Plan1_3-Balanço_2-DRE" xfId="20821"/>
    <cellStyle name="s_Valuation _BS Csan CPC 02 &lt;SAP&gt;_Despesas ADM e COML (3)_Plan1_3-Balanço_2-DRE_Dep_Judiciais-Contingências" xfId="20822"/>
    <cellStyle name="s_Valuation _BS Csan CPC 02 &lt;SAP&gt;_Despesas ADM e COML (3)_Plan1_3-Balanço_2-DRE_DFC Gerencial" xfId="20823"/>
    <cellStyle name="s_Valuation _BS Csan CPC 02 &lt;SAP&gt;_Despesas ADM e COML (3)_Plan1_3-Balanço_2-DRE_DMPL" xfId="20824"/>
    <cellStyle name="s_Valuation _BS Csan CPC 02 &lt;SAP&gt;_Despesas ADM e COML (3)_Plan1_3-Balanço_3-Balanço" xfId="20825"/>
    <cellStyle name="s_Valuation _BS Csan CPC 02 &lt;SAP&gt;_Despesas ADM e COML (3)_Plan1_3-Balanço_7-Estoque" xfId="20826"/>
    <cellStyle name="s_Valuation _BS Csan CPC 02 &lt;SAP&gt;_Despesas ADM e COML (3)_Plan1_7-Estoque" xfId="20827"/>
    <cellStyle name="s_Valuation _BS Csan CPC 02 &lt;SAP&gt;_Despesas ADM e COML (3)_Plan1_Balanço" xfId="20828"/>
    <cellStyle name="s_Valuation _BS Csan CPC 02 &lt;SAP&gt;_Despesas ADM e COML (3)_Plan1_CCL" xfId="20829"/>
    <cellStyle name="s_Valuation _BS Csan CPC 02 &lt;SAP&gt;_Despesas ADM e COML (3)_Plan1_CCL 2" xfId="20830"/>
    <cellStyle name="s_Valuation _BS Csan CPC 02 &lt;SAP&gt;_Despesas ADM e COML (3)_Plan1_CCL 2_15-FINANCEIRAS" xfId="20831"/>
    <cellStyle name="s_Valuation _BS Csan CPC 02 &lt;SAP&gt;_Despesas ADM e COML (3)_Plan1_CCL_15-FINANCEIRAS" xfId="20832"/>
    <cellStyle name="s_Valuation _BS Csan CPC 02 &lt;SAP&gt;_Despesas ADM e COML (3)_Plan1_CCL_15-FINANCEIRAS_1" xfId="20833"/>
    <cellStyle name="s_Valuation _BS Csan CPC 02 &lt;SAP&gt;_Despesas ADM e COML (3)_Plan1_CCL_2-DRE" xfId="20834"/>
    <cellStyle name="s_Valuation _BS Csan CPC 02 &lt;SAP&gt;_Despesas ADM e COML (3)_Plan1_CCL_2-DRE_Dep_Judiciais-Contingências" xfId="20835"/>
    <cellStyle name="s_Valuation _BS Csan CPC 02 &lt;SAP&gt;_Despesas ADM e COML (3)_Plan1_CCL_2-DRE_DFC Gerencial" xfId="20836"/>
    <cellStyle name="s_Valuation _BS Csan CPC 02 &lt;SAP&gt;_Despesas ADM e COML (3)_Plan1_CCL_2-DRE_DMPL" xfId="20837"/>
    <cellStyle name="s_Valuation _BS Csan CPC 02 &lt;SAP&gt;_Despesas ADM e COML (3)_Plan1_CCL_3-Balanço" xfId="20838"/>
    <cellStyle name="s_Valuation _BS Csan CPC 02 &lt;SAP&gt;_Despesas ADM e COML (3)_Plan1_CCL_3-Balanço 2" xfId="20839"/>
    <cellStyle name="s_Valuation _BS Csan CPC 02 &lt;SAP&gt;_Despesas ADM e COML (3)_Plan1_CCL_3-Balanço 2_15-FINANCEIRAS" xfId="20840"/>
    <cellStyle name="s_Valuation _BS Csan CPC 02 &lt;SAP&gt;_Despesas ADM e COML (3)_Plan1_CCL_3-Balanço_1" xfId="20841"/>
    <cellStyle name="s_Valuation _BS Csan CPC 02 &lt;SAP&gt;_Despesas ADM e COML (3)_Plan1_CCL_3-Balanço_15-FINANCEIRAS" xfId="20842"/>
    <cellStyle name="s_Valuation _BS Csan CPC 02 &lt;SAP&gt;_Despesas ADM e COML (3)_Plan1_CCL_3-Balanço_15-FINANCEIRAS_1" xfId="20843"/>
    <cellStyle name="s_Valuation _BS Csan CPC 02 &lt;SAP&gt;_Despesas ADM e COML (3)_Plan1_CCL_3-Balanço_2-DRE" xfId="20844"/>
    <cellStyle name="s_Valuation _BS Csan CPC 02 &lt;SAP&gt;_Despesas ADM e COML (3)_Plan1_CCL_3-Balanço_2-DRE_Dep_Judiciais-Contingências" xfId="20845"/>
    <cellStyle name="s_Valuation _BS Csan CPC 02 &lt;SAP&gt;_Despesas ADM e COML (3)_Plan1_CCL_3-Balanço_2-DRE_DFC Gerencial" xfId="20846"/>
    <cellStyle name="s_Valuation _BS Csan CPC 02 &lt;SAP&gt;_Despesas ADM e COML (3)_Plan1_CCL_3-Balanço_2-DRE_DMPL" xfId="20847"/>
    <cellStyle name="s_Valuation _BS Csan CPC 02 &lt;SAP&gt;_Despesas ADM e COML (3)_Plan1_CCL_3-Balanço_3-Balanço" xfId="20848"/>
    <cellStyle name="s_Valuation _BS Csan CPC 02 &lt;SAP&gt;_Despesas ADM e COML (3)_Plan1_CCL_3-Balanço_7-Estoque" xfId="20849"/>
    <cellStyle name="s_Valuation _BS Csan CPC 02 &lt;SAP&gt;_Despesas ADM e COML (3)_Plan1_CCL_7-Estoque" xfId="20850"/>
    <cellStyle name="s_Valuation _BS Csan CPC 02 &lt;SAP&gt;_Despesas ADM e COML (3)_Plan1_CCL_Balanço" xfId="20851"/>
    <cellStyle name="s_Valuation _BS Csan CPC 02 &lt;SAP&gt;_Despesas ADM e COML (3)_Plan1_CCL_IR Diferido" xfId="20852"/>
    <cellStyle name="s_Valuation _BS Csan CPC 02 &lt;SAP&gt;_Despesas ADM e COML (3)_Plan1_Diferenças outubro CAN- (2)" xfId="20853"/>
    <cellStyle name="s_Valuation _BS Csan CPC 02 &lt;SAP&gt;_Despesas ADM e COML (3)_Plan1_Diferenças outubro CAN- (2) 2" xfId="20854"/>
    <cellStyle name="s_Valuation _BS Csan CPC 02 &lt;SAP&gt;_Despesas ADM e COML (3)_Plan1_Diferenças outubro CAN- (2) 2_15-FINANCEIRAS" xfId="20855"/>
    <cellStyle name="s_Valuation _BS Csan CPC 02 &lt;SAP&gt;_Despesas ADM e COML (3)_Plan1_Diferenças outubro CAN- (2)_15-FINANCEIRAS" xfId="20856"/>
    <cellStyle name="s_Valuation _BS Csan CPC 02 &lt;SAP&gt;_Despesas ADM e COML (3)_Plan1_Diferenças outubro CAN- (2)_15-FINANCEIRAS_1" xfId="20857"/>
    <cellStyle name="s_Valuation _BS Csan CPC 02 &lt;SAP&gt;_Despesas ADM e COML (3)_Plan1_Diferenças outubro CAN- (2)_2-DRE" xfId="20858"/>
    <cellStyle name="s_Valuation _BS Csan CPC 02 &lt;SAP&gt;_Despesas ADM e COML (3)_Plan1_Diferenças outubro CAN- (2)_2-DRE_Dep_Judiciais-Contingências" xfId="20859"/>
    <cellStyle name="s_Valuation _BS Csan CPC 02 &lt;SAP&gt;_Despesas ADM e COML (3)_Plan1_Diferenças outubro CAN- (2)_2-DRE_DFC Gerencial" xfId="20860"/>
    <cellStyle name="s_Valuation _BS Csan CPC 02 &lt;SAP&gt;_Despesas ADM e COML (3)_Plan1_Diferenças outubro CAN- (2)_2-DRE_DMPL" xfId="20861"/>
    <cellStyle name="s_Valuation _BS Csan CPC 02 &lt;SAP&gt;_Despesas ADM e COML (3)_Plan1_Diferenças outubro CAN- (2)_3-Balanço" xfId="20862"/>
    <cellStyle name="s_Valuation _BS Csan CPC 02 &lt;SAP&gt;_Despesas ADM e COML (3)_Plan1_Diferenças outubro CAN- (2)_3-Balanço 2" xfId="20863"/>
    <cellStyle name="s_Valuation _BS Csan CPC 02 &lt;SAP&gt;_Despesas ADM e COML (3)_Plan1_Diferenças outubro CAN- (2)_3-Balanço 2_15-FINANCEIRAS" xfId="20864"/>
    <cellStyle name="s_Valuation _BS Csan CPC 02 &lt;SAP&gt;_Despesas ADM e COML (3)_Plan1_Diferenças outubro CAN- (2)_3-Balanço_1" xfId="20865"/>
    <cellStyle name="s_Valuation _BS Csan CPC 02 &lt;SAP&gt;_Despesas ADM e COML (3)_Plan1_Diferenças outubro CAN- (2)_3-Balanço_15-FINANCEIRAS" xfId="20866"/>
    <cellStyle name="s_Valuation _BS Csan CPC 02 &lt;SAP&gt;_Despesas ADM e COML (3)_Plan1_Diferenças outubro CAN- (2)_3-Balanço_15-FINANCEIRAS_1" xfId="20867"/>
    <cellStyle name="s_Valuation _BS Csan CPC 02 &lt;SAP&gt;_Despesas ADM e COML (3)_Plan1_Diferenças outubro CAN- (2)_3-Balanço_2-DRE" xfId="20868"/>
    <cellStyle name="s_Valuation _BS Csan CPC 02 &lt;SAP&gt;_Despesas ADM e COML (3)_Plan1_Diferenças outubro CAN- (2)_3-Balanço_2-DRE_Dep_Judiciais-Contingências" xfId="20869"/>
    <cellStyle name="s_Valuation _BS Csan CPC 02 &lt;SAP&gt;_Despesas ADM e COML (3)_Plan1_Diferenças outubro CAN- (2)_3-Balanço_2-DRE_DFC Gerencial" xfId="20870"/>
    <cellStyle name="s_Valuation _BS Csan CPC 02 &lt;SAP&gt;_Despesas ADM e COML (3)_Plan1_Diferenças outubro CAN- (2)_3-Balanço_2-DRE_DMPL" xfId="20871"/>
    <cellStyle name="s_Valuation _BS Csan CPC 02 &lt;SAP&gt;_Despesas ADM e COML (3)_Plan1_Diferenças outubro CAN- (2)_3-Balanço_3-Balanço" xfId="20872"/>
    <cellStyle name="s_Valuation _BS Csan CPC 02 &lt;SAP&gt;_Despesas ADM e COML (3)_Plan1_Diferenças outubro CAN- (2)_3-Balanço_7-Estoque" xfId="20873"/>
    <cellStyle name="s_Valuation _BS Csan CPC 02 &lt;SAP&gt;_Despesas ADM e COML (3)_Plan1_Diferenças outubro CAN- (2)_7-Estoque" xfId="20874"/>
    <cellStyle name="s_Valuation _BS Csan CPC 02 &lt;SAP&gt;_Despesas ADM e COML (3)_Plan1_Diferenças outubro CAN- (2)_Balanço" xfId="20875"/>
    <cellStyle name="s_Valuation _BS Csan CPC 02 &lt;SAP&gt;_Despesas ADM e COML (3)_Plan1_Diferenças outubro CAN- (2)_IR Diferido" xfId="20876"/>
    <cellStyle name="s_Valuation _BS Csan CPC 02 &lt;SAP&gt;_Despesas ADM e COML (3)_Plan1_IR Diferido" xfId="20877"/>
    <cellStyle name="s_Valuation _BS Csan CPC 02 &lt;SAP&gt;_Despesas ADM e COML (3)_Plan1_Query C.Custos SF 10-11" xfId="20878"/>
    <cellStyle name="s_Valuation _BS Csan CPC 02 &lt;SAP&gt;_Despesas ADM e COML (3)_Plan1_Query C.Custos SF 10-11 2" xfId="20879"/>
    <cellStyle name="s_Valuation _BS Csan CPC 02 &lt;SAP&gt;_Despesas ADM e COML (3)_Plan1_Query C.Custos SF 10-11 2_15-FINANCEIRAS" xfId="20880"/>
    <cellStyle name="s_Valuation _BS Csan CPC 02 &lt;SAP&gt;_Despesas ADM e COML (3)_Plan1_Query C.Custos SF 10-11_15-FINANCEIRAS" xfId="20881"/>
    <cellStyle name="s_Valuation _BS Csan CPC 02 &lt;SAP&gt;_Despesas ADM e COML (3)_Plan1_Query C.Custos SF 10-11_15-FINANCEIRAS_1" xfId="20882"/>
    <cellStyle name="s_Valuation _BS Csan CPC 02 &lt;SAP&gt;_Despesas ADM e COML (3)_Plan1_Query C.Custos SF 10-11_2-DRE" xfId="20883"/>
    <cellStyle name="s_Valuation _BS Csan CPC 02 &lt;SAP&gt;_Despesas ADM e COML (3)_Plan1_Query C.Custos SF 10-11_2-DRE_Dep_Judiciais-Contingências" xfId="20884"/>
    <cellStyle name="s_Valuation _BS Csan CPC 02 &lt;SAP&gt;_Despesas ADM e COML (3)_Plan1_Query C.Custos SF 10-11_2-DRE_DFC Gerencial" xfId="20885"/>
    <cellStyle name="s_Valuation _BS Csan CPC 02 &lt;SAP&gt;_Despesas ADM e COML (3)_Plan1_Query C.Custos SF 10-11_2-DRE_DMPL" xfId="20886"/>
    <cellStyle name="s_Valuation _BS Csan CPC 02 &lt;SAP&gt;_Despesas ADM e COML (3)_Plan1_Query C.Custos SF 10-11_3-Balanço" xfId="20887"/>
    <cellStyle name="s_Valuation _BS Csan CPC 02 &lt;SAP&gt;_Despesas ADM e COML (3)_Plan1_Query C.Custos SF 10-11_3-Balanço 2" xfId="20888"/>
    <cellStyle name="s_Valuation _BS Csan CPC 02 &lt;SAP&gt;_Despesas ADM e COML (3)_Plan1_Query C.Custos SF 10-11_3-Balanço 2_15-FINANCEIRAS" xfId="20889"/>
    <cellStyle name="s_Valuation _BS Csan CPC 02 &lt;SAP&gt;_Despesas ADM e COML (3)_Plan1_Query C.Custos SF 10-11_3-Balanço_1" xfId="20890"/>
    <cellStyle name="s_Valuation _BS Csan CPC 02 &lt;SAP&gt;_Despesas ADM e COML (3)_Plan1_Query C.Custos SF 10-11_3-Balanço_15-FINANCEIRAS" xfId="20891"/>
    <cellStyle name="s_Valuation _BS Csan CPC 02 &lt;SAP&gt;_Despesas ADM e COML (3)_Plan1_Query C.Custos SF 10-11_3-Balanço_15-FINANCEIRAS_1" xfId="20892"/>
    <cellStyle name="s_Valuation _BS Csan CPC 02 &lt;SAP&gt;_Despesas ADM e COML (3)_Plan1_Query C.Custos SF 10-11_3-Balanço_2-DRE" xfId="20893"/>
    <cellStyle name="s_Valuation _BS Csan CPC 02 &lt;SAP&gt;_Despesas ADM e COML (3)_Plan1_Query C.Custos SF 10-11_3-Balanço_2-DRE_Dep_Judiciais-Contingências" xfId="20894"/>
    <cellStyle name="s_Valuation _BS Csan CPC 02 &lt;SAP&gt;_Despesas ADM e COML (3)_Plan1_Query C.Custos SF 10-11_3-Balanço_2-DRE_DFC Gerencial" xfId="20895"/>
    <cellStyle name="s_Valuation _BS Csan CPC 02 &lt;SAP&gt;_Despesas ADM e COML (3)_Plan1_Query C.Custos SF 10-11_3-Balanço_2-DRE_DMPL" xfId="20896"/>
    <cellStyle name="s_Valuation _BS Csan CPC 02 &lt;SAP&gt;_Despesas ADM e COML (3)_Plan1_Query C.Custos SF 10-11_3-Balanço_3-Balanço" xfId="20897"/>
    <cellStyle name="s_Valuation _BS Csan CPC 02 &lt;SAP&gt;_Despesas ADM e COML (3)_Plan1_Query C.Custos SF 10-11_3-Balanço_7-Estoque" xfId="20898"/>
    <cellStyle name="s_Valuation _BS Csan CPC 02 &lt;SAP&gt;_Despesas ADM e COML (3)_Plan1_Query C.Custos SF 10-11_7-Estoque" xfId="20899"/>
    <cellStyle name="s_Valuation _BS Csan CPC 02 &lt;SAP&gt;_Despesas ADM e COML (3)_Plan1_Query C.Custos SF 10-11_Balanço" xfId="20900"/>
    <cellStyle name="s_Valuation _BS Csan CPC 02 &lt;SAP&gt;_Despesas ADM e COML (3)_Plan1_Query C.Custos SF 10-11_IR Diferido" xfId="20901"/>
    <cellStyle name="s_Valuation _BS Csan CPC 02 &lt;SAP&gt;_Despesas ADM e COML (3)_Query C.Custos SF 10-11" xfId="20902"/>
    <cellStyle name="s_Valuation _BS Csan CPC 02 &lt;SAP&gt;_Despesas ADM e COML (3)_Query C.Custos SF 10-11 2" xfId="20903"/>
    <cellStyle name="s_Valuation _BS Csan CPC 02 &lt;SAP&gt;_Despesas ADM e COML (3)_Query C.Custos SF 10-11 2_15-FINANCEIRAS" xfId="20904"/>
    <cellStyle name="s_Valuation _BS Csan CPC 02 &lt;SAP&gt;_Despesas ADM e COML (3)_Query C.Custos SF 10-11_15-FINANCEIRAS" xfId="20905"/>
    <cellStyle name="s_Valuation _BS Csan CPC 02 &lt;SAP&gt;_Despesas ADM e COML (3)_Query C.Custos SF 10-11_15-FINANCEIRAS_1" xfId="20906"/>
    <cellStyle name="s_Valuation _BS Csan CPC 02 &lt;SAP&gt;_Despesas ADM e COML (3)_Query C.Custos SF 10-11_2-DRE" xfId="20907"/>
    <cellStyle name="s_Valuation _BS Csan CPC 02 &lt;SAP&gt;_Despesas ADM e COML (3)_Query C.Custos SF 10-11_2-DRE_Dep_Judiciais-Contingências" xfId="20908"/>
    <cellStyle name="s_Valuation _BS Csan CPC 02 &lt;SAP&gt;_Despesas ADM e COML (3)_Query C.Custos SF 10-11_2-DRE_DFC Gerencial" xfId="20909"/>
    <cellStyle name="s_Valuation _BS Csan CPC 02 &lt;SAP&gt;_Despesas ADM e COML (3)_Query C.Custos SF 10-11_2-DRE_DMPL" xfId="20910"/>
    <cellStyle name="s_Valuation _BS Csan CPC 02 &lt;SAP&gt;_Despesas ADM e COML (3)_Query C.Custos SF 10-11_3-Balanço" xfId="20911"/>
    <cellStyle name="s_Valuation _BS Csan CPC 02 &lt;SAP&gt;_Despesas ADM e COML (3)_Query C.Custos SF 10-11_3-Balanço 2" xfId="20912"/>
    <cellStyle name="s_Valuation _BS Csan CPC 02 &lt;SAP&gt;_Despesas ADM e COML (3)_Query C.Custos SF 10-11_3-Balanço 2_15-FINANCEIRAS" xfId="20913"/>
    <cellStyle name="s_Valuation _BS Csan CPC 02 &lt;SAP&gt;_Despesas ADM e COML (3)_Query C.Custos SF 10-11_3-Balanço_1" xfId="20914"/>
    <cellStyle name="s_Valuation _BS Csan CPC 02 &lt;SAP&gt;_Despesas ADM e COML (3)_Query C.Custos SF 10-11_3-Balanço_15-FINANCEIRAS" xfId="20915"/>
    <cellStyle name="s_Valuation _BS Csan CPC 02 &lt;SAP&gt;_Despesas ADM e COML (3)_Query C.Custos SF 10-11_3-Balanço_15-FINANCEIRAS_1" xfId="20916"/>
    <cellStyle name="s_Valuation _BS Csan CPC 02 &lt;SAP&gt;_Despesas ADM e COML (3)_Query C.Custos SF 10-11_3-Balanço_2-DRE" xfId="20917"/>
    <cellStyle name="s_Valuation _BS Csan CPC 02 &lt;SAP&gt;_Despesas ADM e COML (3)_Query C.Custos SF 10-11_3-Balanço_2-DRE_Dep_Judiciais-Contingências" xfId="20918"/>
    <cellStyle name="s_Valuation _BS Csan CPC 02 &lt;SAP&gt;_Despesas ADM e COML (3)_Query C.Custos SF 10-11_3-Balanço_2-DRE_DFC Gerencial" xfId="20919"/>
    <cellStyle name="s_Valuation _BS Csan CPC 02 &lt;SAP&gt;_Despesas ADM e COML (3)_Query C.Custos SF 10-11_3-Balanço_2-DRE_DMPL" xfId="20920"/>
    <cellStyle name="s_Valuation _BS Csan CPC 02 &lt;SAP&gt;_Despesas ADM e COML (3)_Query C.Custos SF 10-11_3-Balanço_3-Balanço" xfId="20921"/>
    <cellStyle name="s_Valuation _BS Csan CPC 02 &lt;SAP&gt;_Despesas ADM e COML (3)_Query C.Custos SF 10-11_3-Balanço_7-Estoque" xfId="20922"/>
    <cellStyle name="s_Valuation _BS Csan CPC 02 &lt;SAP&gt;_Despesas ADM e COML (3)_Query C.Custos SF 10-11_7-Estoque" xfId="20923"/>
    <cellStyle name="s_Valuation _BS Csan CPC 02 &lt;SAP&gt;_Despesas ADM e COML (3)_Query C.Custos SF 10-11_Balanço" xfId="20924"/>
    <cellStyle name="s_Valuation _BS Csan CPC 02 &lt;SAP&gt;_Despesas ADM e COML (3)_Query C.Custos SF 10-11_CCL" xfId="20925"/>
    <cellStyle name="s_Valuation _BS Csan CPC 02 &lt;SAP&gt;_Despesas ADM e COML (3)_Query C.Custos SF 10-11_CCL 2" xfId="20926"/>
    <cellStyle name="s_Valuation _BS Csan CPC 02 &lt;SAP&gt;_Despesas ADM e COML (3)_Query C.Custos SF 10-11_CCL 2_15-FINANCEIRAS" xfId="20927"/>
    <cellStyle name="s_Valuation _BS Csan CPC 02 &lt;SAP&gt;_Despesas ADM e COML (3)_Query C.Custos SF 10-11_CCL_15-FINANCEIRAS" xfId="20928"/>
    <cellStyle name="s_Valuation _BS Csan CPC 02 &lt;SAP&gt;_Despesas ADM e COML (3)_Query C.Custos SF 10-11_CCL_15-FINANCEIRAS_1" xfId="20929"/>
    <cellStyle name="s_Valuation _BS Csan CPC 02 &lt;SAP&gt;_Despesas ADM e COML (3)_Query C.Custos SF 10-11_CCL_2-DRE" xfId="20930"/>
    <cellStyle name="s_Valuation _BS Csan CPC 02 &lt;SAP&gt;_Despesas ADM e COML (3)_Query C.Custos SF 10-11_CCL_2-DRE_Dep_Judiciais-Contingências" xfId="20931"/>
    <cellStyle name="s_Valuation _BS Csan CPC 02 &lt;SAP&gt;_Despesas ADM e COML (3)_Query C.Custos SF 10-11_CCL_2-DRE_DFC Gerencial" xfId="20932"/>
    <cellStyle name="s_Valuation _BS Csan CPC 02 &lt;SAP&gt;_Despesas ADM e COML (3)_Query C.Custos SF 10-11_CCL_2-DRE_DMPL" xfId="20933"/>
    <cellStyle name="s_Valuation _BS Csan CPC 02 &lt;SAP&gt;_Despesas ADM e COML (3)_Query C.Custos SF 10-11_CCL_3-Balanço" xfId="20934"/>
    <cellStyle name="s_Valuation _BS Csan CPC 02 &lt;SAP&gt;_Despesas ADM e COML (3)_Query C.Custos SF 10-11_CCL_3-Balanço 2" xfId="20935"/>
    <cellStyle name="s_Valuation _BS Csan CPC 02 &lt;SAP&gt;_Despesas ADM e COML (3)_Query C.Custos SF 10-11_CCL_3-Balanço 2_15-FINANCEIRAS" xfId="20936"/>
    <cellStyle name="s_Valuation _BS Csan CPC 02 &lt;SAP&gt;_Despesas ADM e COML (3)_Query C.Custos SF 10-11_CCL_3-Balanço_1" xfId="20937"/>
    <cellStyle name="s_Valuation _BS Csan CPC 02 &lt;SAP&gt;_Despesas ADM e COML (3)_Query C.Custos SF 10-11_CCL_3-Balanço_15-FINANCEIRAS" xfId="20938"/>
    <cellStyle name="s_Valuation _BS Csan CPC 02 &lt;SAP&gt;_Despesas ADM e COML (3)_Query C.Custos SF 10-11_CCL_3-Balanço_15-FINANCEIRAS_1" xfId="20939"/>
    <cellStyle name="s_Valuation _BS Csan CPC 02 &lt;SAP&gt;_Despesas ADM e COML (3)_Query C.Custos SF 10-11_CCL_3-Balanço_2-DRE" xfId="20940"/>
    <cellStyle name="s_Valuation _BS Csan CPC 02 &lt;SAP&gt;_Despesas ADM e COML (3)_Query C.Custos SF 10-11_CCL_3-Balanço_2-DRE_Dep_Judiciais-Contingências" xfId="20941"/>
    <cellStyle name="s_Valuation _BS Csan CPC 02 &lt;SAP&gt;_Despesas ADM e COML (3)_Query C.Custos SF 10-11_CCL_3-Balanço_2-DRE_DFC Gerencial" xfId="20942"/>
    <cellStyle name="s_Valuation _BS Csan CPC 02 &lt;SAP&gt;_Despesas ADM e COML (3)_Query C.Custos SF 10-11_CCL_3-Balanço_2-DRE_DMPL" xfId="20943"/>
    <cellStyle name="s_Valuation _BS Csan CPC 02 &lt;SAP&gt;_Despesas ADM e COML (3)_Query C.Custos SF 10-11_CCL_3-Balanço_3-Balanço" xfId="20944"/>
    <cellStyle name="s_Valuation _BS Csan CPC 02 &lt;SAP&gt;_Despesas ADM e COML (3)_Query C.Custos SF 10-11_CCL_3-Balanço_7-Estoque" xfId="20945"/>
    <cellStyle name="s_Valuation _BS Csan CPC 02 &lt;SAP&gt;_Despesas ADM e COML (3)_Query C.Custos SF 10-11_CCL_7-Estoque" xfId="20946"/>
    <cellStyle name="s_Valuation _BS Csan CPC 02 &lt;SAP&gt;_Despesas ADM e COML (3)_Query C.Custos SF 10-11_CCL_Balanço" xfId="20947"/>
    <cellStyle name="s_Valuation _BS Csan CPC 02 &lt;SAP&gt;_Despesas ADM e COML (3)_Query C.Custos SF 10-11_CCL_IR Diferido" xfId="20948"/>
    <cellStyle name="s_Valuation _BS Csan CPC 02 &lt;SAP&gt;_Despesas ADM e COML (3)_Query C.Custos SF 10-11_Diferenças outubro CAN- (2)" xfId="20949"/>
    <cellStyle name="s_Valuation _BS Csan CPC 02 &lt;SAP&gt;_Despesas ADM e COML (3)_Query C.Custos SF 10-11_Diferenças outubro CAN- (2) 2" xfId="20950"/>
    <cellStyle name="s_Valuation _BS Csan CPC 02 &lt;SAP&gt;_Despesas ADM e COML (3)_Query C.Custos SF 10-11_Diferenças outubro CAN- (2) 2_15-FINANCEIRAS" xfId="20951"/>
    <cellStyle name="s_Valuation _BS Csan CPC 02 &lt;SAP&gt;_Despesas ADM e COML (3)_Query C.Custos SF 10-11_Diferenças outubro CAN- (2)_15-FINANCEIRAS" xfId="20952"/>
    <cellStyle name="s_Valuation _BS Csan CPC 02 &lt;SAP&gt;_Despesas ADM e COML (3)_Query C.Custos SF 10-11_Diferenças outubro CAN- (2)_15-FINANCEIRAS_1" xfId="20953"/>
    <cellStyle name="s_Valuation _BS Csan CPC 02 &lt;SAP&gt;_Despesas ADM e COML (3)_Query C.Custos SF 10-11_Diferenças outubro CAN- (2)_2-DRE" xfId="20954"/>
    <cellStyle name="s_Valuation _BS Csan CPC 02 &lt;SAP&gt;_Despesas ADM e COML (3)_Query C.Custos SF 10-11_Diferenças outubro CAN- (2)_2-DRE_Dep_Judiciais-Contingências" xfId="20955"/>
    <cellStyle name="s_Valuation _BS Csan CPC 02 &lt;SAP&gt;_Despesas ADM e COML (3)_Query C.Custos SF 10-11_Diferenças outubro CAN- (2)_2-DRE_DFC Gerencial" xfId="20956"/>
    <cellStyle name="s_Valuation _BS Csan CPC 02 &lt;SAP&gt;_Despesas ADM e COML (3)_Query C.Custos SF 10-11_Diferenças outubro CAN- (2)_2-DRE_DMPL" xfId="20957"/>
    <cellStyle name="s_Valuation _BS Csan CPC 02 &lt;SAP&gt;_Despesas ADM e COML (3)_Query C.Custos SF 10-11_Diferenças outubro CAN- (2)_3-Balanço" xfId="20958"/>
    <cellStyle name="s_Valuation _BS Csan CPC 02 &lt;SAP&gt;_Despesas ADM e COML (3)_Query C.Custos SF 10-11_Diferenças outubro CAN- (2)_3-Balanço 2" xfId="20959"/>
    <cellStyle name="s_Valuation _BS Csan CPC 02 &lt;SAP&gt;_Despesas ADM e COML (3)_Query C.Custos SF 10-11_Diferenças outubro CAN- (2)_3-Balanço 2_15-FINANCEIRAS" xfId="20960"/>
    <cellStyle name="s_Valuation _BS Csan CPC 02 &lt;SAP&gt;_Despesas ADM e COML (3)_Query C.Custos SF 10-11_Diferenças outubro CAN- (2)_3-Balanço_1" xfId="20961"/>
    <cellStyle name="s_Valuation _BS Csan CPC 02 &lt;SAP&gt;_Despesas ADM e COML (3)_Query C.Custos SF 10-11_Diferenças outubro CAN- (2)_3-Balanço_15-FINANCEIRAS" xfId="20962"/>
    <cellStyle name="s_Valuation _BS Csan CPC 02 &lt;SAP&gt;_Despesas ADM e COML (3)_Query C.Custos SF 10-11_Diferenças outubro CAN- (2)_3-Balanço_15-FINANCEIRAS_1" xfId="20963"/>
    <cellStyle name="s_Valuation _BS Csan CPC 02 &lt;SAP&gt;_Despesas ADM e COML (3)_Query C.Custos SF 10-11_Diferenças outubro CAN- (2)_3-Balanço_2-DRE" xfId="20964"/>
    <cellStyle name="s_Valuation _BS Csan CPC 02 &lt;SAP&gt;_Despesas ADM e COML (3)_Query C.Custos SF 10-11_Diferenças outubro CAN- (2)_3-Balanço_2-DRE_Dep_Judiciais-Contingências" xfId="20965"/>
    <cellStyle name="s_Valuation _BS Csan CPC 02 &lt;SAP&gt;_Despesas ADM e COML (3)_Query C.Custos SF 10-11_Diferenças outubro CAN- (2)_3-Balanço_2-DRE_DFC Gerencial" xfId="20966"/>
    <cellStyle name="s_Valuation _BS Csan CPC 02 &lt;SAP&gt;_Despesas ADM e COML (3)_Query C.Custos SF 10-11_Diferenças outubro CAN- (2)_3-Balanço_2-DRE_DMPL" xfId="20967"/>
    <cellStyle name="s_Valuation _BS Csan CPC 02 &lt;SAP&gt;_Despesas ADM e COML (3)_Query C.Custos SF 10-11_Diferenças outubro CAN- (2)_3-Balanço_3-Balanço" xfId="20968"/>
    <cellStyle name="s_Valuation _BS Csan CPC 02 &lt;SAP&gt;_Despesas ADM e COML (3)_Query C.Custos SF 10-11_Diferenças outubro CAN- (2)_3-Balanço_7-Estoque" xfId="20969"/>
    <cellStyle name="s_Valuation _BS Csan CPC 02 &lt;SAP&gt;_Despesas ADM e COML (3)_Query C.Custos SF 10-11_Diferenças outubro CAN- (2)_7-Estoque" xfId="20970"/>
    <cellStyle name="s_Valuation _BS Csan CPC 02 &lt;SAP&gt;_Despesas ADM e COML (3)_Query C.Custos SF 10-11_Diferenças outubro CAN- (2)_Balanço" xfId="20971"/>
    <cellStyle name="s_Valuation _BS Csan CPC 02 &lt;SAP&gt;_Despesas ADM e COML (3)_Query C.Custos SF 10-11_Diferenças outubro CAN- (2)_IR Diferido" xfId="20972"/>
    <cellStyle name="s_Valuation _BS Csan CPC 02 &lt;SAP&gt;_Despesas ADM e COML (3)_Query C.Custos SF 10-11_IR Diferido" xfId="20973"/>
    <cellStyle name="s_Valuation _BS Csan CPC 02 &lt;SAP&gt;_Despesas ADM e COML (3)_Query C.Custos SF 10-11_Query C.Custos SF 10-11" xfId="20974"/>
    <cellStyle name="s_Valuation _BS Csan CPC 02 &lt;SAP&gt;_Despesas ADM e COML (3)_Query C.Custos SF 10-11_Query C.Custos SF 10-11 2" xfId="20975"/>
    <cellStyle name="s_Valuation _BS Csan CPC 02 &lt;SAP&gt;_Despesas ADM e COML (3)_Query C.Custos SF 10-11_Query C.Custos SF 10-11 2_15-FINANCEIRAS" xfId="20976"/>
    <cellStyle name="s_Valuation _BS Csan CPC 02 &lt;SAP&gt;_Despesas ADM e COML (3)_Query C.Custos SF 10-11_Query C.Custos SF 10-11_15-FINANCEIRAS" xfId="20977"/>
    <cellStyle name="s_Valuation _BS Csan CPC 02 &lt;SAP&gt;_Despesas ADM e COML (3)_Query C.Custos SF 10-11_Query C.Custos SF 10-11_15-FINANCEIRAS_1" xfId="20978"/>
    <cellStyle name="s_Valuation _BS Csan CPC 02 &lt;SAP&gt;_Despesas ADM e COML (3)_Query C.Custos SF 10-11_Query C.Custos SF 10-11_2-DRE" xfId="20979"/>
    <cellStyle name="s_Valuation _BS Csan CPC 02 &lt;SAP&gt;_Despesas ADM e COML (3)_Query C.Custos SF 10-11_Query C.Custos SF 10-11_2-DRE_Dep_Judiciais-Contingências" xfId="20980"/>
    <cellStyle name="s_Valuation _BS Csan CPC 02 &lt;SAP&gt;_Despesas ADM e COML (3)_Query C.Custos SF 10-11_Query C.Custos SF 10-11_2-DRE_DFC Gerencial" xfId="20981"/>
    <cellStyle name="s_Valuation _BS Csan CPC 02 &lt;SAP&gt;_Despesas ADM e COML (3)_Query C.Custos SF 10-11_Query C.Custos SF 10-11_2-DRE_DMPL" xfId="20982"/>
    <cellStyle name="s_Valuation _BS Csan CPC 02 &lt;SAP&gt;_Despesas ADM e COML (3)_Query C.Custos SF 10-11_Query C.Custos SF 10-11_3-Balanço" xfId="20983"/>
    <cellStyle name="s_Valuation _BS Csan CPC 02 &lt;SAP&gt;_Despesas ADM e COML (3)_Query C.Custos SF 10-11_Query C.Custos SF 10-11_3-Balanço 2" xfId="20984"/>
    <cellStyle name="s_Valuation _BS Csan CPC 02 &lt;SAP&gt;_Despesas ADM e COML (3)_Query C.Custos SF 10-11_Query C.Custos SF 10-11_3-Balanço 2_15-FINANCEIRAS" xfId="20985"/>
    <cellStyle name="s_Valuation _BS Csan CPC 02 &lt;SAP&gt;_Despesas ADM e COML (3)_Query C.Custos SF 10-11_Query C.Custos SF 10-11_3-Balanço_1" xfId="20986"/>
    <cellStyle name="s_Valuation _BS Csan CPC 02 &lt;SAP&gt;_Despesas ADM e COML (3)_Query C.Custos SF 10-11_Query C.Custos SF 10-11_3-Balanço_15-FINANCEIRAS" xfId="20987"/>
    <cellStyle name="s_Valuation _BS Csan CPC 02 &lt;SAP&gt;_Despesas ADM e COML (3)_Query C.Custos SF 10-11_Query C.Custos SF 10-11_3-Balanço_15-FINANCEIRAS_1" xfId="20988"/>
    <cellStyle name="s_Valuation _BS Csan CPC 02 &lt;SAP&gt;_Despesas ADM e COML (3)_Query C.Custos SF 10-11_Query C.Custos SF 10-11_3-Balanço_2-DRE" xfId="20989"/>
    <cellStyle name="s_Valuation _BS Csan CPC 02 &lt;SAP&gt;_Despesas ADM e COML (3)_Query C.Custos SF 10-11_Query C.Custos SF 10-11_3-Balanço_2-DRE_Dep_Judiciais-Contingências" xfId="20990"/>
    <cellStyle name="s_Valuation _BS Csan CPC 02 &lt;SAP&gt;_Despesas ADM e COML (3)_Query C.Custos SF 10-11_Query C.Custos SF 10-11_3-Balanço_2-DRE_DFC Gerencial" xfId="20991"/>
    <cellStyle name="s_Valuation _BS Csan CPC 02 &lt;SAP&gt;_Despesas ADM e COML (3)_Query C.Custos SF 10-11_Query C.Custos SF 10-11_3-Balanço_2-DRE_DMPL" xfId="20992"/>
    <cellStyle name="s_Valuation _BS Csan CPC 02 &lt;SAP&gt;_Despesas ADM e COML (3)_Query C.Custos SF 10-11_Query C.Custos SF 10-11_3-Balanço_3-Balanço" xfId="20993"/>
    <cellStyle name="s_Valuation _BS Csan CPC 02 &lt;SAP&gt;_Despesas ADM e COML (3)_Query C.Custos SF 10-11_Query C.Custos SF 10-11_3-Balanço_7-Estoque" xfId="20994"/>
    <cellStyle name="s_Valuation _BS Csan CPC 02 &lt;SAP&gt;_Despesas ADM e COML (3)_Query C.Custos SF 10-11_Query C.Custos SF 10-11_7-Estoque" xfId="20995"/>
    <cellStyle name="s_Valuation _BS Csan CPC 02 &lt;SAP&gt;_Despesas ADM e COML (3)_Query C.Custos SF 10-11_Query C.Custos SF 10-11_Balanço" xfId="20996"/>
    <cellStyle name="s_Valuation _BS Csan CPC 02 &lt;SAP&gt;_Despesas ADM e COML (3)_Query C.Custos SF 10-11_Query C.Custos SF 10-11_IR Diferido" xfId="20997"/>
    <cellStyle name="s_Valuation _BS Csan CPC 02 &lt;SAP&gt;_Display" xfId="20998"/>
    <cellStyle name="s_Valuation _BS Csan CPC 02 &lt;SAP&gt;_Display 2" xfId="20999"/>
    <cellStyle name="s_Valuation _BS Csan CPC 02 &lt;SAP&gt;_Display 2_15-FINANCEIRAS" xfId="21000"/>
    <cellStyle name="s_Valuation _BS Csan CPC 02 &lt;SAP&gt;_Display_15-FINANCEIRAS" xfId="21001"/>
    <cellStyle name="s_Valuation _BS Csan CPC 02 &lt;SAP&gt;_Display_15-FINANCEIRAS_1" xfId="21002"/>
    <cellStyle name="s_Valuation _BS Csan CPC 02 &lt;SAP&gt;_Display_2-DRE" xfId="21003"/>
    <cellStyle name="s_Valuation _BS Csan CPC 02 &lt;SAP&gt;_Display_2-DRE_Dep_Judiciais-Contingências" xfId="21004"/>
    <cellStyle name="s_Valuation _BS Csan CPC 02 &lt;SAP&gt;_Display_2-DRE_DFC Gerencial" xfId="21005"/>
    <cellStyle name="s_Valuation _BS Csan CPC 02 &lt;SAP&gt;_Display_2-DRE_DMPL" xfId="21006"/>
    <cellStyle name="s_Valuation _BS Csan CPC 02 &lt;SAP&gt;_Display_3-Balanço" xfId="21007"/>
    <cellStyle name="s_Valuation _BS Csan CPC 02 &lt;SAP&gt;_Display_7-Estoque" xfId="21008"/>
    <cellStyle name="s_Valuation _BS Csan CPC 02 &lt;SAP&gt;_DRE" xfId="21009"/>
    <cellStyle name="s_Valuation _BS Csan CPC 02 &lt;SAP&gt;_DRE_30-6" xfId="21010"/>
    <cellStyle name="s_Valuation _BS Csan CPC 02 &lt;SAP&gt;_DRE_30-6_Base Junho" xfId="21011"/>
    <cellStyle name="s_Valuation _BS Csan CPC 02 &lt;SAP&gt;_DRE_30-6_Base Junho_Base Julho" xfId="21012"/>
    <cellStyle name="s_Valuation _BS Csan CPC 02 &lt;SAP&gt;_DRE_30-6_Base Junho_Base Julho_Taxa Efetiva Cosan - Acumulado até Setembro 2011" xfId="21013"/>
    <cellStyle name="s_Valuation _BS Csan CPC 02 &lt;SAP&gt;_DRE_30-6_Taxa Efetiva Cosan - Acumulado até Setembro 2011" xfId="21014"/>
    <cellStyle name="s_Valuation _BS Csan CPC 02 &lt;SAP&gt;_DRE_Taxa Efetiva Cosan - Acumulado até Setembro 2011" xfId="21015"/>
    <cellStyle name="s_Valuation _BS Csan CPC 02 &lt;SAP&gt;_Faturamento_-_Receita_LÃ­quida_com_vendas_para_CCL_10-11.vsetembro(1)" xfId="21016"/>
    <cellStyle name="s_Valuation _BS Csan CPC 02 &lt;SAP&gt;_Faturamento_-_Receita_LÃ­quida_com_vendas_para_CCL_10-11.vsetembro(1) 2" xfId="21017"/>
    <cellStyle name="s_Valuation _BS Csan CPC 02 &lt;SAP&gt;_Faturamento_-_Receita_LÃ­quida_com_vendas_para_CCL_10-11.vsetembro(1) 2_15-FINANCEIRAS" xfId="21018"/>
    <cellStyle name="s_Valuation _BS Csan CPC 02 &lt;SAP&gt;_Faturamento_-_Receita_LÃ­quida_com_vendas_para_CCL_10-11.vsetembro(1)_15-FINANCEIRAS" xfId="21019"/>
    <cellStyle name="s_Valuation _BS Csan CPC 02 &lt;SAP&gt;_Faturamento_-_Receita_LÃ­quida_com_vendas_para_CCL_10-11.vsetembro(1)_15-FINANCEIRAS_1" xfId="21020"/>
    <cellStyle name="s_Valuation _BS Csan CPC 02 &lt;SAP&gt;_Faturamento_-_Receita_LÃ­quida_com_vendas_para_CCL_10-11.vsetembro(1)_2-DRE" xfId="21021"/>
    <cellStyle name="s_Valuation _BS Csan CPC 02 &lt;SAP&gt;_Faturamento_-_Receita_LÃ­quida_com_vendas_para_CCL_10-11.vsetembro(1)_2-DRE_Dep_Judiciais-Contingências" xfId="21022"/>
    <cellStyle name="s_Valuation _BS Csan CPC 02 &lt;SAP&gt;_Faturamento_-_Receita_LÃ­quida_com_vendas_para_CCL_10-11.vsetembro(1)_2-DRE_DFC Gerencial" xfId="21023"/>
    <cellStyle name="s_Valuation _BS Csan CPC 02 &lt;SAP&gt;_Faturamento_-_Receita_LÃ­quida_com_vendas_para_CCL_10-11.vsetembro(1)_2-DRE_DMPL" xfId="21024"/>
    <cellStyle name="s_Valuation _BS Csan CPC 02 &lt;SAP&gt;_Faturamento_-_Receita_LÃ­quida_com_vendas_para_CCL_10-11.vsetembro(1)_3-Balanço" xfId="21025"/>
    <cellStyle name="s_Valuation _BS Csan CPC 02 &lt;SAP&gt;_Faturamento_-_Receita_LÃ­quida_com_vendas_para_CCL_10-11.vsetembro(1)_3-Balanço 2" xfId="21026"/>
    <cellStyle name="s_Valuation _BS Csan CPC 02 &lt;SAP&gt;_Faturamento_-_Receita_LÃ­quida_com_vendas_para_CCL_10-11.vsetembro(1)_3-Balanço 2_15-FINANCEIRAS" xfId="21027"/>
    <cellStyle name="s_Valuation _BS Csan CPC 02 &lt;SAP&gt;_Faturamento_-_Receita_LÃ­quida_com_vendas_para_CCL_10-11.vsetembro(1)_3-Balanço_1" xfId="21028"/>
    <cellStyle name="s_Valuation _BS Csan CPC 02 &lt;SAP&gt;_Faturamento_-_Receita_LÃ­quida_com_vendas_para_CCL_10-11.vsetembro(1)_3-Balanço_15-FINANCEIRAS" xfId="21029"/>
    <cellStyle name="s_Valuation _BS Csan CPC 02 &lt;SAP&gt;_Faturamento_-_Receita_LÃ­quida_com_vendas_para_CCL_10-11.vsetembro(1)_3-Balanço_15-FINANCEIRAS_1" xfId="21030"/>
    <cellStyle name="s_Valuation _BS Csan CPC 02 &lt;SAP&gt;_Faturamento_-_Receita_LÃ­quida_com_vendas_para_CCL_10-11.vsetembro(1)_3-Balanço_2-DRE" xfId="21031"/>
    <cellStyle name="s_Valuation _BS Csan CPC 02 &lt;SAP&gt;_Faturamento_-_Receita_LÃ­quida_com_vendas_para_CCL_10-11.vsetembro(1)_3-Balanço_2-DRE_Dep_Judiciais-Contingências" xfId="21032"/>
    <cellStyle name="s_Valuation _BS Csan CPC 02 &lt;SAP&gt;_Faturamento_-_Receita_LÃ­quida_com_vendas_para_CCL_10-11.vsetembro(1)_3-Balanço_2-DRE_DFC Gerencial" xfId="21033"/>
    <cellStyle name="s_Valuation _BS Csan CPC 02 &lt;SAP&gt;_Faturamento_-_Receita_LÃ­quida_com_vendas_para_CCL_10-11.vsetembro(1)_3-Balanço_2-DRE_DMPL" xfId="21034"/>
    <cellStyle name="s_Valuation _BS Csan CPC 02 &lt;SAP&gt;_Faturamento_-_Receita_LÃ­quida_com_vendas_para_CCL_10-11.vsetembro(1)_3-Balanço_3-Balanço" xfId="21035"/>
    <cellStyle name="s_Valuation _BS Csan CPC 02 &lt;SAP&gt;_Faturamento_-_Receita_LÃ­quida_com_vendas_para_CCL_10-11.vsetembro(1)_3-Balanço_7-Estoque" xfId="21036"/>
    <cellStyle name="s_Valuation _BS Csan CPC 02 &lt;SAP&gt;_Faturamento_-_Receita_LÃ­quida_com_vendas_para_CCL_10-11.vsetembro(1)_7-Estoque" xfId="21037"/>
    <cellStyle name="s_Valuation _BS Csan CPC 02 &lt;SAP&gt;_Faturamento_-_Receita_LÃ­quida_com_vendas_para_CCL_10-11.vsetembro(1)_Balanço" xfId="21038"/>
    <cellStyle name="s_Valuation _BS Csan CPC 02 &lt;SAP&gt;_Faturamento_-_Receita_LÃ­quida_com_vendas_para_CCL_10-11.vsetembro(1)_IR Diferido" xfId="21039"/>
    <cellStyle name="s_Valuation _BS Csan CPC 02 &lt;SAP&gt;_Faturamento_-_Receita_LÃ­quida_com_vendas_para_CCL_10-11_validaÃ§Ã£o" xfId="21040"/>
    <cellStyle name="s_Valuation _BS Csan CPC 02 &lt;SAP&gt;_Faturamento_-_Receita_LÃ­quida_com_vendas_para_CCL_10-11_validaÃ§Ã£o 2" xfId="21041"/>
    <cellStyle name="s_Valuation _BS Csan CPC 02 &lt;SAP&gt;_Faturamento_-_Receita_LÃ­quida_com_vendas_para_CCL_10-11_validaÃ§Ã£o 2_15-FINANCEIRAS" xfId="21042"/>
    <cellStyle name="s_Valuation _BS Csan CPC 02 &lt;SAP&gt;_Faturamento_-_Receita_LÃ­quida_com_vendas_para_CCL_10-11_validaÃ§Ã£o_15-FINANCEIRAS" xfId="21043"/>
    <cellStyle name="s_Valuation _BS Csan CPC 02 &lt;SAP&gt;_Faturamento_-_Receita_LÃ­quida_com_vendas_para_CCL_10-11_validaÃ§Ã£o_15-FINANCEIRAS_1" xfId="21044"/>
    <cellStyle name="s_Valuation _BS Csan CPC 02 &lt;SAP&gt;_Faturamento_-_Receita_LÃ­quida_com_vendas_para_CCL_10-11_validaÃ§Ã£o_2-DRE" xfId="21045"/>
    <cellStyle name="s_Valuation _BS Csan CPC 02 &lt;SAP&gt;_Faturamento_-_Receita_LÃ­quida_com_vendas_para_CCL_10-11_validaÃ§Ã£o_2-DRE_Dep_Judiciais-Contingências" xfId="21046"/>
    <cellStyle name="s_Valuation _BS Csan CPC 02 &lt;SAP&gt;_Faturamento_-_Receita_LÃ­quida_com_vendas_para_CCL_10-11_validaÃ§Ã£o_2-DRE_DFC Gerencial" xfId="21047"/>
    <cellStyle name="s_Valuation _BS Csan CPC 02 &lt;SAP&gt;_Faturamento_-_Receita_LÃ­quida_com_vendas_para_CCL_10-11_validaÃ§Ã£o_2-DRE_DMPL" xfId="21048"/>
    <cellStyle name="s_Valuation _BS Csan CPC 02 &lt;SAP&gt;_Faturamento_-_Receita_LÃ­quida_com_vendas_para_CCL_10-11_validaÃ§Ã£o_3-Balanço" xfId="21049"/>
    <cellStyle name="s_Valuation _BS Csan CPC 02 &lt;SAP&gt;_Faturamento_-_Receita_LÃ­quida_com_vendas_para_CCL_10-11_validaÃ§Ã£o_3-Balanço 2" xfId="21050"/>
    <cellStyle name="s_Valuation _BS Csan CPC 02 &lt;SAP&gt;_Faturamento_-_Receita_LÃ­quida_com_vendas_para_CCL_10-11_validaÃ§Ã£o_3-Balanço 2_15-FINANCEIRAS" xfId="21051"/>
    <cellStyle name="s_Valuation _BS Csan CPC 02 &lt;SAP&gt;_Faturamento_-_Receita_LÃ­quida_com_vendas_para_CCL_10-11_validaÃ§Ã£o_3-Balanço_1" xfId="21052"/>
    <cellStyle name="s_Valuation _BS Csan CPC 02 &lt;SAP&gt;_Faturamento_-_Receita_LÃ­quida_com_vendas_para_CCL_10-11_validaÃ§Ã£o_3-Balanço_15-FINANCEIRAS" xfId="21053"/>
    <cellStyle name="s_Valuation _BS Csan CPC 02 &lt;SAP&gt;_Faturamento_-_Receita_LÃ­quida_com_vendas_para_CCL_10-11_validaÃ§Ã£o_3-Balanço_15-FINANCEIRAS_1" xfId="21054"/>
    <cellStyle name="s_Valuation _BS Csan CPC 02 &lt;SAP&gt;_Faturamento_-_Receita_LÃ­quida_com_vendas_para_CCL_10-11_validaÃ§Ã£o_3-Balanço_2-DRE" xfId="21055"/>
    <cellStyle name="s_Valuation _BS Csan CPC 02 &lt;SAP&gt;_Faturamento_-_Receita_LÃ­quida_com_vendas_para_CCL_10-11_validaÃ§Ã£o_3-Balanço_2-DRE_Dep_Judiciais-Contingências" xfId="21056"/>
    <cellStyle name="s_Valuation _BS Csan CPC 02 &lt;SAP&gt;_Faturamento_-_Receita_LÃ­quida_com_vendas_para_CCL_10-11_validaÃ§Ã£o_3-Balanço_2-DRE_DFC Gerencial" xfId="21057"/>
    <cellStyle name="s_Valuation _BS Csan CPC 02 &lt;SAP&gt;_Faturamento_-_Receita_LÃ­quida_com_vendas_para_CCL_10-11_validaÃ§Ã£o_3-Balanço_2-DRE_DMPL" xfId="21058"/>
    <cellStyle name="s_Valuation _BS Csan CPC 02 &lt;SAP&gt;_Faturamento_-_Receita_LÃ­quida_com_vendas_para_CCL_10-11_validaÃ§Ã£o_3-Balanço_3-Balanço" xfId="21059"/>
    <cellStyle name="s_Valuation _BS Csan CPC 02 &lt;SAP&gt;_Faturamento_-_Receita_LÃ­quida_com_vendas_para_CCL_10-11_validaÃ§Ã£o_3-Balanço_7-Estoque" xfId="21060"/>
    <cellStyle name="s_Valuation _BS Csan CPC 02 &lt;SAP&gt;_Faturamento_-_Receita_LÃ­quida_com_vendas_para_CCL_10-11_validaÃ§Ã£o_7-Estoque" xfId="21061"/>
    <cellStyle name="s_Valuation _BS Csan CPC 02 &lt;SAP&gt;_Faturamento_-_Receita_LÃ­quida_com_vendas_para_CCL_10-11_validaÃ§Ã£o_Balanço" xfId="21062"/>
    <cellStyle name="s_Valuation _BS Csan CPC 02 &lt;SAP&gt;_Faturamento_-_Receita_LÃ­quida_com_vendas_para_CCL_10-11_validaÃ§Ã£o_IR Diferido" xfId="21063"/>
    <cellStyle name="s_Valuation _BS Csan CPC 02 &lt;SAP&gt;_FINANCEIRAS" xfId="21064"/>
    <cellStyle name="s_Valuation _BS Csan CPC 02 &lt;SAP&gt;_FINANCEIRAS_Dep_Judiciais-Contingências" xfId="21065"/>
    <cellStyle name="s_Valuation _BS Csan CPC 02 &lt;SAP&gt;_FINANCEIRAS_DFC Gerencial" xfId="21066"/>
    <cellStyle name="s_Valuation _BS Csan CPC 02 &lt;SAP&gt;_FINANCEIRAS_DMPL" xfId="21067"/>
    <cellStyle name="s_Valuation _BS Csan CPC 02 &lt;SAP&gt;_Instrumentos Financeiros" xfId="21068"/>
    <cellStyle name="s_Valuation _BS Csan CPC 02 &lt;SAP&gt;_Instrumentos Financeiros 2" xfId="21069"/>
    <cellStyle name="s_Valuation _BS Csan CPC 02 &lt;SAP&gt;_Instrumentos Financeiros 2_15-FINANCEIRAS" xfId="21070"/>
    <cellStyle name="s_Valuation _BS Csan CPC 02 &lt;SAP&gt;_Instrumentos Financeiros_15-FINANCEIRAS" xfId="21071"/>
    <cellStyle name="s_Valuation _BS Csan CPC 02 &lt;SAP&gt;_Instrumentos Financeiros_15-FINANCEIRAS_1" xfId="21072"/>
    <cellStyle name="s_Valuation _BS Csan CPC 02 &lt;SAP&gt;_Instrumentos Financeiros_2-DRE" xfId="21073"/>
    <cellStyle name="s_Valuation _BS Csan CPC 02 &lt;SAP&gt;_Instrumentos Financeiros_2-DRE_Dep_Judiciais-Contingências" xfId="21074"/>
    <cellStyle name="s_Valuation _BS Csan CPC 02 &lt;SAP&gt;_Instrumentos Financeiros_2-DRE_DFC Gerencial" xfId="21075"/>
    <cellStyle name="s_Valuation _BS Csan CPC 02 &lt;SAP&gt;_Instrumentos Financeiros_2-DRE_DMPL" xfId="21076"/>
    <cellStyle name="s_Valuation _BS Csan CPC 02 &lt;SAP&gt;_Instrumentos Financeiros_3-Balanço" xfId="21077"/>
    <cellStyle name="s_Valuation _BS Csan CPC 02 &lt;SAP&gt;_Instrumentos Financeiros_7-Estoque" xfId="21078"/>
    <cellStyle name="s_Valuation _BS Csan CPC 02 &lt;SAP&gt;_IR Diferido" xfId="21079"/>
    <cellStyle name="s_Valuation _BS Csan CPC 02 &lt;SAP&gt;_Ir e CS Ativo Jun 2011 (2)" xfId="21080"/>
    <cellStyle name="s_Valuation _BS Csan CPC 02 &lt;SAP&gt;_Ir e CS Ativo Mar 2010 (Ifrs)" xfId="21081"/>
    <cellStyle name="s_Valuation _BS Csan CPC 02 &lt;SAP&gt;_Ir e CS Dez 2011 Cosan Novo" xfId="21082"/>
    <cellStyle name="s_Valuation _BS Csan CPC 02 &lt;SAP&gt;_Ir e CS EAB Set 2011" xfId="21083"/>
    <cellStyle name="s_Valuation _BS Csan CPC 02 &lt;SAP&gt;_Ir e CS Jun 2011 Cosan" xfId="21084"/>
    <cellStyle name="s_Valuation _BS Csan CPC 02 &lt;SAP&gt;_Ir e CS Mai 2011 Cosan" xfId="21085"/>
    <cellStyle name="s_Valuation _BS Csan CPC 02 &lt;SAP&gt;_Ir e CS Rumo Set 2011" xfId="21086"/>
    <cellStyle name="s_Valuation _BS Csan CPC 02 &lt;SAP&gt;_Ir e CS Set 2011 Cosan Novo" xfId="21087"/>
    <cellStyle name="s_Valuation _BS Csan CPC 02 &lt;SAP&gt;_Ligadas" xfId="21088"/>
    <cellStyle name="s_Valuation _BS Csan CPC 02 &lt;SAP&gt;_Ligadas 2" xfId="21089"/>
    <cellStyle name="s_Valuation _BS Csan CPC 02 &lt;SAP&gt;_Ligadas 2 2" xfId="21090"/>
    <cellStyle name="s_Valuation _BS Csan CPC 02 &lt;SAP&gt;_Ligadas 2 2_15-FINANCEIRAS" xfId="21091"/>
    <cellStyle name="s_Valuation _BS Csan CPC 02 &lt;SAP&gt;_Ligadas 2 3" xfId="21092"/>
    <cellStyle name="s_Valuation _BS Csan CPC 02 &lt;SAP&gt;_Ligadas 2 3_COMGAS" xfId="21093"/>
    <cellStyle name="s_Valuation _BS Csan CPC 02 &lt;SAP&gt;_Ligadas 2 3_OUTROS NEGÓCIOS" xfId="21094"/>
    <cellStyle name="s_Valuation _BS Csan CPC 02 &lt;SAP&gt;_Ligadas 2 3_RUMO" xfId="21095"/>
    <cellStyle name="s_Valuation _BS Csan CPC 02 &lt;SAP&gt;_Ligadas 2_15-FINANCEIRAS" xfId="21096"/>
    <cellStyle name="s_Valuation _BS Csan CPC 02 &lt;SAP&gt;_Ligadas 2_15-FINANCEIRAS_1" xfId="21097"/>
    <cellStyle name="s_Valuation _BS Csan CPC 02 &lt;SAP&gt;_Ligadas 2_2-DRE" xfId="21098"/>
    <cellStyle name="s_Valuation _BS Csan CPC 02 &lt;SAP&gt;_Ligadas 2_2-DRE_Dep_Judiciais-Contingências" xfId="21099"/>
    <cellStyle name="s_Valuation _BS Csan CPC 02 &lt;SAP&gt;_Ligadas 2_2-DRE_DFC Gerencial" xfId="21100"/>
    <cellStyle name="s_Valuation _BS Csan CPC 02 &lt;SAP&gt;_Ligadas 2_2-DRE_DMPL" xfId="21101"/>
    <cellStyle name="s_Valuation _BS Csan CPC 02 &lt;SAP&gt;_Ligadas 2_3-Balanço" xfId="21102"/>
    <cellStyle name="s_Valuation _BS Csan CPC 02 &lt;SAP&gt;_Ligadas 2_7-Estoque" xfId="21103"/>
    <cellStyle name="s_Valuation _BS Csan CPC 02 &lt;SAP&gt;_Ligadas 3" xfId="21104"/>
    <cellStyle name="s_Valuation _BS Csan CPC 02 &lt;SAP&gt;_Ligadas 3 2" xfId="21105"/>
    <cellStyle name="s_Valuation _BS Csan CPC 02 &lt;SAP&gt;_Ligadas 3 2_15-FINANCEIRAS" xfId="21106"/>
    <cellStyle name="s_Valuation _BS Csan CPC 02 &lt;SAP&gt;_Ligadas 3 3" xfId="21107"/>
    <cellStyle name="s_Valuation _BS Csan CPC 02 &lt;SAP&gt;_Ligadas 3 3_COMGAS" xfId="21108"/>
    <cellStyle name="s_Valuation _BS Csan CPC 02 &lt;SAP&gt;_Ligadas 3 3_OUTROS NEGÓCIOS" xfId="21109"/>
    <cellStyle name="s_Valuation _BS Csan CPC 02 &lt;SAP&gt;_Ligadas 3 3_RUMO" xfId="21110"/>
    <cellStyle name="s_Valuation _BS Csan CPC 02 &lt;SAP&gt;_Ligadas 3_15-FINANCEIRAS" xfId="21111"/>
    <cellStyle name="s_Valuation _BS Csan CPC 02 &lt;SAP&gt;_Ligadas 3_15-FINANCEIRAS_1" xfId="21112"/>
    <cellStyle name="s_Valuation _BS Csan CPC 02 &lt;SAP&gt;_Ligadas 3_2-DRE" xfId="21113"/>
    <cellStyle name="s_Valuation _BS Csan CPC 02 &lt;SAP&gt;_Ligadas 3_2-DRE_Dep_Judiciais-Contingências" xfId="21114"/>
    <cellStyle name="s_Valuation _BS Csan CPC 02 &lt;SAP&gt;_Ligadas 3_2-DRE_DFC Gerencial" xfId="21115"/>
    <cellStyle name="s_Valuation _BS Csan CPC 02 &lt;SAP&gt;_Ligadas 3_2-DRE_DMPL" xfId="21116"/>
    <cellStyle name="s_Valuation _BS Csan CPC 02 &lt;SAP&gt;_Ligadas 3_3-Balanço" xfId="21117"/>
    <cellStyle name="s_Valuation _BS Csan CPC 02 &lt;SAP&gt;_Ligadas 3_7-Estoque" xfId="21118"/>
    <cellStyle name="s_Valuation _BS Csan CPC 02 &lt;SAP&gt;_Ligadas 4" xfId="21119"/>
    <cellStyle name="s_Valuation _BS Csan CPC 02 &lt;SAP&gt;_Ligadas 4 2" xfId="21120"/>
    <cellStyle name="s_Valuation _BS Csan CPC 02 &lt;SAP&gt;_Ligadas 4 2_15-FINANCEIRAS" xfId="21121"/>
    <cellStyle name="s_Valuation _BS Csan CPC 02 &lt;SAP&gt;_Ligadas 4_15-FINANCEIRAS" xfId="21122"/>
    <cellStyle name="s_Valuation _BS Csan CPC 02 &lt;SAP&gt;_Ligadas 4_15-FINANCEIRAS_1" xfId="21123"/>
    <cellStyle name="s_Valuation _BS Csan CPC 02 &lt;SAP&gt;_Ligadas 4_2-DRE" xfId="21124"/>
    <cellStyle name="s_Valuation _BS Csan CPC 02 &lt;SAP&gt;_Ligadas 4_2-DRE_Dep_Judiciais-Contingências" xfId="21125"/>
    <cellStyle name="s_Valuation _BS Csan CPC 02 &lt;SAP&gt;_Ligadas 4_2-DRE_DFC Gerencial" xfId="21126"/>
    <cellStyle name="s_Valuation _BS Csan CPC 02 &lt;SAP&gt;_Ligadas 4_2-DRE_DMPL" xfId="21127"/>
    <cellStyle name="s_Valuation _BS Csan CPC 02 &lt;SAP&gt;_Ligadas 4_3-Balanço" xfId="21128"/>
    <cellStyle name="s_Valuation _BS Csan CPC 02 &lt;SAP&gt;_Ligadas 4_Dep_Judiciais-Contingências" xfId="21129"/>
    <cellStyle name="s_Valuation _BS Csan CPC 02 &lt;SAP&gt;_Ligadas 4_DFC Gerencial" xfId="21130"/>
    <cellStyle name="s_Valuation _BS Csan CPC 02 &lt;SAP&gt;_Ligadas 4_DMPL" xfId="21131"/>
    <cellStyle name="s_Valuation _BS Csan CPC 02 &lt;SAP&gt;_Ligadas 5" xfId="21132"/>
    <cellStyle name="s_Valuation _BS Csan CPC 02 &lt;SAP&gt;_Ligadas 5_15-FINANCEIRAS" xfId="21133"/>
    <cellStyle name="s_Valuation _BS Csan CPC 02 &lt;SAP&gt;_Ligadas 6" xfId="21134"/>
    <cellStyle name="s_Valuation _BS Csan CPC 02 &lt;SAP&gt;_Ligadas 6_COMGAS" xfId="21135"/>
    <cellStyle name="s_Valuation _BS Csan CPC 02 &lt;SAP&gt;_Ligadas 6_OUTROS NEGÓCIOS" xfId="21136"/>
    <cellStyle name="s_Valuation _BS Csan CPC 02 &lt;SAP&gt;_Ligadas 6_RUMO" xfId="21137"/>
    <cellStyle name="s_Valuation _BS Csan CPC 02 &lt;SAP&gt;_Ligadas_15-FINANCEIRAS" xfId="21138"/>
    <cellStyle name="s_Valuation _BS Csan CPC 02 &lt;SAP&gt;_Ligadas_15-FINANCEIRAS_1" xfId="21139"/>
    <cellStyle name="s_Valuation _BS Csan CPC 02 &lt;SAP&gt;_Ligadas_26_Instrumentos Financeiros" xfId="21140"/>
    <cellStyle name="s_Valuation _BS Csan CPC 02 &lt;SAP&gt;_Ligadas_26_Instrumentos Financeiros 2" xfId="21141"/>
    <cellStyle name="s_Valuation _BS Csan CPC 02 &lt;SAP&gt;_Ligadas_26_Instrumentos Financeiros 2_15-FINANCEIRAS" xfId="21142"/>
    <cellStyle name="s_Valuation _BS Csan CPC 02 &lt;SAP&gt;_Ligadas_26_Instrumentos Financeiros_1" xfId="21143"/>
    <cellStyle name="s_Valuation _BS Csan CPC 02 &lt;SAP&gt;_Ligadas_26_Instrumentos Financeiros_1 2" xfId="21144"/>
    <cellStyle name="s_Valuation _BS Csan CPC 02 &lt;SAP&gt;_Ligadas_26_Instrumentos Financeiros_1 2_15-FINANCEIRAS" xfId="21145"/>
    <cellStyle name="s_Valuation _BS Csan CPC 02 &lt;SAP&gt;_Ligadas_26_Instrumentos Financeiros_1_15-FINANCEIRAS" xfId="21146"/>
    <cellStyle name="s_Valuation _BS Csan CPC 02 &lt;SAP&gt;_Ligadas_26_Instrumentos Financeiros_1_15-FINANCEIRAS_1" xfId="21147"/>
    <cellStyle name="s_Valuation _BS Csan CPC 02 &lt;SAP&gt;_Ligadas_26_Instrumentos Financeiros_1_2-DRE" xfId="21148"/>
    <cellStyle name="s_Valuation _BS Csan CPC 02 &lt;SAP&gt;_Ligadas_26_Instrumentos Financeiros_1_2-DRE_Dep_Judiciais-Contingências" xfId="21149"/>
    <cellStyle name="s_Valuation _BS Csan CPC 02 &lt;SAP&gt;_Ligadas_26_Instrumentos Financeiros_1_2-DRE_DFC Gerencial" xfId="21150"/>
    <cellStyle name="s_Valuation _BS Csan CPC 02 &lt;SAP&gt;_Ligadas_26_Instrumentos Financeiros_1_2-DRE_DMPL" xfId="21151"/>
    <cellStyle name="s_Valuation _BS Csan CPC 02 &lt;SAP&gt;_Ligadas_26_Instrumentos Financeiros_1_3-Balanço" xfId="21152"/>
    <cellStyle name="s_Valuation _BS Csan CPC 02 &lt;SAP&gt;_Ligadas_26_Instrumentos Financeiros_1_7-Estoque" xfId="21153"/>
    <cellStyle name="s_Valuation _BS Csan CPC 02 &lt;SAP&gt;_Ligadas_26_Instrumentos Financeiros_15-FINANCEIRAS" xfId="21154"/>
    <cellStyle name="s_Valuation _BS Csan CPC 02 &lt;SAP&gt;_Ligadas_26_Instrumentos Financeiros_15-FINANCEIRAS_1" xfId="21155"/>
    <cellStyle name="s_Valuation _BS Csan CPC 02 &lt;SAP&gt;_Ligadas_26_Instrumentos Financeiros_2-DRE" xfId="21156"/>
    <cellStyle name="s_Valuation _BS Csan CPC 02 &lt;SAP&gt;_Ligadas_26_Instrumentos Financeiros_2-DRE_Dep_Judiciais-Contingências" xfId="21157"/>
    <cellStyle name="s_Valuation _BS Csan CPC 02 &lt;SAP&gt;_Ligadas_26_Instrumentos Financeiros_2-DRE_DFC Gerencial" xfId="21158"/>
    <cellStyle name="s_Valuation _BS Csan CPC 02 &lt;SAP&gt;_Ligadas_26_Instrumentos Financeiros_2-DRE_DMPL" xfId="21159"/>
    <cellStyle name="s_Valuation _BS Csan CPC 02 &lt;SAP&gt;_Ligadas_26_Instrumentos Financeiros_3-Balanço" xfId="21160"/>
    <cellStyle name="s_Valuation _BS Csan CPC 02 &lt;SAP&gt;_Ligadas_26_Instrumentos Financeiros_7-Estoque" xfId="21161"/>
    <cellStyle name="s_Valuation _BS Csan CPC 02 &lt;SAP&gt;_Ligadas_2-DRE" xfId="21162"/>
    <cellStyle name="s_Valuation _BS Csan CPC 02 &lt;SAP&gt;_Ligadas_2-DRE 2" xfId="21163"/>
    <cellStyle name="s_Valuation _BS Csan CPC 02 &lt;SAP&gt;_Ligadas_2-DRE 2_15-FINANCEIRAS" xfId="21164"/>
    <cellStyle name="s_Valuation _BS Csan CPC 02 &lt;SAP&gt;_Ligadas_2-DRE_1" xfId="21165"/>
    <cellStyle name="s_Valuation _BS Csan CPC 02 &lt;SAP&gt;_Ligadas_2-DRE_1_Dep_Judiciais-Contingências" xfId="21166"/>
    <cellStyle name="s_Valuation _BS Csan CPC 02 &lt;SAP&gt;_Ligadas_2-DRE_1_DFC Gerencial" xfId="21167"/>
    <cellStyle name="s_Valuation _BS Csan CPC 02 &lt;SAP&gt;_Ligadas_2-DRE_1_DMPL" xfId="21168"/>
    <cellStyle name="s_Valuation _BS Csan CPC 02 &lt;SAP&gt;_Ligadas_2-DRE_15-FINANCEIRAS" xfId="21169"/>
    <cellStyle name="s_Valuation _BS Csan CPC 02 &lt;SAP&gt;_Ligadas_2-DRE_15-FINANCEIRAS_1" xfId="21170"/>
    <cellStyle name="s_Valuation _BS Csan CPC 02 &lt;SAP&gt;_Ligadas_2-DRE_2-DRE" xfId="21171"/>
    <cellStyle name="s_Valuation _BS Csan CPC 02 &lt;SAP&gt;_Ligadas_2-DRE_2-DRE_Dep_Judiciais-Contingências" xfId="21172"/>
    <cellStyle name="s_Valuation _BS Csan CPC 02 &lt;SAP&gt;_Ligadas_2-DRE_2-DRE_DFC Gerencial" xfId="21173"/>
    <cellStyle name="s_Valuation _BS Csan CPC 02 &lt;SAP&gt;_Ligadas_2-DRE_2-DRE_DMPL" xfId="21174"/>
    <cellStyle name="s_Valuation _BS Csan CPC 02 &lt;SAP&gt;_Ligadas_2-DRE_3-Balanço" xfId="21175"/>
    <cellStyle name="s_Valuation _BS Csan CPC 02 &lt;SAP&gt;_Ligadas_2-DRE_7-Estoque" xfId="21176"/>
    <cellStyle name="s_Valuation _BS Csan CPC 02 &lt;SAP&gt;_Ligadas_3-Balanço" xfId="21177"/>
    <cellStyle name="s_Valuation _BS Csan CPC 02 &lt;SAP&gt;_Ligadas_3-Balanço 2" xfId="21178"/>
    <cellStyle name="s_Valuation _BS Csan CPC 02 &lt;SAP&gt;_Ligadas_3-Balanço 2_15-FINANCEIRAS" xfId="21179"/>
    <cellStyle name="s_Valuation _BS Csan CPC 02 &lt;SAP&gt;_Ligadas_3-Balanço_1" xfId="21180"/>
    <cellStyle name="s_Valuation _BS Csan CPC 02 &lt;SAP&gt;_Ligadas_3-Balanço_1 2" xfId="21181"/>
    <cellStyle name="s_Valuation _BS Csan CPC 02 &lt;SAP&gt;_Ligadas_3-Balanço_1 2_15-FINANCEIRAS" xfId="21182"/>
    <cellStyle name="s_Valuation _BS Csan CPC 02 &lt;SAP&gt;_Ligadas_3-Balanço_1_15-FINANCEIRAS" xfId="21183"/>
    <cellStyle name="s_Valuation _BS Csan CPC 02 &lt;SAP&gt;_Ligadas_3-Balanço_1_15-FINANCEIRAS_1" xfId="21184"/>
    <cellStyle name="s_Valuation _BS Csan CPC 02 &lt;SAP&gt;_Ligadas_3-Balanço_1_2-DRE" xfId="21185"/>
    <cellStyle name="s_Valuation _BS Csan CPC 02 &lt;SAP&gt;_Ligadas_3-Balanço_1_2-DRE_Dep_Judiciais-Contingências" xfId="21186"/>
    <cellStyle name="s_Valuation _BS Csan CPC 02 &lt;SAP&gt;_Ligadas_3-Balanço_1_2-DRE_DFC Gerencial" xfId="21187"/>
    <cellStyle name="s_Valuation _BS Csan CPC 02 &lt;SAP&gt;_Ligadas_3-Balanço_1_2-DRE_DMPL" xfId="21188"/>
    <cellStyle name="s_Valuation _BS Csan CPC 02 &lt;SAP&gt;_Ligadas_3-Balanço_1_3-Balanço" xfId="21189"/>
    <cellStyle name="s_Valuation _BS Csan CPC 02 &lt;SAP&gt;_Ligadas_3-Balanço_1_7-Estoque" xfId="21190"/>
    <cellStyle name="s_Valuation _BS Csan CPC 02 &lt;SAP&gt;_Ligadas_3-Balanço_15-FINANCEIRAS" xfId="21191"/>
    <cellStyle name="s_Valuation _BS Csan CPC 02 &lt;SAP&gt;_Ligadas_3-Balanço_15-FINANCEIRAS_1" xfId="21192"/>
    <cellStyle name="s_Valuation _BS Csan CPC 02 &lt;SAP&gt;_Ligadas_3-Balanço_2" xfId="21193"/>
    <cellStyle name="s_Valuation _BS Csan CPC 02 &lt;SAP&gt;_Ligadas_3-Balanço_2-DRE" xfId="21194"/>
    <cellStyle name="s_Valuation _BS Csan CPC 02 &lt;SAP&gt;_Ligadas_3-Balanço_2-DRE_Dep_Judiciais-Contingências" xfId="21195"/>
    <cellStyle name="s_Valuation _BS Csan CPC 02 &lt;SAP&gt;_Ligadas_3-Balanço_2-DRE_DFC Gerencial" xfId="21196"/>
    <cellStyle name="s_Valuation _BS Csan CPC 02 &lt;SAP&gt;_Ligadas_3-Balanço_2-DRE_DMPL" xfId="21197"/>
    <cellStyle name="s_Valuation _BS Csan CPC 02 &lt;SAP&gt;_Ligadas_3-Balanço_3-Balanço" xfId="21198"/>
    <cellStyle name="s_Valuation _BS Csan CPC 02 &lt;SAP&gt;_Ligadas_3-Balanço_7-Estoque" xfId="21199"/>
    <cellStyle name="s_Valuation _BS Csan CPC 02 &lt;SAP&gt;_Ligadas_4-DMPL" xfId="21200"/>
    <cellStyle name="s_Valuation _BS Csan CPC 02 &lt;SAP&gt;_Ligadas_4-DMPL 2" xfId="21201"/>
    <cellStyle name="s_Valuation _BS Csan CPC 02 &lt;SAP&gt;_Ligadas_4-DMPL 2_15-FINANCEIRAS" xfId="21202"/>
    <cellStyle name="s_Valuation _BS Csan CPC 02 &lt;SAP&gt;_Ligadas_4-DMPL_15-FINANCEIRAS" xfId="21203"/>
    <cellStyle name="s_Valuation _BS Csan CPC 02 &lt;SAP&gt;_Ligadas_4-DMPL_15-FINANCEIRAS_1" xfId="21204"/>
    <cellStyle name="s_Valuation _BS Csan CPC 02 &lt;SAP&gt;_Ligadas_4-DMPL_2-DRE" xfId="21205"/>
    <cellStyle name="s_Valuation _BS Csan CPC 02 &lt;SAP&gt;_Ligadas_4-DMPL_2-DRE_Dep_Judiciais-Contingências" xfId="21206"/>
    <cellStyle name="s_Valuation _BS Csan CPC 02 &lt;SAP&gt;_Ligadas_4-DMPL_2-DRE_DFC Gerencial" xfId="21207"/>
    <cellStyle name="s_Valuation _BS Csan CPC 02 &lt;SAP&gt;_Ligadas_4-DMPL_2-DRE_DMPL" xfId="21208"/>
    <cellStyle name="s_Valuation _BS Csan CPC 02 &lt;SAP&gt;_Ligadas_4-DMPL_3-Balanço" xfId="21209"/>
    <cellStyle name="s_Valuation _BS Csan CPC 02 &lt;SAP&gt;_Ligadas_4-DMPL_Dep_Judiciais-Contingências" xfId="21210"/>
    <cellStyle name="s_Valuation _BS Csan CPC 02 &lt;SAP&gt;_Ligadas_4-DMPL_DFC Gerencial" xfId="21211"/>
    <cellStyle name="s_Valuation _BS Csan CPC 02 &lt;SAP&gt;_Ligadas_4-DMPL_DMPL" xfId="21212"/>
    <cellStyle name="s_Valuation _BS Csan CPC 02 &lt;SAP&gt;_Ligadas_7-Estoque" xfId="21213"/>
    <cellStyle name="s_Valuation _BS Csan CPC 02 &lt;SAP&gt;_Ligadas_8-Impostos" xfId="21214"/>
    <cellStyle name="s_Valuation _BS Csan CPC 02 &lt;SAP&gt;_Ligadas_8-Impostos 2" xfId="21215"/>
    <cellStyle name="s_Valuation _BS Csan CPC 02 &lt;SAP&gt;_Ligadas_8-Impostos 2_15-FINANCEIRAS" xfId="21216"/>
    <cellStyle name="s_Valuation _BS Csan CPC 02 &lt;SAP&gt;_Ligadas_8-Impostos_15-FINANCEIRAS" xfId="21217"/>
    <cellStyle name="s_Valuation _BS Csan CPC 02 &lt;SAP&gt;_Ligadas_8-Impostos_15-FINANCEIRAS_1" xfId="21218"/>
    <cellStyle name="s_Valuation _BS Csan CPC 02 &lt;SAP&gt;_Ligadas_8-Impostos_2-DRE" xfId="21219"/>
    <cellStyle name="s_Valuation _BS Csan CPC 02 &lt;SAP&gt;_Ligadas_8-Impostos_2-DRE_Dep_Judiciais-Contingências" xfId="21220"/>
    <cellStyle name="s_Valuation _BS Csan CPC 02 &lt;SAP&gt;_Ligadas_8-Impostos_2-DRE_DFC Gerencial" xfId="21221"/>
    <cellStyle name="s_Valuation _BS Csan CPC 02 &lt;SAP&gt;_Ligadas_8-Impostos_2-DRE_DMPL" xfId="21222"/>
    <cellStyle name="s_Valuation _BS Csan CPC 02 &lt;SAP&gt;_Ligadas_8-Impostos_3-Balanço" xfId="21223"/>
    <cellStyle name="s_Valuation _BS Csan CPC 02 &lt;SAP&gt;_Ligadas_8-Impostos_Dep_Judiciais-Contingências" xfId="21224"/>
    <cellStyle name="s_Valuation _BS Csan CPC 02 &lt;SAP&gt;_Ligadas_8-Impostos_DFC Gerencial" xfId="21225"/>
    <cellStyle name="s_Valuation _BS Csan CPC 02 &lt;SAP&gt;_Ligadas_8-Impostos_DMPL" xfId="21226"/>
    <cellStyle name="s_Valuation _BS Csan CPC 02 &lt;SAP&gt;_Ligadas_Acerto FV e Ajustes Manuais" xfId="21227"/>
    <cellStyle name="s_Valuation _BS Csan CPC 02 &lt;SAP&gt;_Ligadas_Balanço" xfId="21228"/>
    <cellStyle name="s_Valuation _BS Csan CPC 02 &lt;SAP&gt;_Ligadas_Base Julho" xfId="21229"/>
    <cellStyle name="s_Valuation _BS Csan CPC 02 &lt;SAP&gt;_Ligadas_Base Julho_Taxa Efetiva Cosan - Acumulado até Setembro 2011" xfId="21230"/>
    <cellStyle name="s_Valuation _BS Csan CPC 02 &lt;SAP&gt;_Ligadas_Base Junho" xfId="21231"/>
    <cellStyle name="s_Valuation _BS Csan CPC 02 &lt;SAP&gt;_Ligadas_Base Junho_Base Junho" xfId="21232"/>
    <cellStyle name="s_Valuation _BS Csan CPC 02 &lt;SAP&gt;_Ligadas_Base Junho_Base Junho_Base Julho" xfId="21233"/>
    <cellStyle name="s_Valuation _BS Csan CPC 02 &lt;SAP&gt;_Ligadas_Base Junho_Base Junho_Base Julho_Taxa Efetiva Cosan - Acumulado até Setembro 2011" xfId="21234"/>
    <cellStyle name="s_Valuation _BS Csan CPC 02 &lt;SAP&gt;_Ligadas_Base Junho_Taxa Efetiva Cosan - Acumulado até Setembro 2011" xfId="21235"/>
    <cellStyle name="s_Valuation _BS Csan CPC 02 &lt;SAP&gt;_Ligadas_Caixa restrito" xfId="21236"/>
    <cellStyle name="s_Valuation _BS Csan CPC 02 &lt;SAP&gt;_Ligadas_Caixa restrito_7-Estoque" xfId="21237"/>
    <cellStyle name="s_Valuation _BS Csan CPC 02 &lt;SAP&gt;_Ligadas_CCL" xfId="21238"/>
    <cellStyle name="s_Valuation _BS Csan CPC 02 &lt;SAP&gt;_Ligadas_CCL 2" xfId="21239"/>
    <cellStyle name="s_Valuation _BS Csan CPC 02 &lt;SAP&gt;_Ligadas_CCL 2_15-FINANCEIRAS" xfId="21240"/>
    <cellStyle name="s_Valuation _BS Csan CPC 02 &lt;SAP&gt;_Ligadas_CCL_15-FINANCEIRAS" xfId="21241"/>
    <cellStyle name="s_Valuation _BS Csan CPC 02 &lt;SAP&gt;_Ligadas_CCL_15-FINANCEIRAS_1" xfId="21242"/>
    <cellStyle name="s_Valuation _BS Csan CPC 02 &lt;SAP&gt;_Ligadas_CCL_2-DRE" xfId="21243"/>
    <cellStyle name="s_Valuation _BS Csan CPC 02 &lt;SAP&gt;_Ligadas_CCL_2-DRE_Dep_Judiciais-Contingências" xfId="21244"/>
    <cellStyle name="s_Valuation _BS Csan CPC 02 &lt;SAP&gt;_Ligadas_CCL_2-DRE_DFC Gerencial" xfId="21245"/>
    <cellStyle name="s_Valuation _BS Csan CPC 02 &lt;SAP&gt;_Ligadas_CCL_2-DRE_DMPL" xfId="21246"/>
    <cellStyle name="s_Valuation _BS Csan CPC 02 &lt;SAP&gt;_Ligadas_CCL_3-Balanço" xfId="21247"/>
    <cellStyle name="s_Valuation _BS Csan CPC 02 &lt;SAP&gt;_Ligadas_CCL_3-Balanço 2" xfId="21248"/>
    <cellStyle name="s_Valuation _BS Csan CPC 02 &lt;SAP&gt;_Ligadas_CCL_3-Balanço 2_15-FINANCEIRAS" xfId="21249"/>
    <cellStyle name="s_Valuation _BS Csan CPC 02 &lt;SAP&gt;_Ligadas_CCL_3-Balanço_1" xfId="21250"/>
    <cellStyle name="s_Valuation _BS Csan CPC 02 &lt;SAP&gt;_Ligadas_CCL_3-Balanço_15-FINANCEIRAS" xfId="21251"/>
    <cellStyle name="s_Valuation _BS Csan CPC 02 &lt;SAP&gt;_Ligadas_CCL_3-Balanço_15-FINANCEIRAS_1" xfId="21252"/>
    <cellStyle name="s_Valuation _BS Csan CPC 02 &lt;SAP&gt;_Ligadas_CCL_3-Balanço_2-DRE" xfId="21253"/>
    <cellStyle name="s_Valuation _BS Csan CPC 02 &lt;SAP&gt;_Ligadas_CCL_3-Balanço_2-DRE_Dep_Judiciais-Contingências" xfId="21254"/>
    <cellStyle name="s_Valuation _BS Csan CPC 02 &lt;SAP&gt;_Ligadas_CCL_3-Balanço_2-DRE_DFC Gerencial" xfId="21255"/>
    <cellStyle name="s_Valuation _BS Csan CPC 02 &lt;SAP&gt;_Ligadas_CCL_3-Balanço_2-DRE_DMPL" xfId="21256"/>
    <cellStyle name="s_Valuation _BS Csan CPC 02 &lt;SAP&gt;_Ligadas_CCL_3-Balanço_3-Balanço" xfId="21257"/>
    <cellStyle name="s_Valuation _BS Csan CPC 02 &lt;SAP&gt;_Ligadas_CCL_3-Balanço_7-Estoque" xfId="21258"/>
    <cellStyle name="s_Valuation _BS Csan CPC 02 &lt;SAP&gt;_Ligadas_CCL_7-Estoque" xfId="21259"/>
    <cellStyle name="s_Valuation _BS Csan CPC 02 &lt;SAP&gt;_Ligadas_CCL_Balanço" xfId="21260"/>
    <cellStyle name="s_Valuation _BS Csan CPC 02 &lt;SAP&gt;_Ligadas_CCL_IR Diferido" xfId="21261"/>
    <cellStyle name="s_Valuation _BS Csan CPC 02 &lt;SAP&gt;_Ligadas_Cosan" xfId="21262"/>
    <cellStyle name="s_Valuation _BS Csan CPC 02 &lt;SAP&gt;_Ligadas_COSAN SA CONSOLID_MÊS" xfId="21263"/>
    <cellStyle name="s_Valuation _BS Csan CPC 02 &lt;SAP&gt;_Ligadas_Diferenças outubro CAN- (2)" xfId="21264"/>
    <cellStyle name="s_Valuation _BS Csan CPC 02 &lt;SAP&gt;_Ligadas_Diferenças outubro CAN- (2) 2" xfId="21265"/>
    <cellStyle name="s_Valuation _BS Csan CPC 02 &lt;SAP&gt;_Ligadas_Diferenças outubro CAN- (2) 2_15-FINANCEIRAS" xfId="21266"/>
    <cellStyle name="s_Valuation _BS Csan CPC 02 &lt;SAP&gt;_Ligadas_Diferenças outubro CAN- (2)_15-FINANCEIRAS" xfId="21267"/>
    <cellStyle name="s_Valuation _BS Csan CPC 02 &lt;SAP&gt;_Ligadas_Diferenças outubro CAN- (2)_15-FINANCEIRAS_1" xfId="21268"/>
    <cellStyle name="s_Valuation _BS Csan CPC 02 &lt;SAP&gt;_Ligadas_Diferenças outubro CAN- (2)_2-DRE" xfId="21269"/>
    <cellStyle name="s_Valuation _BS Csan CPC 02 &lt;SAP&gt;_Ligadas_Diferenças outubro CAN- (2)_2-DRE_Dep_Judiciais-Contingências" xfId="21270"/>
    <cellStyle name="s_Valuation _BS Csan CPC 02 &lt;SAP&gt;_Ligadas_Diferenças outubro CAN- (2)_2-DRE_DFC Gerencial" xfId="21271"/>
    <cellStyle name="s_Valuation _BS Csan CPC 02 &lt;SAP&gt;_Ligadas_Diferenças outubro CAN- (2)_2-DRE_DMPL" xfId="21272"/>
    <cellStyle name="s_Valuation _BS Csan CPC 02 &lt;SAP&gt;_Ligadas_Diferenças outubro CAN- (2)_3-Balanço" xfId="21273"/>
    <cellStyle name="s_Valuation _BS Csan CPC 02 &lt;SAP&gt;_Ligadas_Diferenças outubro CAN- (2)_3-Balanço 2" xfId="21274"/>
    <cellStyle name="s_Valuation _BS Csan CPC 02 &lt;SAP&gt;_Ligadas_Diferenças outubro CAN- (2)_3-Balanço 2_15-FINANCEIRAS" xfId="21275"/>
    <cellStyle name="s_Valuation _BS Csan CPC 02 &lt;SAP&gt;_Ligadas_Diferenças outubro CAN- (2)_3-Balanço_1" xfId="21276"/>
    <cellStyle name="s_Valuation _BS Csan CPC 02 &lt;SAP&gt;_Ligadas_Diferenças outubro CAN- (2)_3-Balanço_15-FINANCEIRAS" xfId="21277"/>
    <cellStyle name="s_Valuation _BS Csan CPC 02 &lt;SAP&gt;_Ligadas_Diferenças outubro CAN- (2)_3-Balanço_15-FINANCEIRAS_1" xfId="21278"/>
    <cellStyle name="s_Valuation _BS Csan CPC 02 &lt;SAP&gt;_Ligadas_Diferenças outubro CAN- (2)_3-Balanço_2-DRE" xfId="21279"/>
    <cellStyle name="s_Valuation _BS Csan CPC 02 &lt;SAP&gt;_Ligadas_Diferenças outubro CAN- (2)_3-Balanço_2-DRE_Dep_Judiciais-Contingências" xfId="21280"/>
    <cellStyle name="s_Valuation _BS Csan CPC 02 &lt;SAP&gt;_Ligadas_Diferenças outubro CAN- (2)_3-Balanço_2-DRE_DFC Gerencial" xfId="21281"/>
    <cellStyle name="s_Valuation _BS Csan CPC 02 &lt;SAP&gt;_Ligadas_Diferenças outubro CAN- (2)_3-Balanço_2-DRE_DMPL" xfId="21282"/>
    <cellStyle name="s_Valuation _BS Csan CPC 02 &lt;SAP&gt;_Ligadas_Diferenças outubro CAN- (2)_3-Balanço_3-Balanço" xfId="21283"/>
    <cellStyle name="s_Valuation _BS Csan CPC 02 &lt;SAP&gt;_Ligadas_Diferenças outubro CAN- (2)_3-Balanço_7-Estoque" xfId="21284"/>
    <cellStyle name="s_Valuation _BS Csan CPC 02 &lt;SAP&gt;_Ligadas_Diferenças outubro CAN- (2)_7-Estoque" xfId="21285"/>
    <cellStyle name="s_Valuation _BS Csan CPC 02 &lt;SAP&gt;_Ligadas_Diferenças outubro CAN- (2)_Balanço" xfId="21286"/>
    <cellStyle name="s_Valuation _BS Csan CPC 02 &lt;SAP&gt;_Ligadas_Diferenças outubro CAN- (2)_IR Diferido" xfId="21287"/>
    <cellStyle name="s_Valuation _BS Csan CPC 02 &lt;SAP&gt;_Ligadas_Display" xfId="21288"/>
    <cellStyle name="s_Valuation _BS Csan CPC 02 &lt;SAP&gt;_Ligadas_Display 2" xfId="21289"/>
    <cellStyle name="s_Valuation _BS Csan CPC 02 &lt;SAP&gt;_Ligadas_Display 2_15-FINANCEIRAS" xfId="21290"/>
    <cellStyle name="s_Valuation _BS Csan CPC 02 &lt;SAP&gt;_Ligadas_Display_15-FINANCEIRAS" xfId="21291"/>
    <cellStyle name="s_Valuation _BS Csan CPC 02 &lt;SAP&gt;_Ligadas_Display_15-FINANCEIRAS_1" xfId="21292"/>
    <cellStyle name="s_Valuation _BS Csan CPC 02 &lt;SAP&gt;_Ligadas_Display_2-DRE" xfId="21293"/>
    <cellStyle name="s_Valuation _BS Csan CPC 02 &lt;SAP&gt;_Ligadas_Display_2-DRE_Dep_Judiciais-Contingências" xfId="21294"/>
    <cellStyle name="s_Valuation _BS Csan CPC 02 &lt;SAP&gt;_Ligadas_Display_2-DRE_DFC Gerencial" xfId="21295"/>
    <cellStyle name="s_Valuation _BS Csan CPC 02 &lt;SAP&gt;_Ligadas_Display_2-DRE_DMPL" xfId="21296"/>
    <cellStyle name="s_Valuation _BS Csan CPC 02 &lt;SAP&gt;_Ligadas_Display_3-Balanço" xfId="21297"/>
    <cellStyle name="s_Valuation _BS Csan CPC 02 &lt;SAP&gt;_Ligadas_Display_7-Estoque" xfId="21298"/>
    <cellStyle name="s_Valuation _BS Csan CPC 02 &lt;SAP&gt;_Ligadas_FINANCEIRAS" xfId="21299"/>
    <cellStyle name="s_Valuation _BS Csan CPC 02 &lt;SAP&gt;_Ligadas_FINANCEIRAS_Dep_Judiciais-Contingências" xfId="21300"/>
    <cellStyle name="s_Valuation _BS Csan CPC 02 &lt;SAP&gt;_Ligadas_FINANCEIRAS_DFC Gerencial" xfId="21301"/>
    <cellStyle name="s_Valuation _BS Csan CPC 02 &lt;SAP&gt;_Ligadas_FINANCEIRAS_DMPL" xfId="21302"/>
    <cellStyle name="s_Valuation _BS Csan CPC 02 &lt;SAP&gt;_Ligadas_Instrumentos Financeiros" xfId="21303"/>
    <cellStyle name="s_Valuation _BS Csan CPC 02 &lt;SAP&gt;_Ligadas_Instrumentos Financeiros 2" xfId="21304"/>
    <cellStyle name="s_Valuation _BS Csan CPC 02 &lt;SAP&gt;_Ligadas_Instrumentos Financeiros 2_15-FINANCEIRAS" xfId="21305"/>
    <cellStyle name="s_Valuation _BS Csan CPC 02 &lt;SAP&gt;_Ligadas_Instrumentos Financeiros_15-FINANCEIRAS" xfId="21306"/>
    <cellStyle name="s_Valuation _BS Csan CPC 02 &lt;SAP&gt;_Ligadas_Instrumentos Financeiros_15-FINANCEIRAS_1" xfId="21307"/>
    <cellStyle name="s_Valuation _BS Csan CPC 02 &lt;SAP&gt;_Ligadas_Instrumentos Financeiros_2-DRE" xfId="21308"/>
    <cellStyle name="s_Valuation _BS Csan CPC 02 &lt;SAP&gt;_Ligadas_Instrumentos Financeiros_2-DRE_Dep_Judiciais-Contingências" xfId="21309"/>
    <cellStyle name="s_Valuation _BS Csan CPC 02 &lt;SAP&gt;_Ligadas_Instrumentos Financeiros_2-DRE_DFC Gerencial" xfId="21310"/>
    <cellStyle name="s_Valuation _BS Csan CPC 02 &lt;SAP&gt;_Ligadas_Instrumentos Financeiros_2-DRE_DMPL" xfId="21311"/>
    <cellStyle name="s_Valuation _BS Csan CPC 02 &lt;SAP&gt;_Ligadas_Instrumentos Financeiros_3-Balanço" xfId="21312"/>
    <cellStyle name="s_Valuation _BS Csan CPC 02 &lt;SAP&gt;_Ligadas_Instrumentos Financeiros_7-Estoque" xfId="21313"/>
    <cellStyle name="s_Valuation _BS Csan CPC 02 &lt;SAP&gt;_Ligadas_IR Diferido" xfId="21314"/>
    <cellStyle name="s_Valuation _BS Csan CPC 02 &lt;SAP&gt;_Ligadas_Ir e CS Ativo Jun 2011 (2)" xfId="21315"/>
    <cellStyle name="s_Valuation _BS Csan CPC 02 &lt;SAP&gt;_Ligadas_Ir e CS Ativo Mar 2010 (Ifrs)" xfId="21316"/>
    <cellStyle name="s_Valuation _BS Csan CPC 02 &lt;SAP&gt;_Ligadas_Ir e CS Dez 2011 Cosan Novo" xfId="21317"/>
    <cellStyle name="s_Valuation _BS Csan CPC 02 &lt;SAP&gt;_Ligadas_Ir e CS EAB Set 2011" xfId="21318"/>
    <cellStyle name="s_Valuation _BS Csan CPC 02 &lt;SAP&gt;_Ligadas_Ir e CS Jun 2011 Cosan" xfId="21319"/>
    <cellStyle name="s_Valuation _BS Csan CPC 02 &lt;SAP&gt;_Ligadas_Ir e CS Mai 2011 Cosan" xfId="21320"/>
    <cellStyle name="s_Valuation _BS Csan CPC 02 &lt;SAP&gt;_Ligadas_Ir e CS Rumo Set 2011" xfId="21321"/>
    <cellStyle name="s_Valuation _BS Csan CPC 02 &lt;SAP&gt;_Ligadas_Ir e CS Set 2011 Cosan Novo" xfId="21322"/>
    <cellStyle name="s_Valuation _BS Csan CPC 02 &lt;SAP&gt;_Ligadas_Mapa 3T12" xfId="21323"/>
    <cellStyle name="s_Valuation _BS Csan CPC 02 &lt;SAP&gt;_Ligadas_Mapa 3T12 2" xfId="21324"/>
    <cellStyle name="s_Valuation _BS Csan CPC 02 &lt;SAP&gt;_Ligadas_Mapa 3T12 2_15-FINANCEIRAS" xfId="21325"/>
    <cellStyle name="s_Valuation _BS Csan CPC 02 &lt;SAP&gt;_Ligadas_Mapa 3T12_15-FINANCEIRAS" xfId="21326"/>
    <cellStyle name="s_Valuation _BS Csan CPC 02 &lt;SAP&gt;_Ligadas_Mapa 3T12_15-FINANCEIRAS_1" xfId="21327"/>
    <cellStyle name="s_Valuation _BS Csan CPC 02 &lt;SAP&gt;_Ligadas_Mapa 3T12_2-DRE" xfId="21328"/>
    <cellStyle name="s_Valuation _BS Csan CPC 02 &lt;SAP&gt;_Ligadas_Mapa 3T12_2-DRE_Dep_Judiciais-Contingências" xfId="21329"/>
    <cellStyle name="s_Valuation _BS Csan CPC 02 &lt;SAP&gt;_Ligadas_Mapa 3T12_2-DRE_DFC Gerencial" xfId="21330"/>
    <cellStyle name="s_Valuation _BS Csan CPC 02 &lt;SAP&gt;_Ligadas_Mapa 3T12_2-DRE_DMPL" xfId="21331"/>
    <cellStyle name="s_Valuation _BS Csan CPC 02 &lt;SAP&gt;_Ligadas_Mapa 3T12_3-Balanço" xfId="21332"/>
    <cellStyle name="s_Valuation _BS Csan CPC 02 &lt;SAP&gt;_Ligadas_Mapa 3T12_Dep_Judiciais-Contingências" xfId="21333"/>
    <cellStyle name="s_Valuation _BS Csan CPC 02 &lt;SAP&gt;_Ligadas_Mapa 3T12_DFC Gerencial" xfId="21334"/>
    <cellStyle name="s_Valuation _BS Csan CPC 02 &lt;SAP&gt;_Ligadas_Mapa 3T12_DMPL" xfId="21335"/>
    <cellStyle name="s_Valuation _BS Csan CPC 02 &lt;SAP&gt;_Ligadas_P&amp;L" xfId="21336"/>
    <cellStyle name="s_Valuation _BS Csan CPC 02 &lt;SAP&gt;_Ligadas_Plan2" xfId="21337"/>
    <cellStyle name="s_Valuation _BS Csan CPC 02 &lt;SAP&gt;_Ligadas_Plan2 2" xfId="21338"/>
    <cellStyle name="s_Valuation _BS Csan CPC 02 &lt;SAP&gt;_Ligadas_Plan2 2_15-FINANCEIRAS" xfId="21339"/>
    <cellStyle name="s_Valuation _BS Csan CPC 02 &lt;SAP&gt;_Ligadas_Plan2_15-FINANCEIRAS" xfId="21340"/>
    <cellStyle name="s_Valuation _BS Csan CPC 02 &lt;SAP&gt;_Ligadas_Plan2_15-FINANCEIRAS_1" xfId="21341"/>
    <cellStyle name="s_Valuation _BS Csan CPC 02 &lt;SAP&gt;_Ligadas_Plan2_2-DRE" xfId="21342"/>
    <cellStyle name="s_Valuation _BS Csan CPC 02 &lt;SAP&gt;_Ligadas_Plan2_2-DRE_Dep_Judiciais-Contingências" xfId="21343"/>
    <cellStyle name="s_Valuation _BS Csan CPC 02 &lt;SAP&gt;_Ligadas_Plan2_2-DRE_DFC Gerencial" xfId="21344"/>
    <cellStyle name="s_Valuation _BS Csan CPC 02 &lt;SAP&gt;_Ligadas_Plan2_2-DRE_DMPL" xfId="21345"/>
    <cellStyle name="s_Valuation _BS Csan CPC 02 &lt;SAP&gt;_Ligadas_Plan2_3-Balanço" xfId="21346"/>
    <cellStyle name="s_Valuation _BS Csan CPC 02 &lt;SAP&gt;_Ligadas_Plan2_7-Estoque" xfId="21347"/>
    <cellStyle name="s_Valuation _BS Csan CPC 02 &lt;SAP&gt;_Ligadas_Plan2_Base Junho" xfId="21348"/>
    <cellStyle name="s_Valuation _BS Csan CPC 02 &lt;SAP&gt;_Ligadas_Plan2_Base Junho_Base Julho" xfId="21349"/>
    <cellStyle name="s_Valuation _BS Csan CPC 02 &lt;SAP&gt;_Ligadas_Plan2_Base Junho_Base Julho_Taxa Efetiva Cosan - Acumulado até Setembro 2011" xfId="21350"/>
    <cellStyle name="s_Valuation _BS Csan CPC 02 &lt;SAP&gt;_Ligadas_Plan2_IR Diferido" xfId="21351"/>
    <cellStyle name="s_Valuation _BS Csan CPC 02 &lt;SAP&gt;_Ligadas_Plan2_Taxa Efetiva Cosan - Acumulado até Setembro 2011" xfId="21352"/>
    <cellStyle name="s_Valuation _BS Csan CPC 02 &lt;SAP&gt;_Ligadas_Query C.Custos SF 10-11" xfId="21353"/>
    <cellStyle name="s_Valuation _BS Csan CPC 02 &lt;SAP&gt;_Ligadas_Query C.Custos SF 10-11 2" xfId="21354"/>
    <cellStyle name="s_Valuation _BS Csan CPC 02 &lt;SAP&gt;_Ligadas_Query C.Custos SF 10-11 2_15-FINANCEIRAS" xfId="21355"/>
    <cellStyle name="s_Valuation _BS Csan CPC 02 &lt;SAP&gt;_Ligadas_Query C.Custos SF 10-11_15-FINANCEIRAS" xfId="21356"/>
    <cellStyle name="s_Valuation _BS Csan CPC 02 &lt;SAP&gt;_Ligadas_Query C.Custos SF 10-11_15-FINANCEIRAS_1" xfId="21357"/>
    <cellStyle name="s_Valuation _BS Csan CPC 02 &lt;SAP&gt;_Ligadas_Query C.Custos SF 10-11_2-DRE" xfId="21358"/>
    <cellStyle name="s_Valuation _BS Csan CPC 02 &lt;SAP&gt;_Ligadas_Query C.Custos SF 10-11_2-DRE_Dep_Judiciais-Contingências" xfId="21359"/>
    <cellStyle name="s_Valuation _BS Csan CPC 02 &lt;SAP&gt;_Ligadas_Query C.Custos SF 10-11_2-DRE_DFC Gerencial" xfId="21360"/>
    <cellStyle name="s_Valuation _BS Csan CPC 02 &lt;SAP&gt;_Ligadas_Query C.Custos SF 10-11_2-DRE_DMPL" xfId="21361"/>
    <cellStyle name="s_Valuation _BS Csan CPC 02 &lt;SAP&gt;_Ligadas_Query C.Custos SF 10-11_3-Balanço" xfId="21362"/>
    <cellStyle name="s_Valuation _BS Csan CPC 02 &lt;SAP&gt;_Ligadas_Query C.Custos SF 10-11_3-Balanço 2" xfId="21363"/>
    <cellStyle name="s_Valuation _BS Csan CPC 02 &lt;SAP&gt;_Ligadas_Query C.Custos SF 10-11_3-Balanço 2_15-FINANCEIRAS" xfId="21364"/>
    <cellStyle name="s_Valuation _BS Csan CPC 02 &lt;SAP&gt;_Ligadas_Query C.Custos SF 10-11_3-Balanço_1" xfId="21365"/>
    <cellStyle name="s_Valuation _BS Csan CPC 02 &lt;SAP&gt;_Ligadas_Query C.Custos SF 10-11_3-Balanço_15-FINANCEIRAS" xfId="21366"/>
    <cellStyle name="s_Valuation _BS Csan CPC 02 &lt;SAP&gt;_Ligadas_Query C.Custos SF 10-11_3-Balanço_15-FINANCEIRAS_1" xfId="21367"/>
    <cellStyle name="s_Valuation _BS Csan CPC 02 &lt;SAP&gt;_Ligadas_Query C.Custos SF 10-11_3-Balanço_2-DRE" xfId="21368"/>
    <cellStyle name="s_Valuation _BS Csan CPC 02 &lt;SAP&gt;_Ligadas_Query C.Custos SF 10-11_3-Balanço_2-DRE_Dep_Judiciais-Contingências" xfId="21369"/>
    <cellStyle name="s_Valuation _BS Csan CPC 02 &lt;SAP&gt;_Ligadas_Query C.Custos SF 10-11_3-Balanço_2-DRE_DFC Gerencial" xfId="21370"/>
    <cellStyle name="s_Valuation _BS Csan CPC 02 &lt;SAP&gt;_Ligadas_Query C.Custos SF 10-11_3-Balanço_2-DRE_DMPL" xfId="21371"/>
    <cellStyle name="s_Valuation _BS Csan CPC 02 &lt;SAP&gt;_Ligadas_Query C.Custos SF 10-11_3-Balanço_3-Balanço" xfId="21372"/>
    <cellStyle name="s_Valuation _BS Csan CPC 02 &lt;SAP&gt;_Ligadas_Query C.Custos SF 10-11_3-Balanço_7-Estoque" xfId="21373"/>
    <cellStyle name="s_Valuation _BS Csan CPC 02 &lt;SAP&gt;_Ligadas_Query C.Custos SF 10-11_7-Estoque" xfId="21374"/>
    <cellStyle name="s_Valuation _BS Csan CPC 02 &lt;SAP&gt;_Ligadas_Query C.Custos SF 10-11_Balanço" xfId="21375"/>
    <cellStyle name="s_Valuation _BS Csan CPC 02 &lt;SAP&gt;_Ligadas_Query C.Custos SF 10-11_IR Diferido" xfId="21376"/>
    <cellStyle name="s_Valuation _BS Csan CPC 02 &lt;SAP&gt;_Ligadas_Set 11 Cosan" xfId="21377"/>
    <cellStyle name="s_Valuation _BS Csan CPC 02 &lt;SAP&gt;_Ligadas_Verificar - 13-Comerciais" xfId="21378"/>
    <cellStyle name="s_Valuation _BS Csan CPC 02 &lt;SAP&gt;_Ligadas_Verificar - 13-Comerciais 2" xfId="21379"/>
    <cellStyle name="s_Valuation _BS Csan CPC 02 &lt;SAP&gt;_Ligadas_Verificar - 13-Comerciais 2_15-FINANCEIRAS" xfId="21380"/>
    <cellStyle name="s_Valuation _BS Csan CPC 02 &lt;SAP&gt;_Ligadas_Verificar - 13-Comerciais_15-FINANCEIRAS" xfId="21381"/>
    <cellStyle name="s_Valuation _BS Csan CPC 02 &lt;SAP&gt;_Ligadas_Verificar - 13-Comerciais_15-FINANCEIRAS_1" xfId="21382"/>
    <cellStyle name="s_Valuation _BS Csan CPC 02 &lt;SAP&gt;_Ligadas_Verificar - 13-Comerciais_3-Balanço" xfId="21383"/>
    <cellStyle name="s_Valuation _BS Csan CPC 02 &lt;SAP&gt;_Mapa 3T12" xfId="21384"/>
    <cellStyle name="s_Valuation _BS Csan CPC 02 &lt;SAP&gt;_Mapa 3T12 2" xfId="21385"/>
    <cellStyle name="s_Valuation _BS Csan CPC 02 &lt;SAP&gt;_Mapa 3T12 2_15-FINANCEIRAS" xfId="21386"/>
    <cellStyle name="s_Valuation _BS Csan CPC 02 &lt;SAP&gt;_Mapa 3T12_15-FINANCEIRAS" xfId="21387"/>
    <cellStyle name="s_Valuation _BS Csan CPC 02 &lt;SAP&gt;_Mapa 3T12_15-FINANCEIRAS_1" xfId="21388"/>
    <cellStyle name="s_Valuation _BS Csan CPC 02 &lt;SAP&gt;_Mapa 3T12_2-DRE" xfId="21389"/>
    <cellStyle name="s_Valuation _BS Csan CPC 02 &lt;SAP&gt;_Mapa 3T12_2-DRE_Dep_Judiciais-Contingências" xfId="21390"/>
    <cellStyle name="s_Valuation _BS Csan CPC 02 &lt;SAP&gt;_Mapa 3T12_2-DRE_DFC Gerencial" xfId="21391"/>
    <cellStyle name="s_Valuation _BS Csan CPC 02 &lt;SAP&gt;_Mapa 3T12_2-DRE_DMPL" xfId="21392"/>
    <cellStyle name="s_Valuation _BS Csan CPC 02 &lt;SAP&gt;_Mapa 3T12_3-Balanço" xfId="21393"/>
    <cellStyle name="s_Valuation _BS Csan CPC 02 &lt;SAP&gt;_Mapa 3T12_Dep_Judiciais-Contingências" xfId="21394"/>
    <cellStyle name="s_Valuation _BS Csan CPC 02 &lt;SAP&gt;_Mapa 3T12_DFC Gerencial" xfId="21395"/>
    <cellStyle name="s_Valuation _BS Csan CPC 02 &lt;SAP&gt;_Mapa 3T12_DMPL" xfId="21396"/>
    <cellStyle name="s_Valuation _BS Csan CPC 02 &lt;SAP&gt;_Modelo kardex_Abril 10-11_Alcool_v 1.1" xfId="21397"/>
    <cellStyle name="s_Valuation _BS Csan CPC 02 &lt;SAP&gt;_Modelo kardex_Abril 10-11_Alcool_v 1.1 2" xfId="21398"/>
    <cellStyle name="s_Valuation _BS Csan CPC 02 &lt;SAP&gt;_Modelo kardex_Abril 10-11_Alcool_v 1.1 2_15-FINANCEIRAS" xfId="21399"/>
    <cellStyle name="s_Valuation _BS Csan CPC 02 &lt;SAP&gt;_Modelo kardex_Abril 10-11_Alcool_v 1.1_15-FINANCEIRAS" xfId="21400"/>
    <cellStyle name="s_Valuation _BS Csan CPC 02 &lt;SAP&gt;_Modelo kardex_Abril 10-11_Alcool_v 1.1_15-FINANCEIRAS_1" xfId="21401"/>
    <cellStyle name="s_Valuation _BS Csan CPC 02 &lt;SAP&gt;_Modelo kardex_Abril 10-11_Alcool_v 1.1_2-DRE" xfId="21402"/>
    <cellStyle name="s_Valuation _BS Csan CPC 02 &lt;SAP&gt;_Modelo kardex_Abril 10-11_Alcool_v 1.1_2-DRE_Dep_Judiciais-Contingências" xfId="21403"/>
    <cellStyle name="s_Valuation _BS Csan CPC 02 &lt;SAP&gt;_Modelo kardex_Abril 10-11_Alcool_v 1.1_2-DRE_DFC Gerencial" xfId="21404"/>
    <cellStyle name="s_Valuation _BS Csan CPC 02 &lt;SAP&gt;_Modelo kardex_Abril 10-11_Alcool_v 1.1_2-DRE_DMPL" xfId="21405"/>
    <cellStyle name="s_Valuation _BS Csan CPC 02 &lt;SAP&gt;_Modelo kardex_Abril 10-11_Alcool_v 1.1_3-Balanço" xfId="21406"/>
    <cellStyle name="s_Valuation _BS Csan CPC 02 &lt;SAP&gt;_Modelo kardex_Abril 10-11_Alcool_v 1.1_3-Balanço 2" xfId="21407"/>
    <cellStyle name="s_Valuation _BS Csan CPC 02 &lt;SAP&gt;_Modelo kardex_Abril 10-11_Alcool_v 1.1_3-Balanço 2_15-FINANCEIRAS" xfId="21408"/>
    <cellStyle name="s_Valuation _BS Csan CPC 02 &lt;SAP&gt;_Modelo kardex_Abril 10-11_Alcool_v 1.1_3-Balanço_1" xfId="21409"/>
    <cellStyle name="s_Valuation _BS Csan CPC 02 &lt;SAP&gt;_Modelo kardex_Abril 10-11_Alcool_v 1.1_3-Balanço_15-FINANCEIRAS" xfId="21410"/>
    <cellStyle name="s_Valuation _BS Csan CPC 02 &lt;SAP&gt;_Modelo kardex_Abril 10-11_Alcool_v 1.1_3-Balanço_15-FINANCEIRAS_1" xfId="21411"/>
    <cellStyle name="s_Valuation _BS Csan CPC 02 &lt;SAP&gt;_Modelo kardex_Abril 10-11_Alcool_v 1.1_3-Balanço_2-DRE" xfId="21412"/>
    <cellStyle name="s_Valuation _BS Csan CPC 02 &lt;SAP&gt;_Modelo kardex_Abril 10-11_Alcool_v 1.1_3-Balanço_2-DRE_Dep_Judiciais-Contingências" xfId="21413"/>
    <cellStyle name="s_Valuation _BS Csan CPC 02 &lt;SAP&gt;_Modelo kardex_Abril 10-11_Alcool_v 1.1_3-Balanço_2-DRE_DFC Gerencial" xfId="21414"/>
    <cellStyle name="s_Valuation _BS Csan CPC 02 &lt;SAP&gt;_Modelo kardex_Abril 10-11_Alcool_v 1.1_3-Balanço_2-DRE_DMPL" xfId="21415"/>
    <cellStyle name="s_Valuation _BS Csan CPC 02 &lt;SAP&gt;_Modelo kardex_Abril 10-11_Alcool_v 1.1_3-Balanço_3-Balanço" xfId="21416"/>
    <cellStyle name="s_Valuation _BS Csan CPC 02 &lt;SAP&gt;_Modelo kardex_Abril 10-11_Alcool_v 1.1_3-Balanço_7-Estoque" xfId="21417"/>
    <cellStyle name="s_Valuation _BS Csan CPC 02 &lt;SAP&gt;_Modelo kardex_Abril 10-11_Alcool_v 1.1_7-Estoque" xfId="21418"/>
    <cellStyle name="s_Valuation _BS Csan CPC 02 &lt;SAP&gt;_Modelo kardex_Abril 10-11_Alcool_v 1.1_Balanço" xfId="21419"/>
    <cellStyle name="s_Valuation _BS Csan CPC 02 &lt;SAP&gt;_Modelo kardex_Abril 10-11_Alcool_v 1.1_IR Diferido" xfId="21420"/>
    <cellStyle name="s_Valuation _BS Csan CPC 02 &lt;SAP&gt;_P&amp;L" xfId="21421"/>
    <cellStyle name="s_Valuation _BS Csan CPC 02 &lt;SAP&gt;_Pasta3" xfId="21422"/>
    <cellStyle name="s_Valuation _BS Csan CPC 02 &lt;SAP&gt;_Pasta3 2" xfId="21423"/>
    <cellStyle name="s_Valuation _BS Csan CPC 02 &lt;SAP&gt;_Pasta3 2_15-FINANCEIRAS" xfId="21424"/>
    <cellStyle name="s_Valuation _BS Csan CPC 02 &lt;SAP&gt;_Pasta3_15-FINANCEIRAS" xfId="21425"/>
    <cellStyle name="s_Valuation _BS Csan CPC 02 &lt;SAP&gt;_Pasta3_15-FINANCEIRAS_1" xfId="21426"/>
    <cellStyle name="s_Valuation _BS Csan CPC 02 &lt;SAP&gt;_Pasta3_2-DRE" xfId="21427"/>
    <cellStyle name="s_Valuation _BS Csan CPC 02 &lt;SAP&gt;_Pasta3_2-DRE_Dep_Judiciais-Contingências" xfId="21428"/>
    <cellStyle name="s_Valuation _BS Csan CPC 02 &lt;SAP&gt;_Pasta3_2-DRE_DFC Gerencial" xfId="21429"/>
    <cellStyle name="s_Valuation _BS Csan CPC 02 &lt;SAP&gt;_Pasta3_2-DRE_DMPL" xfId="21430"/>
    <cellStyle name="s_Valuation _BS Csan CPC 02 &lt;SAP&gt;_Pasta3_3-Balanço" xfId="21431"/>
    <cellStyle name="s_Valuation _BS Csan CPC 02 &lt;SAP&gt;_Pasta3_3-Balanço 2" xfId="21432"/>
    <cellStyle name="s_Valuation _BS Csan CPC 02 &lt;SAP&gt;_Pasta3_3-Balanço 2_15-FINANCEIRAS" xfId="21433"/>
    <cellStyle name="s_Valuation _BS Csan CPC 02 &lt;SAP&gt;_Pasta3_3-Balanço_1" xfId="21434"/>
    <cellStyle name="s_Valuation _BS Csan CPC 02 &lt;SAP&gt;_Pasta3_3-Balanço_15-FINANCEIRAS" xfId="21435"/>
    <cellStyle name="s_Valuation _BS Csan CPC 02 &lt;SAP&gt;_Pasta3_3-Balanço_15-FINANCEIRAS_1" xfId="21436"/>
    <cellStyle name="s_Valuation _BS Csan CPC 02 &lt;SAP&gt;_Pasta3_3-Balanço_2-DRE" xfId="21437"/>
    <cellStyle name="s_Valuation _BS Csan CPC 02 &lt;SAP&gt;_Pasta3_3-Balanço_2-DRE_Dep_Judiciais-Contingências" xfId="21438"/>
    <cellStyle name="s_Valuation _BS Csan CPC 02 &lt;SAP&gt;_Pasta3_3-Balanço_2-DRE_DFC Gerencial" xfId="21439"/>
    <cellStyle name="s_Valuation _BS Csan CPC 02 &lt;SAP&gt;_Pasta3_3-Balanço_2-DRE_DMPL" xfId="21440"/>
    <cellStyle name="s_Valuation _BS Csan CPC 02 &lt;SAP&gt;_Pasta3_3-Balanço_3-Balanço" xfId="21441"/>
    <cellStyle name="s_Valuation _BS Csan CPC 02 &lt;SAP&gt;_Pasta3_3-Balanço_7-Estoque" xfId="21442"/>
    <cellStyle name="s_Valuation _BS Csan CPC 02 &lt;SAP&gt;_Pasta3_7-Estoque" xfId="21443"/>
    <cellStyle name="s_Valuation _BS Csan CPC 02 &lt;SAP&gt;_Pasta3_Balanço" xfId="21444"/>
    <cellStyle name="s_Valuation _BS Csan CPC 02 &lt;SAP&gt;_Pasta3_IR Diferido" xfId="21445"/>
    <cellStyle name="s_Valuation _BS Csan CPC 02 &lt;SAP&gt;_Pasta4" xfId="21446"/>
    <cellStyle name="s_Valuation _BS Csan CPC 02 &lt;SAP&gt;_Pasta4 2" xfId="21447"/>
    <cellStyle name="s_Valuation _BS Csan CPC 02 &lt;SAP&gt;_Pasta4 2_15-FINANCEIRAS" xfId="21448"/>
    <cellStyle name="s_Valuation _BS Csan CPC 02 &lt;SAP&gt;_Pasta4_15-FINANCEIRAS" xfId="21449"/>
    <cellStyle name="s_Valuation _BS Csan CPC 02 &lt;SAP&gt;_Pasta4_15-FINANCEIRAS_1" xfId="21450"/>
    <cellStyle name="s_Valuation _BS Csan CPC 02 &lt;SAP&gt;_Pasta4_2-DRE" xfId="21451"/>
    <cellStyle name="s_Valuation _BS Csan CPC 02 &lt;SAP&gt;_Pasta4_2-DRE_Dep_Judiciais-Contingências" xfId="21452"/>
    <cellStyle name="s_Valuation _BS Csan CPC 02 &lt;SAP&gt;_Pasta4_2-DRE_DFC Gerencial" xfId="21453"/>
    <cellStyle name="s_Valuation _BS Csan CPC 02 &lt;SAP&gt;_Pasta4_2-DRE_DMPL" xfId="21454"/>
    <cellStyle name="s_Valuation _BS Csan CPC 02 &lt;SAP&gt;_Pasta4_3-Balanço" xfId="21455"/>
    <cellStyle name="s_Valuation _BS Csan CPC 02 &lt;SAP&gt;_Pasta4_3-Balanço 2" xfId="21456"/>
    <cellStyle name="s_Valuation _BS Csan CPC 02 &lt;SAP&gt;_Pasta4_3-Balanço 2_15-FINANCEIRAS" xfId="21457"/>
    <cellStyle name="s_Valuation _BS Csan CPC 02 &lt;SAP&gt;_Pasta4_3-Balanço_1" xfId="21458"/>
    <cellStyle name="s_Valuation _BS Csan CPC 02 &lt;SAP&gt;_Pasta4_3-Balanço_15-FINANCEIRAS" xfId="21459"/>
    <cellStyle name="s_Valuation _BS Csan CPC 02 &lt;SAP&gt;_Pasta4_3-Balanço_15-FINANCEIRAS_1" xfId="21460"/>
    <cellStyle name="s_Valuation _BS Csan CPC 02 &lt;SAP&gt;_Pasta4_3-Balanço_2-DRE" xfId="21461"/>
    <cellStyle name="s_Valuation _BS Csan CPC 02 &lt;SAP&gt;_Pasta4_3-Balanço_2-DRE_Dep_Judiciais-Contingências" xfId="21462"/>
    <cellStyle name="s_Valuation _BS Csan CPC 02 &lt;SAP&gt;_Pasta4_3-Balanço_2-DRE_DFC Gerencial" xfId="21463"/>
    <cellStyle name="s_Valuation _BS Csan CPC 02 &lt;SAP&gt;_Pasta4_3-Balanço_2-DRE_DMPL" xfId="21464"/>
    <cellStyle name="s_Valuation _BS Csan CPC 02 &lt;SAP&gt;_Pasta4_3-Balanço_3-Balanço" xfId="21465"/>
    <cellStyle name="s_Valuation _BS Csan CPC 02 &lt;SAP&gt;_Pasta4_3-Balanço_7-Estoque" xfId="21466"/>
    <cellStyle name="s_Valuation _BS Csan CPC 02 &lt;SAP&gt;_Pasta4_7-Estoque" xfId="21467"/>
    <cellStyle name="s_Valuation _BS Csan CPC 02 &lt;SAP&gt;_Pasta4_Balanço" xfId="21468"/>
    <cellStyle name="s_Valuation _BS Csan CPC 02 &lt;SAP&gt;_Pasta4_IR Diferido" xfId="21469"/>
    <cellStyle name="s_Valuation _BS Csan CPC 02 &lt;SAP&gt;_Pasta5" xfId="21470"/>
    <cellStyle name="s_Valuation _BS Csan CPC 02 &lt;SAP&gt;_Pasta5 2" xfId="21471"/>
    <cellStyle name="s_Valuation _BS Csan CPC 02 &lt;SAP&gt;_Pasta5 2_15-FINANCEIRAS" xfId="21472"/>
    <cellStyle name="s_Valuation _BS Csan CPC 02 &lt;SAP&gt;_Pasta5_15-FINANCEIRAS" xfId="21473"/>
    <cellStyle name="s_Valuation _BS Csan CPC 02 &lt;SAP&gt;_Pasta5_15-FINANCEIRAS_1" xfId="21474"/>
    <cellStyle name="s_Valuation _BS Csan CPC 02 &lt;SAP&gt;_Pasta5_2-DRE" xfId="21475"/>
    <cellStyle name="s_Valuation _BS Csan CPC 02 &lt;SAP&gt;_Pasta5_2-DRE_Dep_Judiciais-Contingências" xfId="21476"/>
    <cellStyle name="s_Valuation _BS Csan CPC 02 &lt;SAP&gt;_Pasta5_2-DRE_DFC Gerencial" xfId="21477"/>
    <cellStyle name="s_Valuation _BS Csan CPC 02 &lt;SAP&gt;_Pasta5_2-DRE_DMPL" xfId="21478"/>
    <cellStyle name="s_Valuation _BS Csan CPC 02 &lt;SAP&gt;_Pasta5_3-Balanço" xfId="21479"/>
    <cellStyle name="s_Valuation _BS Csan CPC 02 &lt;SAP&gt;_Pasta5_3-Balanço 2" xfId="21480"/>
    <cellStyle name="s_Valuation _BS Csan CPC 02 &lt;SAP&gt;_Pasta5_3-Balanço 2_15-FINANCEIRAS" xfId="21481"/>
    <cellStyle name="s_Valuation _BS Csan CPC 02 &lt;SAP&gt;_Pasta5_3-Balanço_1" xfId="21482"/>
    <cellStyle name="s_Valuation _BS Csan CPC 02 &lt;SAP&gt;_Pasta5_3-Balanço_15-FINANCEIRAS" xfId="21483"/>
    <cellStyle name="s_Valuation _BS Csan CPC 02 &lt;SAP&gt;_Pasta5_3-Balanço_15-FINANCEIRAS_1" xfId="21484"/>
    <cellStyle name="s_Valuation _BS Csan CPC 02 &lt;SAP&gt;_Pasta5_3-Balanço_2-DRE" xfId="21485"/>
    <cellStyle name="s_Valuation _BS Csan CPC 02 &lt;SAP&gt;_Pasta5_3-Balanço_2-DRE_Dep_Judiciais-Contingências" xfId="21486"/>
    <cellStyle name="s_Valuation _BS Csan CPC 02 &lt;SAP&gt;_Pasta5_3-Balanço_2-DRE_DFC Gerencial" xfId="21487"/>
    <cellStyle name="s_Valuation _BS Csan CPC 02 &lt;SAP&gt;_Pasta5_3-Balanço_2-DRE_DMPL" xfId="21488"/>
    <cellStyle name="s_Valuation _BS Csan CPC 02 &lt;SAP&gt;_Pasta5_3-Balanço_3-Balanço" xfId="21489"/>
    <cellStyle name="s_Valuation _BS Csan CPC 02 &lt;SAP&gt;_Pasta5_3-Balanço_7-Estoque" xfId="21490"/>
    <cellStyle name="s_Valuation _BS Csan CPC 02 &lt;SAP&gt;_Pasta5_7-Estoque" xfId="21491"/>
    <cellStyle name="s_Valuation _BS Csan CPC 02 &lt;SAP&gt;_Pasta5_Balanço" xfId="21492"/>
    <cellStyle name="s_Valuation _BS Csan CPC 02 &lt;SAP&gt;_Pasta5_IR Diferido" xfId="21493"/>
    <cellStyle name="s_Valuation _BS Csan CPC 02 &lt;SAP&gt;_Plan1" xfId="21494"/>
    <cellStyle name="s_Valuation _BS Csan CPC 02 &lt;SAP&gt;_Plan1 2" xfId="21495"/>
    <cellStyle name="s_Valuation _BS Csan CPC 02 &lt;SAP&gt;_Plan1 2_15-FINANCEIRAS" xfId="21496"/>
    <cellStyle name="s_Valuation _BS Csan CPC 02 &lt;SAP&gt;_Plan1_15-FINANCEIRAS" xfId="21497"/>
    <cellStyle name="s_Valuation _BS Csan CPC 02 &lt;SAP&gt;_Plan1_15-FINANCEIRAS_1" xfId="21498"/>
    <cellStyle name="s_Valuation _BS Csan CPC 02 &lt;SAP&gt;_Plan1_2-DRE" xfId="21499"/>
    <cellStyle name="s_Valuation _BS Csan CPC 02 &lt;SAP&gt;_Plan1_2-DRE_Dep_Judiciais-Contingências" xfId="21500"/>
    <cellStyle name="s_Valuation _BS Csan CPC 02 &lt;SAP&gt;_Plan1_2-DRE_DFC Gerencial" xfId="21501"/>
    <cellStyle name="s_Valuation _BS Csan CPC 02 &lt;SAP&gt;_Plan1_2-DRE_DMPL" xfId="21502"/>
    <cellStyle name="s_Valuation _BS Csan CPC 02 &lt;SAP&gt;_Plan1_3-Balanço" xfId="21503"/>
    <cellStyle name="s_Valuation _BS Csan CPC 02 &lt;SAP&gt;_Plan1_3-Balanço 2" xfId="21504"/>
    <cellStyle name="s_Valuation _BS Csan CPC 02 &lt;SAP&gt;_Plan1_3-Balanço 2_15-FINANCEIRAS" xfId="21505"/>
    <cellStyle name="s_Valuation _BS Csan CPC 02 &lt;SAP&gt;_Plan1_3-Balanço_1" xfId="21506"/>
    <cellStyle name="s_Valuation _BS Csan CPC 02 &lt;SAP&gt;_Plan1_3-Balanço_15-FINANCEIRAS" xfId="21507"/>
    <cellStyle name="s_Valuation _BS Csan CPC 02 &lt;SAP&gt;_Plan1_3-Balanço_15-FINANCEIRAS_1" xfId="21508"/>
    <cellStyle name="s_Valuation _BS Csan CPC 02 &lt;SAP&gt;_Plan1_3-Balanço_2-DRE" xfId="21509"/>
    <cellStyle name="s_Valuation _BS Csan CPC 02 &lt;SAP&gt;_Plan1_3-Balanço_2-DRE_Dep_Judiciais-Contingências" xfId="21510"/>
    <cellStyle name="s_Valuation _BS Csan CPC 02 &lt;SAP&gt;_Plan1_3-Balanço_2-DRE_DFC Gerencial" xfId="21511"/>
    <cellStyle name="s_Valuation _BS Csan CPC 02 &lt;SAP&gt;_Plan1_3-Balanço_2-DRE_DMPL" xfId="21512"/>
    <cellStyle name="s_Valuation _BS Csan CPC 02 &lt;SAP&gt;_Plan1_3-Balanço_3-Balanço" xfId="21513"/>
    <cellStyle name="s_Valuation _BS Csan CPC 02 &lt;SAP&gt;_Plan1_3-Balanço_7-Estoque" xfId="21514"/>
    <cellStyle name="s_Valuation _BS Csan CPC 02 &lt;SAP&gt;_Plan1_7-Estoque" xfId="21515"/>
    <cellStyle name="s_Valuation _BS Csan CPC 02 &lt;SAP&gt;_Plan1_Balanço" xfId="21516"/>
    <cellStyle name="s_Valuation _BS Csan CPC 02 &lt;SAP&gt;_Plan1_CCL" xfId="21517"/>
    <cellStyle name="s_Valuation _BS Csan CPC 02 &lt;SAP&gt;_Plan1_CCL 2" xfId="21518"/>
    <cellStyle name="s_Valuation _BS Csan CPC 02 &lt;SAP&gt;_Plan1_CCL 2_15-FINANCEIRAS" xfId="21519"/>
    <cellStyle name="s_Valuation _BS Csan CPC 02 &lt;SAP&gt;_Plan1_CCL_15-FINANCEIRAS" xfId="21520"/>
    <cellStyle name="s_Valuation _BS Csan CPC 02 &lt;SAP&gt;_Plan1_CCL_15-FINANCEIRAS_1" xfId="21521"/>
    <cellStyle name="s_Valuation _BS Csan CPC 02 &lt;SAP&gt;_Plan1_CCL_2-DRE" xfId="21522"/>
    <cellStyle name="s_Valuation _BS Csan CPC 02 &lt;SAP&gt;_Plan1_CCL_2-DRE_Dep_Judiciais-Contingências" xfId="21523"/>
    <cellStyle name="s_Valuation _BS Csan CPC 02 &lt;SAP&gt;_Plan1_CCL_2-DRE_DFC Gerencial" xfId="21524"/>
    <cellStyle name="s_Valuation _BS Csan CPC 02 &lt;SAP&gt;_Plan1_CCL_2-DRE_DMPL" xfId="21525"/>
    <cellStyle name="s_Valuation _BS Csan CPC 02 &lt;SAP&gt;_Plan1_CCL_3-Balanço" xfId="21526"/>
    <cellStyle name="s_Valuation _BS Csan CPC 02 &lt;SAP&gt;_Plan1_CCL_3-Balanço 2" xfId="21527"/>
    <cellStyle name="s_Valuation _BS Csan CPC 02 &lt;SAP&gt;_Plan1_CCL_3-Balanço 2_15-FINANCEIRAS" xfId="21528"/>
    <cellStyle name="s_Valuation _BS Csan CPC 02 &lt;SAP&gt;_Plan1_CCL_3-Balanço_1" xfId="21529"/>
    <cellStyle name="s_Valuation _BS Csan CPC 02 &lt;SAP&gt;_Plan1_CCL_3-Balanço_15-FINANCEIRAS" xfId="21530"/>
    <cellStyle name="s_Valuation _BS Csan CPC 02 &lt;SAP&gt;_Plan1_CCL_3-Balanço_15-FINANCEIRAS_1" xfId="21531"/>
    <cellStyle name="s_Valuation _BS Csan CPC 02 &lt;SAP&gt;_Plan1_CCL_3-Balanço_2-DRE" xfId="21532"/>
    <cellStyle name="s_Valuation _BS Csan CPC 02 &lt;SAP&gt;_Plan1_CCL_3-Balanço_2-DRE_Dep_Judiciais-Contingências" xfId="21533"/>
    <cellStyle name="s_Valuation _BS Csan CPC 02 &lt;SAP&gt;_Plan1_CCL_3-Balanço_2-DRE_DFC Gerencial" xfId="21534"/>
    <cellStyle name="s_Valuation _BS Csan CPC 02 &lt;SAP&gt;_Plan1_CCL_3-Balanço_2-DRE_DMPL" xfId="21535"/>
    <cellStyle name="s_Valuation _BS Csan CPC 02 &lt;SAP&gt;_Plan1_CCL_3-Balanço_3-Balanço" xfId="21536"/>
    <cellStyle name="s_Valuation _BS Csan CPC 02 &lt;SAP&gt;_Plan1_CCL_3-Balanço_7-Estoque" xfId="21537"/>
    <cellStyle name="s_Valuation _BS Csan CPC 02 &lt;SAP&gt;_Plan1_CCL_7-Estoque" xfId="21538"/>
    <cellStyle name="s_Valuation _BS Csan CPC 02 &lt;SAP&gt;_Plan1_CCL_Balanço" xfId="21539"/>
    <cellStyle name="s_Valuation _BS Csan CPC 02 &lt;SAP&gt;_Plan1_CCL_IR Diferido" xfId="21540"/>
    <cellStyle name="s_Valuation _BS Csan CPC 02 &lt;SAP&gt;_Plan1_Diferenças outubro CAN- (2)" xfId="21541"/>
    <cellStyle name="s_Valuation _BS Csan CPC 02 &lt;SAP&gt;_Plan1_Diferenças outubro CAN- (2) 2" xfId="21542"/>
    <cellStyle name="s_Valuation _BS Csan CPC 02 &lt;SAP&gt;_Plan1_Diferenças outubro CAN- (2) 2_15-FINANCEIRAS" xfId="21543"/>
    <cellStyle name="s_Valuation _BS Csan CPC 02 &lt;SAP&gt;_Plan1_Diferenças outubro CAN- (2)_15-FINANCEIRAS" xfId="21544"/>
    <cellStyle name="s_Valuation _BS Csan CPC 02 &lt;SAP&gt;_Plan1_Diferenças outubro CAN- (2)_15-FINANCEIRAS_1" xfId="21545"/>
    <cellStyle name="s_Valuation _BS Csan CPC 02 &lt;SAP&gt;_Plan1_Diferenças outubro CAN- (2)_2-DRE" xfId="21546"/>
    <cellStyle name="s_Valuation _BS Csan CPC 02 &lt;SAP&gt;_Plan1_Diferenças outubro CAN- (2)_2-DRE_Dep_Judiciais-Contingências" xfId="21547"/>
    <cellStyle name="s_Valuation _BS Csan CPC 02 &lt;SAP&gt;_Plan1_Diferenças outubro CAN- (2)_2-DRE_DFC Gerencial" xfId="21548"/>
    <cellStyle name="s_Valuation _BS Csan CPC 02 &lt;SAP&gt;_Plan1_Diferenças outubro CAN- (2)_2-DRE_DMPL" xfId="21549"/>
    <cellStyle name="s_Valuation _BS Csan CPC 02 &lt;SAP&gt;_Plan1_Diferenças outubro CAN- (2)_3-Balanço" xfId="21550"/>
    <cellStyle name="s_Valuation _BS Csan CPC 02 &lt;SAP&gt;_Plan1_Diferenças outubro CAN- (2)_3-Balanço 2" xfId="21551"/>
    <cellStyle name="s_Valuation _BS Csan CPC 02 &lt;SAP&gt;_Plan1_Diferenças outubro CAN- (2)_3-Balanço 2_15-FINANCEIRAS" xfId="21552"/>
    <cellStyle name="s_Valuation _BS Csan CPC 02 &lt;SAP&gt;_Plan1_Diferenças outubro CAN- (2)_3-Balanço_1" xfId="21553"/>
    <cellStyle name="s_Valuation _BS Csan CPC 02 &lt;SAP&gt;_Plan1_Diferenças outubro CAN- (2)_3-Balanço_15-FINANCEIRAS" xfId="21554"/>
    <cellStyle name="s_Valuation _BS Csan CPC 02 &lt;SAP&gt;_Plan1_Diferenças outubro CAN- (2)_3-Balanço_15-FINANCEIRAS_1" xfId="21555"/>
    <cellStyle name="s_Valuation _BS Csan CPC 02 &lt;SAP&gt;_Plan1_Diferenças outubro CAN- (2)_3-Balanço_2-DRE" xfId="21556"/>
    <cellStyle name="s_Valuation _BS Csan CPC 02 &lt;SAP&gt;_Plan1_Diferenças outubro CAN- (2)_3-Balanço_2-DRE_Dep_Judiciais-Contingências" xfId="21557"/>
    <cellStyle name="s_Valuation _BS Csan CPC 02 &lt;SAP&gt;_Plan1_Diferenças outubro CAN- (2)_3-Balanço_2-DRE_DFC Gerencial" xfId="21558"/>
    <cellStyle name="s_Valuation _BS Csan CPC 02 &lt;SAP&gt;_Plan1_Diferenças outubro CAN- (2)_3-Balanço_2-DRE_DMPL" xfId="21559"/>
    <cellStyle name="s_Valuation _BS Csan CPC 02 &lt;SAP&gt;_Plan1_Diferenças outubro CAN- (2)_3-Balanço_3-Balanço" xfId="21560"/>
    <cellStyle name="s_Valuation _BS Csan CPC 02 &lt;SAP&gt;_Plan1_Diferenças outubro CAN- (2)_3-Balanço_7-Estoque" xfId="21561"/>
    <cellStyle name="s_Valuation _BS Csan CPC 02 &lt;SAP&gt;_Plan1_Diferenças outubro CAN- (2)_7-Estoque" xfId="21562"/>
    <cellStyle name="s_Valuation _BS Csan CPC 02 &lt;SAP&gt;_Plan1_Diferenças outubro CAN- (2)_Balanço" xfId="21563"/>
    <cellStyle name="s_Valuation _BS Csan CPC 02 &lt;SAP&gt;_Plan1_Diferenças outubro CAN- (2)_IR Diferido" xfId="21564"/>
    <cellStyle name="s_Valuation _BS Csan CPC 02 &lt;SAP&gt;_Plan1_IR Diferido" xfId="21565"/>
    <cellStyle name="s_Valuation _BS Csan CPC 02 &lt;SAP&gt;_Plan1_Query C.Custos SF 10-11" xfId="21566"/>
    <cellStyle name="s_Valuation _BS Csan CPC 02 &lt;SAP&gt;_Plan1_Query C.Custos SF 10-11 2" xfId="21567"/>
    <cellStyle name="s_Valuation _BS Csan CPC 02 &lt;SAP&gt;_Plan1_Query C.Custos SF 10-11 2_15-FINANCEIRAS" xfId="21568"/>
    <cellStyle name="s_Valuation _BS Csan CPC 02 &lt;SAP&gt;_Plan1_Query C.Custos SF 10-11_15-FINANCEIRAS" xfId="21569"/>
    <cellStyle name="s_Valuation _BS Csan CPC 02 &lt;SAP&gt;_Plan1_Query C.Custos SF 10-11_15-FINANCEIRAS_1" xfId="21570"/>
    <cellStyle name="s_Valuation _BS Csan CPC 02 &lt;SAP&gt;_Plan1_Query C.Custos SF 10-11_2-DRE" xfId="21571"/>
    <cellStyle name="s_Valuation _BS Csan CPC 02 &lt;SAP&gt;_Plan1_Query C.Custos SF 10-11_2-DRE_Dep_Judiciais-Contingências" xfId="21572"/>
    <cellStyle name="s_Valuation _BS Csan CPC 02 &lt;SAP&gt;_Plan1_Query C.Custos SF 10-11_2-DRE_DFC Gerencial" xfId="21573"/>
    <cellStyle name="s_Valuation _BS Csan CPC 02 &lt;SAP&gt;_Plan1_Query C.Custos SF 10-11_2-DRE_DMPL" xfId="21574"/>
    <cellStyle name="s_Valuation _BS Csan CPC 02 &lt;SAP&gt;_Plan1_Query C.Custos SF 10-11_3-Balanço" xfId="21575"/>
    <cellStyle name="s_Valuation _BS Csan CPC 02 &lt;SAP&gt;_Plan1_Query C.Custos SF 10-11_3-Balanço 2" xfId="21576"/>
    <cellStyle name="s_Valuation _BS Csan CPC 02 &lt;SAP&gt;_Plan1_Query C.Custos SF 10-11_3-Balanço 2_15-FINANCEIRAS" xfId="21577"/>
    <cellStyle name="s_Valuation _BS Csan CPC 02 &lt;SAP&gt;_Plan1_Query C.Custos SF 10-11_3-Balanço_1" xfId="21578"/>
    <cellStyle name="s_Valuation _BS Csan CPC 02 &lt;SAP&gt;_Plan1_Query C.Custos SF 10-11_3-Balanço_15-FINANCEIRAS" xfId="21579"/>
    <cellStyle name="s_Valuation _BS Csan CPC 02 &lt;SAP&gt;_Plan1_Query C.Custos SF 10-11_3-Balanço_15-FINANCEIRAS_1" xfId="21580"/>
    <cellStyle name="s_Valuation _BS Csan CPC 02 &lt;SAP&gt;_Plan1_Query C.Custos SF 10-11_3-Balanço_2-DRE" xfId="21581"/>
    <cellStyle name="s_Valuation _BS Csan CPC 02 &lt;SAP&gt;_Plan1_Query C.Custos SF 10-11_3-Balanço_2-DRE_Dep_Judiciais-Contingências" xfId="21582"/>
    <cellStyle name="s_Valuation _BS Csan CPC 02 &lt;SAP&gt;_Plan1_Query C.Custos SF 10-11_3-Balanço_2-DRE_DFC Gerencial" xfId="21583"/>
    <cellStyle name="s_Valuation _BS Csan CPC 02 &lt;SAP&gt;_Plan1_Query C.Custos SF 10-11_3-Balanço_2-DRE_DMPL" xfId="21584"/>
    <cellStyle name="s_Valuation _BS Csan CPC 02 &lt;SAP&gt;_Plan1_Query C.Custos SF 10-11_3-Balanço_3-Balanço" xfId="21585"/>
    <cellStyle name="s_Valuation _BS Csan CPC 02 &lt;SAP&gt;_Plan1_Query C.Custos SF 10-11_3-Balanço_7-Estoque" xfId="21586"/>
    <cellStyle name="s_Valuation _BS Csan CPC 02 &lt;SAP&gt;_Plan1_Query C.Custos SF 10-11_7-Estoque" xfId="21587"/>
    <cellStyle name="s_Valuation _BS Csan CPC 02 &lt;SAP&gt;_Plan1_Query C.Custos SF 10-11_Balanço" xfId="21588"/>
    <cellStyle name="s_Valuation _BS Csan CPC 02 &lt;SAP&gt;_Plan1_Query C.Custos SF 10-11_IR Diferido" xfId="21589"/>
    <cellStyle name="s_Valuation _BS Csan CPC 02 &lt;SAP&gt;_Plan2" xfId="21590"/>
    <cellStyle name="s_Valuation _BS Csan CPC 02 &lt;SAP&gt;_Plan2 2" xfId="21591"/>
    <cellStyle name="s_Valuation _BS Csan CPC 02 &lt;SAP&gt;_Plan2 2_15-FINANCEIRAS" xfId="21592"/>
    <cellStyle name="s_Valuation _BS Csan CPC 02 &lt;SAP&gt;_Plan2_15-FINANCEIRAS" xfId="21593"/>
    <cellStyle name="s_Valuation _BS Csan CPC 02 &lt;SAP&gt;_Plan2_15-FINANCEIRAS_1" xfId="21594"/>
    <cellStyle name="s_Valuation _BS Csan CPC 02 &lt;SAP&gt;_Plan2_2-DRE" xfId="21595"/>
    <cellStyle name="s_Valuation _BS Csan CPC 02 &lt;SAP&gt;_Plan2_2-DRE_Dep_Judiciais-Contingências" xfId="21596"/>
    <cellStyle name="s_Valuation _BS Csan CPC 02 &lt;SAP&gt;_Plan2_2-DRE_DFC Gerencial" xfId="21597"/>
    <cellStyle name="s_Valuation _BS Csan CPC 02 &lt;SAP&gt;_Plan2_2-DRE_DMPL" xfId="21598"/>
    <cellStyle name="s_Valuation _BS Csan CPC 02 &lt;SAP&gt;_Plan2_3-Balanço" xfId="21599"/>
    <cellStyle name="s_Valuation _BS Csan CPC 02 &lt;SAP&gt;_Plan2_7-Estoque" xfId="21600"/>
    <cellStyle name="s_Valuation _BS Csan CPC 02 &lt;SAP&gt;_Plan2_Base Junho" xfId="21601"/>
    <cellStyle name="s_Valuation _BS Csan CPC 02 &lt;SAP&gt;_Plan2_Base Junho 2" xfId="21602"/>
    <cellStyle name="s_Valuation _BS Csan CPC 02 &lt;SAP&gt;_Plan2_Base Junho_Base Julho" xfId="21603"/>
    <cellStyle name="s_Valuation _BS Csan CPC 02 &lt;SAP&gt;_Plan2_Base Junho_Base Julho 2" xfId="21604"/>
    <cellStyle name="s_Valuation _BS Csan CPC 02 &lt;SAP&gt;_Plan2_Base Junho_Base Julho_Taxa Efetiva Cosan - Acumulado até Setembro 2011" xfId="21605"/>
    <cellStyle name="s_Valuation _BS Csan CPC 02 &lt;SAP&gt;_Plan2_IR Diferido" xfId="21606"/>
    <cellStyle name="s_Valuation _BS Csan CPC 02 &lt;SAP&gt;_Plan2_Taxa Efetiva Cosan - Acumulado até Setembro 2011" xfId="21607"/>
    <cellStyle name="s_Valuation _BS Csan CPC 02 &lt;SAP&gt;_Plan8" xfId="21608"/>
    <cellStyle name="s_Valuation _BS Csan CPC 02 &lt;SAP&gt;_Query C.Custos SF 10-11" xfId="21609"/>
    <cellStyle name="s_Valuation _BS Csan CPC 02 &lt;SAP&gt;_Query C.Custos SF 10-11 2" xfId="21610"/>
    <cellStyle name="s_Valuation _BS Csan CPC 02 &lt;SAP&gt;_Query C.Custos SF 10-11 2_15-FINANCEIRAS" xfId="21611"/>
    <cellStyle name="s_Valuation _BS Csan CPC 02 &lt;SAP&gt;_Query C.Custos SF 10-11_15-FINANCEIRAS" xfId="21612"/>
    <cellStyle name="s_Valuation _BS Csan CPC 02 &lt;SAP&gt;_Query C.Custos SF 10-11_15-FINANCEIRAS_1" xfId="21613"/>
    <cellStyle name="s_Valuation _BS Csan CPC 02 &lt;SAP&gt;_Query C.Custos SF 10-11_2-DRE" xfId="21614"/>
    <cellStyle name="s_Valuation _BS Csan CPC 02 &lt;SAP&gt;_Query C.Custos SF 10-11_2-DRE_Dep_Judiciais-Contingências" xfId="21615"/>
    <cellStyle name="s_Valuation _BS Csan CPC 02 &lt;SAP&gt;_Query C.Custos SF 10-11_2-DRE_DFC Gerencial" xfId="21616"/>
    <cellStyle name="s_Valuation _BS Csan CPC 02 &lt;SAP&gt;_Query C.Custos SF 10-11_2-DRE_DMPL" xfId="21617"/>
    <cellStyle name="s_Valuation _BS Csan CPC 02 &lt;SAP&gt;_Query C.Custos SF 10-11_3-Balanço" xfId="21618"/>
    <cellStyle name="s_Valuation _BS Csan CPC 02 &lt;SAP&gt;_Query C.Custos SF 10-11_3-Balanço 2" xfId="21619"/>
    <cellStyle name="s_Valuation _BS Csan CPC 02 &lt;SAP&gt;_Query C.Custos SF 10-11_3-Balanço 2_15-FINANCEIRAS" xfId="21620"/>
    <cellStyle name="s_Valuation _BS Csan CPC 02 &lt;SAP&gt;_Query C.Custos SF 10-11_3-Balanço_1" xfId="21621"/>
    <cellStyle name="s_Valuation _BS Csan CPC 02 &lt;SAP&gt;_Query C.Custos SF 10-11_3-Balanço_15-FINANCEIRAS" xfId="21622"/>
    <cellStyle name="s_Valuation _BS Csan CPC 02 &lt;SAP&gt;_Query C.Custos SF 10-11_3-Balanço_15-FINANCEIRAS_1" xfId="21623"/>
    <cellStyle name="s_Valuation _BS Csan CPC 02 &lt;SAP&gt;_Query C.Custos SF 10-11_3-Balanço_2-DRE" xfId="21624"/>
    <cellStyle name="s_Valuation _BS Csan CPC 02 &lt;SAP&gt;_Query C.Custos SF 10-11_3-Balanço_2-DRE_Dep_Judiciais-Contingências" xfId="21625"/>
    <cellStyle name="s_Valuation _BS Csan CPC 02 &lt;SAP&gt;_Query C.Custos SF 10-11_3-Balanço_2-DRE_DFC Gerencial" xfId="21626"/>
    <cellStyle name="s_Valuation _BS Csan CPC 02 &lt;SAP&gt;_Query C.Custos SF 10-11_3-Balanço_2-DRE_DMPL" xfId="21627"/>
    <cellStyle name="s_Valuation _BS Csan CPC 02 &lt;SAP&gt;_Query C.Custos SF 10-11_3-Balanço_3-Balanço" xfId="21628"/>
    <cellStyle name="s_Valuation _BS Csan CPC 02 &lt;SAP&gt;_Query C.Custos SF 10-11_3-Balanço_7-Estoque" xfId="21629"/>
    <cellStyle name="s_Valuation _BS Csan CPC 02 &lt;SAP&gt;_Query C.Custos SF 10-11_7-Estoque" xfId="21630"/>
    <cellStyle name="s_Valuation _BS Csan CPC 02 &lt;SAP&gt;_Query C.Custos SF 10-11_Balanço" xfId="21631"/>
    <cellStyle name="s_Valuation _BS Csan CPC 02 &lt;SAP&gt;_Query C.Custos SF 10-11_CCL" xfId="21632"/>
    <cellStyle name="s_Valuation _BS Csan CPC 02 &lt;SAP&gt;_Query C.Custos SF 10-11_CCL 2" xfId="21633"/>
    <cellStyle name="s_Valuation _BS Csan CPC 02 &lt;SAP&gt;_Query C.Custos SF 10-11_CCL 2_15-FINANCEIRAS" xfId="21634"/>
    <cellStyle name="s_Valuation _BS Csan CPC 02 &lt;SAP&gt;_Query C.Custos SF 10-11_CCL_15-FINANCEIRAS" xfId="21635"/>
    <cellStyle name="s_Valuation _BS Csan CPC 02 &lt;SAP&gt;_Query C.Custos SF 10-11_CCL_15-FINANCEIRAS_1" xfId="21636"/>
    <cellStyle name="s_Valuation _BS Csan CPC 02 &lt;SAP&gt;_Query C.Custos SF 10-11_CCL_2-DRE" xfId="21637"/>
    <cellStyle name="s_Valuation _BS Csan CPC 02 &lt;SAP&gt;_Query C.Custos SF 10-11_CCL_2-DRE_Dep_Judiciais-Contingências" xfId="21638"/>
    <cellStyle name="s_Valuation _BS Csan CPC 02 &lt;SAP&gt;_Query C.Custos SF 10-11_CCL_2-DRE_DFC Gerencial" xfId="21639"/>
    <cellStyle name="s_Valuation _BS Csan CPC 02 &lt;SAP&gt;_Query C.Custos SF 10-11_CCL_2-DRE_DMPL" xfId="21640"/>
    <cellStyle name="s_Valuation _BS Csan CPC 02 &lt;SAP&gt;_Query C.Custos SF 10-11_CCL_3-Balanço" xfId="21641"/>
    <cellStyle name="s_Valuation _BS Csan CPC 02 &lt;SAP&gt;_Query C.Custos SF 10-11_CCL_3-Balanço 2" xfId="21642"/>
    <cellStyle name="s_Valuation _BS Csan CPC 02 &lt;SAP&gt;_Query C.Custos SF 10-11_CCL_3-Balanço 2_15-FINANCEIRAS" xfId="21643"/>
    <cellStyle name="s_Valuation _BS Csan CPC 02 &lt;SAP&gt;_Query C.Custos SF 10-11_CCL_3-Balanço_1" xfId="21644"/>
    <cellStyle name="s_Valuation _BS Csan CPC 02 &lt;SAP&gt;_Query C.Custos SF 10-11_CCL_3-Balanço_15-FINANCEIRAS" xfId="21645"/>
    <cellStyle name="s_Valuation _BS Csan CPC 02 &lt;SAP&gt;_Query C.Custos SF 10-11_CCL_3-Balanço_15-FINANCEIRAS_1" xfId="21646"/>
    <cellStyle name="s_Valuation _BS Csan CPC 02 &lt;SAP&gt;_Query C.Custos SF 10-11_CCL_3-Balanço_2-DRE" xfId="21647"/>
    <cellStyle name="s_Valuation _BS Csan CPC 02 &lt;SAP&gt;_Query C.Custos SF 10-11_CCL_3-Balanço_2-DRE_Dep_Judiciais-Contingências" xfId="21648"/>
    <cellStyle name="s_Valuation _BS Csan CPC 02 &lt;SAP&gt;_Query C.Custos SF 10-11_CCL_3-Balanço_2-DRE_DFC Gerencial" xfId="21649"/>
    <cellStyle name="s_Valuation _BS Csan CPC 02 &lt;SAP&gt;_Query C.Custos SF 10-11_CCL_3-Balanço_2-DRE_DMPL" xfId="21650"/>
    <cellStyle name="s_Valuation _BS Csan CPC 02 &lt;SAP&gt;_Query C.Custos SF 10-11_CCL_3-Balanço_3-Balanço" xfId="21651"/>
    <cellStyle name="s_Valuation _BS Csan CPC 02 &lt;SAP&gt;_Query C.Custos SF 10-11_CCL_3-Balanço_7-Estoque" xfId="21652"/>
    <cellStyle name="s_Valuation _BS Csan CPC 02 &lt;SAP&gt;_Query C.Custos SF 10-11_CCL_7-Estoque" xfId="21653"/>
    <cellStyle name="s_Valuation _BS Csan CPC 02 &lt;SAP&gt;_Query C.Custos SF 10-11_CCL_Balanço" xfId="21654"/>
    <cellStyle name="s_Valuation _BS Csan CPC 02 &lt;SAP&gt;_Query C.Custos SF 10-11_CCL_IR Diferido" xfId="21655"/>
    <cellStyle name="s_Valuation _BS Csan CPC 02 &lt;SAP&gt;_Query C.Custos SF 10-11_Diferenças outubro CAN- (2)" xfId="21656"/>
    <cellStyle name="s_Valuation _BS Csan CPC 02 &lt;SAP&gt;_Query C.Custos SF 10-11_Diferenças outubro CAN- (2) 2" xfId="21657"/>
    <cellStyle name="s_Valuation _BS Csan CPC 02 &lt;SAP&gt;_Query C.Custos SF 10-11_Diferenças outubro CAN- (2) 2_15-FINANCEIRAS" xfId="21658"/>
    <cellStyle name="s_Valuation _BS Csan CPC 02 &lt;SAP&gt;_Query C.Custos SF 10-11_Diferenças outubro CAN- (2)_15-FINANCEIRAS" xfId="21659"/>
    <cellStyle name="s_Valuation _BS Csan CPC 02 &lt;SAP&gt;_Query C.Custos SF 10-11_Diferenças outubro CAN- (2)_15-FINANCEIRAS_1" xfId="21660"/>
    <cellStyle name="s_Valuation _BS Csan CPC 02 &lt;SAP&gt;_Query C.Custos SF 10-11_Diferenças outubro CAN- (2)_2-DRE" xfId="21661"/>
    <cellStyle name="s_Valuation _BS Csan CPC 02 &lt;SAP&gt;_Query C.Custos SF 10-11_Diferenças outubro CAN- (2)_2-DRE_Dep_Judiciais-Contingências" xfId="21662"/>
    <cellStyle name="s_Valuation _BS Csan CPC 02 &lt;SAP&gt;_Query C.Custos SF 10-11_Diferenças outubro CAN- (2)_2-DRE_DFC Gerencial" xfId="21663"/>
    <cellStyle name="s_Valuation _BS Csan CPC 02 &lt;SAP&gt;_Query C.Custos SF 10-11_Diferenças outubro CAN- (2)_2-DRE_DMPL" xfId="21664"/>
    <cellStyle name="s_Valuation _BS Csan CPC 02 &lt;SAP&gt;_Query C.Custos SF 10-11_Diferenças outubro CAN- (2)_3-Balanço" xfId="21665"/>
    <cellStyle name="s_Valuation _BS Csan CPC 02 &lt;SAP&gt;_Query C.Custos SF 10-11_Diferenças outubro CAN- (2)_3-Balanço 2" xfId="21666"/>
    <cellStyle name="s_Valuation _BS Csan CPC 02 &lt;SAP&gt;_Query C.Custos SF 10-11_Diferenças outubro CAN- (2)_3-Balanço 2_15-FINANCEIRAS" xfId="21667"/>
    <cellStyle name="s_Valuation _BS Csan CPC 02 &lt;SAP&gt;_Query C.Custos SF 10-11_Diferenças outubro CAN- (2)_3-Balanço_1" xfId="21668"/>
    <cellStyle name="s_Valuation _BS Csan CPC 02 &lt;SAP&gt;_Query C.Custos SF 10-11_Diferenças outubro CAN- (2)_3-Balanço_15-FINANCEIRAS" xfId="21669"/>
    <cellStyle name="s_Valuation _BS Csan CPC 02 &lt;SAP&gt;_Query C.Custos SF 10-11_Diferenças outubro CAN- (2)_3-Balanço_15-FINANCEIRAS_1" xfId="21670"/>
    <cellStyle name="s_Valuation _BS Csan CPC 02 &lt;SAP&gt;_Query C.Custos SF 10-11_Diferenças outubro CAN- (2)_3-Balanço_2-DRE" xfId="21671"/>
    <cellStyle name="s_Valuation _BS Csan CPC 02 &lt;SAP&gt;_Query C.Custos SF 10-11_Diferenças outubro CAN- (2)_3-Balanço_2-DRE_Dep_Judiciais-Contingências" xfId="21672"/>
    <cellStyle name="s_Valuation _BS Csan CPC 02 &lt;SAP&gt;_Query C.Custos SF 10-11_Diferenças outubro CAN- (2)_3-Balanço_2-DRE_DFC Gerencial" xfId="21673"/>
    <cellStyle name="s_Valuation _BS Csan CPC 02 &lt;SAP&gt;_Query C.Custos SF 10-11_Diferenças outubro CAN- (2)_3-Balanço_2-DRE_DMPL" xfId="21674"/>
    <cellStyle name="s_Valuation _BS Csan CPC 02 &lt;SAP&gt;_Query C.Custos SF 10-11_Diferenças outubro CAN- (2)_3-Balanço_3-Balanço" xfId="21675"/>
    <cellStyle name="s_Valuation _BS Csan CPC 02 &lt;SAP&gt;_Query C.Custos SF 10-11_Diferenças outubro CAN- (2)_3-Balanço_7-Estoque" xfId="21676"/>
    <cellStyle name="s_Valuation _BS Csan CPC 02 &lt;SAP&gt;_Query C.Custos SF 10-11_Diferenças outubro CAN- (2)_7-Estoque" xfId="21677"/>
    <cellStyle name="s_Valuation _BS Csan CPC 02 &lt;SAP&gt;_Query C.Custos SF 10-11_Diferenças outubro CAN- (2)_Balanço" xfId="21678"/>
    <cellStyle name="s_Valuation _BS Csan CPC 02 &lt;SAP&gt;_Query C.Custos SF 10-11_Diferenças outubro CAN- (2)_IR Diferido" xfId="21679"/>
    <cellStyle name="s_Valuation _BS Csan CPC 02 &lt;SAP&gt;_Query C.Custos SF 10-11_IR Diferido" xfId="21680"/>
    <cellStyle name="s_Valuation _BS Csan CPC 02 &lt;SAP&gt;_Query C.Custos SF 10-11_Query C.Custos SF 10-11" xfId="21681"/>
    <cellStyle name="s_Valuation _BS Csan CPC 02 &lt;SAP&gt;_Query C.Custos SF 10-11_Query C.Custos SF 10-11 2" xfId="21682"/>
    <cellStyle name="s_Valuation _BS Csan CPC 02 &lt;SAP&gt;_Query C.Custos SF 10-11_Query C.Custos SF 10-11 2_15-FINANCEIRAS" xfId="21683"/>
    <cellStyle name="s_Valuation _BS Csan CPC 02 &lt;SAP&gt;_Query C.Custos SF 10-11_Query C.Custos SF 10-11_15-FINANCEIRAS" xfId="21684"/>
    <cellStyle name="s_Valuation _BS Csan CPC 02 &lt;SAP&gt;_Query C.Custos SF 10-11_Query C.Custos SF 10-11_15-FINANCEIRAS_1" xfId="21685"/>
    <cellStyle name="s_Valuation _BS Csan CPC 02 &lt;SAP&gt;_Query C.Custos SF 10-11_Query C.Custos SF 10-11_2-DRE" xfId="21686"/>
    <cellStyle name="s_Valuation _BS Csan CPC 02 &lt;SAP&gt;_Query C.Custos SF 10-11_Query C.Custos SF 10-11_2-DRE_Dep_Judiciais-Contingências" xfId="21687"/>
    <cellStyle name="s_Valuation _BS Csan CPC 02 &lt;SAP&gt;_Query C.Custos SF 10-11_Query C.Custos SF 10-11_2-DRE_DFC Gerencial" xfId="21688"/>
    <cellStyle name="s_Valuation _BS Csan CPC 02 &lt;SAP&gt;_Query C.Custos SF 10-11_Query C.Custos SF 10-11_2-DRE_DMPL" xfId="21689"/>
    <cellStyle name="s_Valuation _BS Csan CPC 02 &lt;SAP&gt;_Query C.Custos SF 10-11_Query C.Custos SF 10-11_3-Balanço" xfId="21690"/>
    <cellStyle name="s_Valuation _BS Csan CPC 02 &lt;SAP&gt;_Query C.Custos SF 10-11_Query C.Custos SF 10-11_3-Balanço 2" xfId="21691"/>
    <cellStyle name="s_Valuation _BS Csan CPC 02 &lt;SAP&gt;_Query C.Custos SF 10-11_Query C.Custos SF 10-11_3-Balanço 2_15-FINANCEIRAS" xfId="21692"/>
    <cellStyle name="s_Valuation _BS Csan CPC 02 &lt;SAP&gt;_Query C.Custos SF 10-11_Query C.Custos SF 10-11_3-Balanço_1" xfId="21693"/>
    <cellStyle name="s_Valuation _BS Csan CPC 02 &lt;SAP&gt;_Query C.Custos SF 10-11_Query C.Custos SF 10-11_3-Balanço_15-FINANCEIRAS" xfId="21694"/>
    <cellStyle name="s_Valuation _BS Csan CPC 02 &lt;SAP&gt;_Query C.Custos SF 10-11_Query C.Custos SF 10-11_3-Balanço_15-FINANCEIRAS_1" xfId="21695"/>
    <cellStyle name="s_Valuation _BS Csan CPC 02 &lt;SAP&gt;_Query C.Custos SF 10-11_Query C.Custos SF 10-11_3-Balanço_2-DRE" xfId="21696"/>
    <cellStyle name="s_Valuation _BS Csan CPC 02 &lt;SAP&gt;_Query C.Custos SF 10-11_Query C.Custos SF 10-11_3-Balanço_2-DRE_Dep_Judiciais-Contingências" xfId="21697"/>
    <cellStyle name="s_Valuation _BS Csan CPC 02 &lt;SAP&gt;_Query C.Custos SF 10-11_Query C.Custos SF 10-11_3-Balanço_2-DRE_DFC Gerencial" xfId="21698"/>
    <cellStyle name="s_Valuation _BS Csan CPC 02 &lt;SAP&gt;_Query C.Custos SF 10-11_Query C.Custos SF 10-11_3-Balanço_2-DRE_DMPL" xfId="21699"/>
    <cellStyle name="s_Valuation _BS Csan CPC 02 &lt;SAP&gt;_Query C.Custos SF 10-11_Query C.Custos SF 10-11_3-Balanço_3-Balanço" xfId="21700"/>
    <cellStyle name="s_Valuation _BS Csan CPC 02 &lt;SAP&gt;_Query C.Custos SF 10-11_Query C.Custos SF 10-11_3-Balanço_7-Estoque" xfId="21701"/>
    <cellStyle name="s_Valuation _BS Csan CPC 02 &lt;SAP&gt;_Query C.Custos SF 10-11_Query C.Custos SF 10-11_7-Estoque" xfId="21702"/>
    <cellStyle name="s_Valuation _BS Csan CPC 02 &lt;SAP&gt;_Query C.Custos SF 10-11_Query C.Custos SF 10-11_Balanço" xfId="21703"/>
    <cellStyle name="s_Valuation _BS Csan CPC 02 &lt;SAP&gt;_Query C.Custos SF 10-11_Query C.Custos SF 10-11_IR Diferido" xfId="21704"/>
    <cellStyle name="s_Valuation _BS Csan CPC 02 &lt;SAP&gt;_Raizen Combust" xfId="21705"/>
    <cellStyle name="s_Valuation _BS Csan CPC 02 &lt;SAP&gt;_Res.Cont. AdmComLog" xfId="21706"/>
    <cellStyle name="s_Valuation _BS Csan CPC 02 &lt;SAP&gt;_Res.Cont. AdmComLog 2" xfId="21707"/>
    <cellStyle name="s_Valuation _BS Csan CPC 02 &lt;SAP&gt;_Res.Cont. AdmComLog 2_15-FINANCEIRAS" xfId="21708"/>
    <cellStyle name="s_Valuation _BS Csan CPC 02 &lt;SAP&gt;_Res.Cont. AdmComLog_15-FINANCEIRAS" xfId="21709"/>
    <cellStyle name="s_Valuation _BS Csan CPC 02 &lt;SAP&gt;_Res.Cont. AdmComLog_15-FINANCEIRAS_1" xfId="21710"/>
    <cellStyle name="s_Valuation _BS Csan CPC 02 &lt;SAP&gt;_Res.Cont. AdmComLog_2-DRE" xfId="21711"/>
    <cellStyle name="s_Valuation _BS Csan CPC 02 &lt;SAP&gt;_Res.Cont. AdmComLog_2-DRE_Dep_Judiciais-Contingências" xfId="21712"/>
    <cellStyle name="s_Valuation _BS Csan CPC 02 &lt;SAP&gt;_Res.Cont. AdmComLog_2-DRE_DFC Gerencial" xfId="21713"/>
    <cellStyle name="s_Valuation _BS Csan CPC 02 &lt;SAP&gt;_Res.Cont. AdmComLog_2-DRE_DMPL" xfId="21714"/>
    <cellStyle name="s_Valuation _BS Csan CPC 02 &lt;SAP&gt;_Res.Cont. AdmComLog_3-Balanço" xfId="21715"/>
    <cellStyle name="s_Valuation _BS Csan CPC 02 &lt;SAP&gt;_Res.Cont. AdmComLog_3-Balanço 2" xfId="21716"/>
    <cellStyle name="s_Valuation _BS Csan CPC 02 &lt;SAP&gt;_Res.Cont. AdmComLog_3-Balanço 2_15-FINANCEIRAS" xfId="21717"/>
    <cellStyle name="s_Valuation _BS Csan CPC 02 &lt;SAP&gt;_Res.Cont. AdmComLog_3-Balanço_1" xfId="21718"/>
    <cellStyle name="s_Valuation _BS Csan CPC 02 &lt;SAP&gt;_Res.Cont. AdmComLog_3-Balanço_15-FINANCEIRAS" xfId="21719"/>
    <cellStyle name="s_Valuation _BS Csan CPC 02 &lt;SAP&gt;_Res.Cont. AdmComLog_3-Balanço_15-FINANCEIRAS_1" xfId="21720"/>
    <cellStyle name="s_Valuation _BS Csan CPC 02 &lt;SAP&gt;_Res.Cont. AdmComLog_3-Balanço_2-DRE" xfId="21721"/>
    <cellStyle name="s_Valuation _BS Csan CPC 02 &lt;SAP&gt;_Res.Cont. AdmComLog_3-Balanço_2-DRE_Dep_Judiciais-Contingências" xfId="21722"/>
    <cellStyle name="s_Valuation _BS Csan CPC 02 &lt;SAP&gt;_Res.Cont. AdmComLog_3-Balanço_2-DRE_DFC Gerencial" xfId="21723"/>
    <cellStyle name="s_Valuation _BS Csan CPC 02 &lt;SAP&gt;_Res.Cont. AdmComLog_3-Balanço_2-DRE_DMPL" xfId="21724"/>
    <cellStyle name="s_Valuation _BS Csan CPC 02 &lt;SAP&gt;_Res.Cont. AdmComLog_3-Balanço_3-Balanço" xfId="21725"/>
    <cellStyle name="s_Valuation _BS Csan CPC 02 &lt;SAP&gt;_Res.Cont. AdmComLog_3-Balanço_7-Estoque" xfId="21726"/>
    <cellStyle name="s_Valuation _BS Csan CPC 02 &lt;SAP&gt;_Res.Cont. AdmComLog_7-Estoque" xfId="21727"/>
    <cellStyle name="s_Valuation _BS Csan CPC 02 &lt;SAP&gt;_Res.Cont. AdmComLog_Balanço" xfId="21728"/>
    <cellStyle name="s_Valuation _BS Csan CPC 02 &lt;SAP&gt;_Res.Cont. AdmComLog_CCL" xfId="21729"/>
    <cellStyle name="s_Valuation _BS Csan CPC 02 &lt;SAP&gt;_Res.Cont. AdmComLog_CCL 2" xfId="21730"/>
    <cellStyle name="s_Valuation _BS Csan CPC 02 &lt;SAP&gt;_Res.Cont. AdmComLog_CCL 2_15-FINANCEIRAS" xfId="21731"/>
    <cellStyle name="s_Valuation _BS Csan CPC 02 &lt;SAP&gt;_Res.Cont. AdmComLog_CCL_15-FINANCEIRAS" xfId="21732"/>
    <cellStyle name="s_Valuation _BS Csan CPC 02 &lt;SAP&gt;_Res.Cont. AdmComLog_CCL_15-FINANCEIRAS_1" xfId="21733"/>
    <cellStyle name="s_Valuation _BS Csan CPC 02 &lt;SAP&gt;_Res.Cont. AdmComLog_CCL_2-DRE" xfId="21734"/>
    <cellStyle name="s_Valuation _BS Csan CPC 02 &lt;SAP&gt;_Res.Cont. AdmComLog_CCL_2-DRE_Dep_Judiciais-Contingências" xfId="21735"/>
    <cellStyle name="s_Valuation _BS Csan CPC 02 &lt;SAP&gt;_Res.Cont. AdmComLog_CCL_2-DRE_DFC Gerencial" xfId="21736"/>
    <cellStyle name="s_Valuation _BS Csan CPC 02 &lt;SAP&gt;_Res.Cont. AdmComLog_CCL_2-DRE_DMPL" xfId="21737"/>
    <cellStyle name="s_Valuation _BS Csan CPC 02 &lt;SAP&gt;_Res.Cont. AdmComLog_CCL_3-Balanço" xfId="21738"/>
    <cellStyle name="s_Valuation _BS Csan CPC 02 &lt;SAP&gt;_Res.Cont. AdmComLog_CCL_3-Balanço 2" xfId="21739"/>
    <cellStyle name="s_Valuation _BS Csan CPC 02 &lt;SAP&gt;_Res.Cont. AdmComLog_CCL_3-Balanço 2_15-FINANCEIRAS" xfId="21740"/>
    <cellStyle name="s_Valuation _BS Csan CPC 02 &lt;SAP&gt;_Res.Cont. AdmComLog_CCL_3-Balanço_1" xfId="21741"/>
    <cellStyle name="s_Valuation _BS Csan CPC 02 &lt;SAP&gt;_Res.Cont. AdmComLog_CCL_3-Balanço_15-FINANCEIRAS" xfId="21742"/>
    <cellStyle name="s_Valuation _BS Csan CPC 02 &lt;SAP&gt;_Res.Cont. AdmComLog_CCL_3-Balanço_15-FINANCEIRAS_1" xfId="21743"/>
    <cellStyle name="s_Valuation _BS Csan CPC 02 &lt;SAP&gt;_Res.Cont. AdmComLog_CCL_3-Balanço_2-DRE" xfId="21744"/>
    <cellStyle name="s_Valuation _BS Csan CPC 02 &lt;SAP&gt;_Res.Cont. AdmComLog_CCL_3-Balanço_2-DRE_Dep_Judiciais-Contingências" xfId="21745"/>
    <cellStyle name="s_Valuation _BS Csan CPC 02 &lt;SAP&gt;_Res.Cont. AdmComLog_CCL_3-Balanço_2-DRE_DFC Gerencial" xfId="21746"/>
    <cellStyle name="s_Valuation _BS Csan CPC 02 &lt;SAP&gt;_Res.Cont. AdmComLog_CCL_3-Balanço_2-DRE_DMPL" xfId="21747"/>
    <cellStyle name="s_Valuation _BS Csan CPC 02 &lt;SAP&gt;_Res.Cont. AdmComLog_CCL_3-Balanço_3-Balanço" xfId="21748"/>
    <cellStyle name="s_Valuation _BS Csan CPC 02 &lt;SAP&gt;_Res.Cont. AdmComLog_CCL_3-Balanço_7-Estoque" xfId="21749"/>
    <cellStyle name="s_Valuation _BS Csan CPC 02 &lt;SAP&gt;_Res.Cont. AdmComLog_CCL_7-Estoque" xfId="21750"/>
    <cellStyle name="s_Valuation _BS Csan CPC 02 &lt;SAP&gt;_Res.Cont. AdmComLog_CCL_Balanço" xfId="21751"/>
    <cellStyle name="s_Valuation _BS Csan CPC 02 &lt;SAP&gt;_Res.Cont. AdmComLog_CCL_IR Diferido" xfId="21752"/>
    <cellStyle name="s_Valuation _BS Csan CPC 02 &lt;SAP&gt;_Res.Cont. AdmComLog_Diferenças outubro CAN- (2)" xfId="21753"/>
    <cellStyle name="s_Valuation _BS Csan CPC 02 &lt;SAP&gt;_Res.Cont. AdmComLog_Diferenças outubro CAN- (2) 2" xfId="21754"/>
    <cellStyle name="s_Valuation _BS Csan CPC 02 &lt;SAP&gt;_Res.Cont. AdmComLog_Diferenças outubro CAN- (2) 2_15-FINANCEIRAS" xfId="21755"/>
    <cellStyle name="s_Valuation _BS Csan CPC 02 &lt;SAP&gt;_Res.Cont. AdmComLog_Diferenças outubro CAN- (2)_15-FINANCEIRAS" xfId="21756"/>
    <cellStyle name="s_Valuation _BS Csan CPC 02 &lt;SAP&gt;_Res.Cont. AdmComLog_Diferenças outubro CAN- (2)_15-FINANCEIRAS_1" xfId="21757"/>
    <cellStyle name="s_Valuation _BS Csan CPC 02 &lt;SAP&gt;_Res.Cont. AdmComLog_Diferenças outubro CAN- (2)_2-DRE" xfId="21758"/>
    <cellStyle name="s_Valuation _BS Csan CPC 02 &lt;SAP&gt;_Res.Cont. AdmComLog_Diferenças outubro CAN- (2)_2-DRE_Dep_Judiciais-Contingências" xfId="21759"/>
    <cellStyle name="s_Valuation _BS Csan CPC 02 &lt;SAP&gt;_Res.Cont. AdmComLog_Diferenças outubro CAN- (2)_2-DRE_DFC Gerencial" xfId="21760"/>
    <cellStyle name="s_Valuation _BS Csan CPC 02 &lt;SAP&gt;_Res.Cont. AdmComLog_Diferenças outubro CAN- (2)_2-DRE_DMPL" xfId="21761"/>
    <cellStyle name="s_Valuation _BS Csan CPC 02 &lt;SAP&gt;_Res.Cont. AdmComLog_Diferenças outubro CAN- (2)_3-Balanço" xfId="21762"/>
    <cellStyle name="s_Valuation _BS Csan CPC 02 &lt;SAP&gt;_Res.Cont. AdmComLog_Diferenças outubro CAN- (2)_3-Balanço 2" xfId="21763"/>
    <cellStyle name="s_Valuation _BS Csan CPC 02 &lt;SAP&gt;_Res.Cont. AdmComLog_Diferenças outubro CAN- (2)_3-Balanço 2_15-FINANCEIRAS" xfId="21764"/>
    <cellStyle name="s_Valuation _BS Csan CPC 02 &lt;SAP&gt;_Res.Cont. AdmComLog_Diferenças outubro CAN- (2)_3-Balanço_1" xfId="21765"/>
    <cellStyle name="s_Valuation _BS Csan CPC 02 &lt;SAP&gt;_Res.Cont. AdmComLog_Diferenças outubro CAN- (2)_3-Balanço_15-FINANCEIRAS" xfId="21766"/>
    <cellStyle name="s_Valuation _BS Csan CPC 02 &lt;SAP&gt;_Res.Cont. AdmComLog_Diferenças outubro CAN- (2)_3-Balanço_15-FINANCEIRAS_1" xfId="21767"/>
    <cellStyle name="s_Valuation _BS Csan CPC 02 &lt;SAP&gt;_Res.Cont. AdmComLog_Diferenças outubro CAN- (2)_3-Balanço_2-DRE" xfId="21768"/>
    <cellStyle name="s_Valuation _BS Csan CPC 02 &lt;SAP&gt;_Res.Cont. AdmComLog_Diferenças outubro CAN- (2)_3-Balanço_2-DRE_Dep_Judiciais-Contingências" xfId="21769"/>
    <cellStyle name="s_Valuation _BS Csan CPC 02 &lt;SAP&gt;_Res.Cont. AdmComLog_Diferenças outubro CAN- (2)_3-Balanço_2-DRE_DFC Gerencial" xfId="21770"/>
    <cellStyle name="s_Valuation _BS Csan CPC 02 &lt;SAP&gt;_Res.Cont. AdmComLog_Diferenças outubro CAN- (2)_3-Balanço_2-DRE_DMPL" xfId="21771"/>
    <cellStyle name="s_Valuation _BS Csan CPC 02 &lt;SAP&gt;_Res.Cont. AdmComLog_Diferenças outubro CAN- (2)_3-Balanço_3-Balanço" xfId="21772"/>
    <cellStyle name="s_Valuation _BS Csan CPC 02 &lt;SAP&gt;_Res.Cont. AdmComLog_Diferenças outubro CAN- (2)_3-Balanço_7-Estoque" xfId="21773"/>
    <cellStyle name="s_Valuation _BS Csan CPC 02 &lt;SAP&gt;_Res.Cont. AdmComLog_Diferenças outubro CAN- (2)_7-Estoque" xfId="21774"/>
    <cellStyle name="s_Valuation _BS Csan CPC 02 &lt;SAP&gt;_Res.Cont. AdmComLog_Diferenças outubro CAN- (2)_Balanço" xfId="21775"/>
    <cellStyle name="s_Valuation _BS Csan CPC 02 &lt;SAP&gt;_Res.Cont. AdmComLog_Diferenças outubro CAN- (2)_IR Diferido" xfId="21776"/>
    <cellStyle name="s_Valuation _BS Csan CPC 02 &lt;SAP&gt;_Res.Cont. AdmComLog_IR Diferido" xfId="21777"/>
    <cellStyle name="s_Valuation _BS Csan CPC 02 &lt;SAP&gt;_Res.Cont. AdmComLog_Query C.Custos SF 10-11" xfId="21778"/>
    <cellStyle name="s_Valuation _BS Csan CPC 02 &lt;SAP&gt;_Res.Cont. AdmComLog_Query C.Custos SF 10-11 2" xfId="21779"/>
    <cellStyle name="s_Valuation _BS Csan CPC 02 &lt;SAP&gt;_Res.Cont. AdmComLog_Query C.Custos SF 10-11 2_15-FINANCEIRAS" xfId="21780"/>
    <cellStyle name="s_Valuation _BS Csan CPC 02 &lt;SAP&gt;_Res.Cont. AdmComLog_Query C.Custos SF 10-11_15-FINANCEIRAS" xfId="21781"/>
    <cellStyle name="s_Valuation _BS Csan CPC 02 &lt;SAP&gt;_Res.Cont. AdmComLog_Query C.Custos SF 10-11_15-FINANCEIRAS_1" xfId="21782"/>
    <cellStyle name="s_Valuation _BS Csan CPC 02 &lt;SAP&gt;_Res.Cont. AdmComLog_Query C.Custos SF 10-11_2-DRE" xfId="21783"/>
    <cellStyle name="s_Valuation _BS Csan CPC 02 &lt;SAP&gt;_Res.Cont. AdmComLog_Query C.Custos SF 10-11_2-DRE_Dep_Judiciais-Contingências" xfId="21784"/>
    <cellStyle name="s_Valuation _BS Csan CPC 02 &lt;SAP&gt;_Res.Cont. AdmComLog_Query C.Custos SF 10-11_2-DRE_DFC Gerencial" xfId="21785"/>
    <cellStyle name="s_Valuation _BS Csan CPC 02 &lt;SAP&gt;_Res.Cont. AdmComLog_Query C.Custos SF 10-11_2-DRE_DMPL" xfId="21786"/>
    <cellStyle name="s_Valuation _BS Csan CPC 02 &lt;SAP&gt;_Res.Cont. AdmComLog_Query C.Custos SF 10-11_3-Balanço" xfId="21787"/>
    <cellStyle name="s_Valuation _BS Csan CPC 02 &lt;SAP&gt;_Res.Cont. AdmComLog_Query C.Custos SF 10-11_3-Balanço 2" xfId="21788"/>
    <cellStyle name="s_Valuation _BS Csan CPC 02 &lt;SAP&gt;_Res.Cont. AdmComLog_Query C.Custos SF 10-11_3-Balanço 2_15-FINANCEIRAS" xfId="21789"/>
    <cellStyle name="s_Valuation _BS Csan CPC 02 &lt;SAP&gt;_Res.Cont. AdmComLog_Query C.Custos SF 10-11_3-Balanço_1" xfId="21790"/>
    <cellStyle name="s_Valuation _BS Csan CPC 02 &lt;SAP&gt;_Res.Cont. AdmComLog_Query C.Custos SF 10-11_3-Balanço_15-FINANCEIRAS" xfId="21791"/>
    <cellStyle name="s_Valuation _BS Csan CPC 02 &lt;SAP&gt;_Res.Cont. AdmComLog_Query C.Custos SF 10-11_3-Balanço_15-FINANCEIRAS_1" xfId="21792"/>
    <cellStyle name="s_Valuation _BS Csan CPC 02 &lt;SAP&gt;_Res.Cont. AdmComLog_Query C.Custos SF 10-11_3-Balanço_2-DRE" xfId="21793"/>
    <cellStyle name="s_Valuation _BS Csan CPC 02 &lt;SAP&gt;_Res.Cont. AdmComLog_Query C.Custos SF 10-11_3-Balanço_2-DRE_Dep_Judiciais-Contingências" xfId="21794"/>
    <cellStyle name="s_Valuation _BS Csan CPC 02 &lt;SAP&gt;_Res.Cont. AdmComLog_Query C.Custos SF 10-11_3-Balanço_2-DRE_DFC Gerencial" xfId="21795"/>
    <cellStyle name="s_Valuation _BS Csan CPC 02 &lt;SAP&gt;_Res.Cont. AdmComLog_Query C.Custos SF 10-11_3-Balanço_2-DRE_DMPL" xfId="21796"/>
    <cellStyle name="s_Valuation _BS Csan CPC 02 &lt;SAP&gt;_Res.Cont. AdmComLog_Query C.Custos SF 10-11_3-Balanço_3-Balanço" xfId="21797"/>
    <cellStyle name="s_Valuation _BS Csan CPC 02 &lt;SAP&gt;_Res.Cont. AdmComLog_Query C.Custos SF 10-11_3-Balanço_7-Estoque" xfId="21798"/>
    <cellStyle name="s_Valuation _BS Csan CPC 02 &lt;SAP&gt;_Res.Cont. AdmComLog_Query C.Custos SF 10-11_7-Estoque" xfId="21799"/>
    <cellStyle name="s_Valuation _BS Csan CPC 02 &lt;SAP&gt;_Res.Cont. AdmComLog_Query C.Custos SF 10-11_Balanço" xfId="21800"/>
    <cellStyle name="s_Valuation _BS Csan CPC 02 &lt;SAP&gt;_Res.Cont. AdmComLog_Query C.Custos SF 10-11_IR Diferido" xfId="21801"/>
    <cellStyle name="s_Valuation _BS Csan CPC 02 &lt;SAP&gt;_RESULTADO" xfId="21802"/>
    <cellStyle name="s_Valuation _BS Csan CPC 02 &lt;SAP&gt;_Set 11 Cosan" xfId="21803"/>
    <cellStyle name="s_Valuation _BS Csan CPC 02 &lt;SAP&gt;_Tx Efetiva Combustivel 1104" xfId="21804"/>
    <cellStyle name="s_Valuation _BS Csan CPC 02 &lt;SAP&gt;_Verificar - 13-Comerciais" xfId="21805"/>
    <cellStyle name="s_Valuation _BS Csan CPC 02 &lt;SAP&gt;_Verificar - 13-Comerciais 2" xfId="21806"/>
    <cellStyle name="s_Valuation _BS Csan CPC 02 &lt;SAP&gt;_Verificar - 13-Comerciais 2_15-FINANCEIRAS" xfId="21807"/>
    <cellStyle name="s_Valuation _BS Csan CPC 02 &lt;SAP&gt;_Verificar - 13-Comerciais_15-FINANCEIRAS" xfId="21808"/>
    <cellStyle name="s_Valuation _BS Csan CPC 02 &lt;SAP&gt;_Verificar - 13-Comerciais_15-FINANCEIRAS_1" xfId="21809"/>
    <cellStyle name="s_Valuation _BS Csan CPC 02 &lt;SAP&gt;_Verificar - 13-Comerciais_3-Balanço" xfId="21810"/>
    <cellStyle name="s_Valuation _Caixa restrito" xfId="21811"/>
    <cellStyle name="s_Valuation _Caixa restrito_7-Estoque" xfId="21812"/>
    <cellStyle name="s_Valuation _Centro de Lucros 2010" xfId="21813"/>
    <cellStyle name="s_Valuation _Centro de Lucros 2010 2" xfId="21814"/>
    <cellStyle name="s_Valuation _Centro de Lucros 2010 2_15-FINANCEIRAS" xfId="21815"/>
    <cellStyle name="s_Valuation _Centro de Lucros 2010_15-FINANCEIRAS" xfId="21816"/>
    <cellStyle name="s_Valuation _Centro de Lucros 2010_15-FINANCEIRAS_1" xfId="21817"/>
    <cellStyle name="s_Valuation _Centro de Lucros 2010_2-DRE" xfId="21818"/>
    <cellStyle name="s_Valuation _Centro de Lucros 2010_2-DRE_Dep_Judiciais-Contingências" xfId="21819"/>
    <cellStyle name="s_Valuation _Centro de Lucros 2010_2-DRE_DFC Gerencial" xfId="21820"/>
    <cellStyle name="s_Valuation _Centro de Lucros 2010_2-DRE_DMPL" xfId="21821"/>
    <cellStyle name="s_Valuation _Centro de Lucros 2010_3-Balanço" xfId="21822"/>
    <cellStyle name="s_Valuation _Centro de Lucros 2010_3-Balanço 2" xfId="21823"/>
    <cellStyle name="s_Valuation _Centro de Lucros 2010_3-Balanço 2_15-FINANCEIRAS" xfId="21824"/>
    <cellStyle name="s_Valuation _Centro de Lucros 2010_3-Balanço_1" xfId="21825"/>
    <cellStyle name="s_Valuation _Centro de Lucros 2010_3-Balanço_15-FINANCEIRAS" xfId="21826"/>
    <cellStyle name="s_Valuation _Centro de Lucros 2010_3-Balanço_15-FINANCEIRAS_1" xfId="21827"/>
    <cellStyle name="s_Valuation _Centro de Lucros 2010_3-Balanço_2-DRE" xfId="21828"/>
    <cellStyle name="s_Valuation _Centro de Lucros 2010_3-Balanço_2-DRE_Dep_Judiciais-Contingências" xfId="21829"/>
    <cellStyle name="s_Valuation _Centro de Lucros 2010_3-Balanço_2-DRE_DFC Gerencial" xfId="21830"/>
    <cellStyle name="s_Valuation _Centro de Lucros 2010_3-Balanço_2-DRE_DMPL" xfId="21831"/>
    <cellStyle name="s_Valuation _Centro de Lucros 2010_3-Balanço_3-Balanço" xfId="21832"/>
    <cellStyle name="s_Valuation _Centro de Lucros 2010_3-Balanço_7-Estoque" xfId="21833"/>
    <cellStyle name="s_Valuation _Centro de Lucros 2010_7-Estoque" xfId="21834"/>
    <cellStyle name="s_Valuation _Centro de Lucros 2010_Balanço" xfId="21835"/>
    <cellStyle name="s_Valuation _Centro de Lucros 2010_IR Diferido" xfId="21836"/>
    <cellStyle name="s_Valuation _Cosan" xfId="21837"/>
    <cellStyle name="s_Valuation _Cosan 2" xfId="21838"/>
    <cellStyle name="s_Valuation _Cosan 2 2" xfId="21839"/>
    <cellStyle name="s_Valuation _Cosan 2 2_15-FINANCEIRAS" xfId="21840"/>
    <cellStyle name="s_Valuation _Cosan 2_15-FINANCEIRAS" xfId="21841"/>
    <cellStyle name="s_Valuation _Cosan 2_15-FINANCEIRAS_1" xfId="21842"/>
    <cellStyle name="s_Valuation _Cosan 2_2-DRE" xfId="21843"/>
    <cellStyle name="s_Valuation _Cosan 2_2-DRE_Dep_Judiciais-Contingências" xfId="21844"/>
    <cellStyle name="s_Valuation _Cosan 2_2-DRE_DFC Gerencial" xfId="21845"/>
    <cellStyle name="s_Valuation _Cosan 2_2-DRE_DMPL" xfId="21846"/>
    <cellStyle name="s_Valuation _Cosan 2_3-Balanço" xfId="21847"/>
    <cellStyle name="s_Valuation _Cosan 2_7-Estoque" xfId="21848"/>
    <cellStyle name="s_Valuation _Cosan 2_IR Diferido" xfId="21849"/>
    <cellStyle name="s_Valuation _Cosan 3" xfId="21850"/>
    <cellStyle name="s_Valuation _Cosan 3 2" xfId="21851"/>
    <cellStyle name="s_Valuation _Cosan 3 2_15-FINANCEIRAS" xfId="21852"/>
    <cellStyle name="s_Valuation _Cosan 3_15-FINANCEIRAS" xfId="21853"/>
    <cellStyle name="s_Valuation _Cosan 3_15-FINANCEIRAS_1" xfId="21854"/>
    <cellStyle name="s_Valuation _Cosan 3_2-DRE" xfId="21855"/>
    <cellStyle name="s_Valuation _Cosan 3_2-DRE_Dep_Judiciais-Contingências" xfId="21856"/>
    <cellStyle name="s_Valuation _Cosan 3_2-DRE_DFC Gerencial" xfId="21857"/>
    <cellStyle name="s_Valuation _Cosan 3_2-DRE_DMPL" xfId="21858"/>
    <cellStyle name="s_Valuation _Cosan 3_3-Balanço" xfId="21859"/>
    <cellStyle name="s_Valuation _Cosan 3_7-Estoque" xfId="21860"/>
    <cellStyle name="s_Valuation _Cosan 4" xfId="21861"/>
    <cellStyle name="s_Valuation _Cosan 4 2" xfId="21862"/>
    <cellStyle name="s_Valuation _Cosan 4 2_15-FINANCEIRAS" xfId="21863"/>
    <cellStyle name="s_Valuation _Cosan 4_15-FINANCEIRAS" xfId="21864"/>
    <cellStyle name="s_Valuation _Cosan 4_15-FINANCEIRAS_1" xfId="21865"/>
    <cellStyle name="s_Valuation _Cosan 4_2-DRE" xfId="21866"/>
    <cellStyle name="s_Valuation _Cosan 4_2-DRE_Dep_Judiciais-Contingências" xfId="21867"/>
    <cellStyle name="s_Valuation _Cosan 4_2-DRE_DFC Gerencial" xfId="21868"/>
    <cellStyle name="s_Valuation _Cosan 4_2-DRE_DMPL" xfId="21869"/>
    <cellStyle name="s_Valuation _Cosan 4_3-Balanço" xfId="21870"/>
    <cellStyle name="s_Valuation _Cosan 4_Dep_Judiciais-Contingências" xfId="21871"/>
    <cellStyle name="s_Valuation _Cosan 4_DFC Gerencial" xfId="21872"/>
    <cellStyle name="s_Valuation _Cosan 4_DMPL" xfId="21873"/>
    <cellStyle name="s_Valuation _Cosan 5" xfId="21874"/>
    <cellStyle name="s_Valuation _Cosan 5_15-FINANCEIRAS" xfId="21875"/>
    <cellStyle name="s_Valuation _COSAN IND.COM." xfId="21876"/>
    <cellStyle name="s_Valuation _Cosan Passivo" xfId="21877"/>
    <cellStyle name="s_Valuation _Cosan Passivo 2" xfId="21878"/>
    <cellStyle name="s_Valuation _Cosan Passivo 2 2" xfId="21879"/>
    <cellStyle name="s_Valuation _Cosan Passivo 2 2_15-FINANCEIRAS" xfId="21880"/>
    <cellStyle name="s_Valuation _Cosan Passivo 2_15-FINANCEIRAS" xfId="21881"/>
    <cellStyle name="s_Valuation _Cosan Passivo 2_15-FINANCEIRAS_1" xfId="21882"/>
    <cellStyle name="s_Valuation _Cosan Passivo 2_2-DRE" xfId="21883"/>
    <cellStyle name="s_Valuation _Cosan Passivo 2_2-DRE_Dep_Judiciais-Contingências" xfId="21884"/>
    <cellStyle name="s_Valuation _Cosan Passivo 2_2-DRE_DFC Gerencial" xfId="21885"/>
    <cellStyle name="s_Valuation _Cosan Passivo 2_2-DRE_DMPL" xfId="21886"/>
    <cellStyle name="s_Valuation _Cosan Passivo 2_3-Balanço" xfId="21887"/>
    <cellStyle name="s_Valuation _Cosan Passivo 2_7-Estoque" xfId="21888"/>
    <cellStyle name="s_Valuation _Cosan Passivo 2_IR Diferido" xfId="21889"/>
    <cellStyle name="s_Valuation _Cosan Passivo 3" xfId="21890"/>
    <cellStyle name="s_Valuation _Cosan Passivo 3 2" xfId="21891"/>
    <cellStyle name="s_Valuation _Cosan Passivo 3 2_15-FINANCEIRAS" xfId="21892"/>
    <cellStyle name="s_Valuation _Cosan Passivo 3_15-FINANCEIRAS" xfId="21893"/>
    <cellStyle name="s_Valuation _Cosan Passivo 3_15-FINANCEIRAS_1" xfId="21894"/>
    <cellStyle name="s_Valuation _Cosan Passivo 3_2-DRE" xfId="21895"/>
    <cellStyle name="s_Valuation _Cosan Passivo 3_2-DRE_Dep_Judiciais-Contingências" xfId="21896"/>
    <cellStyle name="s_Valuation _Cosan Passivo 3_2-DRE_DFC Gerencial" xfId="21897"/>
    <cellStyle name="s_Valuation _Cosan Passivo 3_2-DRE_DMPL" xfId="21898"/>
    <cellStyle name="s_Valuation _Cosan Passivo 3_3-Balanço" xfId="21899"/>
    <cellStyle name="s_Valuation _Cosan Passivo 3_7-Estoque" xfId="21900"/>
    <cellStyle name="s_Valuation _Cosan Passivo 4" xfId="21901"/>
    <cellStyle name="s_Valuation _Cosan Passivo 4 2" xfId="21902"/>
    <cellStyle name="s_Valuation _Cosan Passivo 4 2_15-FINANCEIRAS" xfId="21903"/>
    <cellStyle name="s_Valuation _Cosan Passivo 4_15-FINANCEIRAS" xfId="21904"/>
    <cellStyle name="s_Valuation _Cosan Passivo 4_15-FINANCEIRAS_1" xfId="21905"/>
    <cellStyle name="s_Valuation _Cosan Passivo 4_2-DRE" xfId="21906"/>
    <cellStyle name="s_Valuation _Cosan Passivo 4_2-DRE_Dep_Judiciais-Contingências" xfId="21907"/>
    <cellStyle name="s_Valuation _Cosan Passivo 4_2-DRE_DFC Gerencial" xfId="21908"/>
    <cellStyle name="s_Valuation _Cosan Passivo 4_2-DRE_DMPL" xfId="21909"/>
    <cellStyle name="s_Valuation _Cosan Passivo 4_3-Balanço" xfId="21910"/>
    <cellStyle name="s_Valuation _Cosan Passivo 4_Dep_Judiciais-Contingências" xfId="21911"/>
    <cellStyle name="s_Valuation _Cosan Passivo 4_DFC Gerencial" xfId="21912"/>
    <cellStyle name="s_Valuation _Cosan Passivo 4_DMPL" xfId="21913"/>
    <cellStyle name="s_Valuation _Cosan Passivo 5" xfId="21914"/>
    <cellStyle name="s_Valuation _Cosan Passivo 5_15-FINANCEIRAS" xfId="21915"/>
    <cellStyle name="s_Valuation _Cosan Passivo_15-FINANCEIRAS" xfId="21916"/>
    <cellStyle name="s_Valuation _Cosan Passivo_15-FINANCEIRAS_1" xfId="21917"/>
    <cellStyle name="s_Valuation _Cosan Passivo_26_Instrumentos Financeiros" xfId="21918"/>
    <cellStyle name="s_Valuation _Cosan Passivo_26_Instrumentos Financeiros 2" xfId="21919"/>
    <cellStyle name="s_Valuation _Cosan Passivo_26_Instrumentos Financeiros 2_15-FINANCEIRAS" xfId="21920"/>
    <cellStyle name="s_Valuation _Cosan Passivo_26_Instrumentos Financeiros_1" xfId="21921"/>
    <cellStyle name="s_Valuation _Cosan Passivo_26_Instrumentos Financeiros_1 2" xfId="21922"/>
    <cellStyle name="s_Valuation _Cosan Passivo_26_Instrumentos Financeiros_1 2_15-FINANCEIRAS" xfId="21923"/>
    <cellStyle name="s_Valuation _Cosan Passivo_26_Instrumentos Financeiros_1_15-FINANCEIRAS" xfId="21924"/>
    <cellStyle name="s_Valuation _Cosan Passivo_26_Instrumentos Financeiros_1_15-FINANCEIRAS_1" xfId="21925"/>
    <cellStyle name="s_Valuation _Cosan Passivo_26_Instrumentos Financeiros_1_2-DRE" xfId="21926"/>
    <cellStyle name="s_Valuation _Cosan Passivo_26_Instrumentos Financeiros_1_2-DRE_Dep_Judiciais-Contingências" xfId="21927"/>
    <cellStyle name="s_Valuation _Cosan Passivo_26_Instrumentos Financeiros_1_2-DRE_DFC Gerencial" xfId="21928"/>
    <cellStyle name="s_Valuation _Cosan Passivo_26_Instrumentos Financeiros_1_2-DRE_DMPL" xfId="21929"/>
    <cellStyle name="s_Valuation _Cosan Passivo_26_Instrumentos Financeiros_1_3-Balanço" xfId="21930"/>
    <cellStyle name="s_Valuation _Cosan Passivo_26_Instrumentos Financeiros_1_7-Estoque" xfId="21931"/>
    <cellStyle name="s_Valuation _Cosan Passivo_26_Instrumentos Financeiros_15-FINANCEIRAS" xfId="21932"/>
    <cellStyle name="s_Valuation _Cosan Passivo_26_Instrumentos Financeiros_15-FINANCEIRAS_1" xfId="21933"/>
    <cellStyle name="s_Valuation _Cosan Passivo_26_Instrumentos Financeiros_2-DRE" xfId="21934"/>
    <cellStyle name="s_Valuation _Cosan Passivo_26_Instrumentos Financeiros_2-DRE_Dep_Judiciais-Contingências" xfId="21935"/>
    <cellStyle name="s_Valuation _Cosan Passivo_26_Instrumentos Financeiros_2-DRE_DFC Gerencial" xfId="21936"/>
    <cellStyle name="s_Valuation _Cosan Passivo_26_Instrumentos Financeiros_2-DRE_DMPL" xfId="21937"/>
    <cellStyle name="s_Valuation _Cosan Passivo_26_Instrumentos Financeiros_3-Balanço" xfId="21938"/>
    <cellStyle name="s_Valuation _Cosan Passivo_26_Instrumentos Financeiros_7-Estoque" xfId="21939"/>
    <cellStyle name="s_Valuation _Cosan Passivo_2-DRE" xfId="21940"/>
    <cellStyle name="s_Valuation _Cosan Passivo_2-DRE 2" xfId="21941"/>
    <cellStyle name="s_Valuation _Cosan Passivo_2-DRE 2_15-FINANCEIRAS" xfId="21942"/>
    <cellStyle name="s_Valuation _Cosan Passivo_2-DRE_1" xfId="21943"/>
    <cellStyle name="s_Valuation _Cosan Passivo_2-DRE_1_Dep_Judiciais-Contingências" xfId="21944"/>
    <cellStyle name="s_Valuation _Cosan Passivo_2-DRE_1_DFC Gerencial" xfId="21945"/>
    <cellStyle name="s_Valuation _Cosan Passivo_2-DRE_1_DMPL" xfId="21946"/>
    <cellStyle name="s_Valuation _Cosan Passivo_2-DRE_15-FINANCEIRAS" xfId="21947"/>
    <cellStyle name="s_Valuation _Cosan Passivo_2-DRE_15-FINANCEIRAS_1" xfId="21948"/>
    <cellStyle name="s_Valuation _Cosan Passivo_2-DRE_2-DRE" xfId="21949"/>
    <cellStyle name="s_Valuation _Cosan Passivo_2-DRE_2-DRE_Dep_Judiciais-Contingências" xfId="21950"/>
    <cellStyle name="s_Valuation _Cosan Passivo_2-DRE_2-DRE_DFC Gerencial" xfId="21951"/>
    <cellStyle name="s_Valuation _Cosan Passivo_2-DRE_2-DRE_DMPL" xfId="21952"/>
    <cellStyle name="s_Valuation _Cosan Passivo_2-DRE_3-Balanço" xfId="21953"/>
    <cellStyle name="s_Valuation _Cosan Passivo_2-DRE_7-Estoque" xfId="21954"/>
    <cellStyle name="s_Valuation _Cosan Passivo_3-Balanço" xfId="21955"/>
    <cellStyle name="s_Valuation _Cosan Passivo_3-Balanço 2" xfId="21956"/>
    <cellStyle name="s_Valuation _Cosan Passivo_3-Balanço 2_15-FINANCEIRAS" xfId="21957"/>
    <cellStyle name="s_Valuation _Cosan Passivo_3-Balanço_1" xfId="21958"/>
    <cellStyle name="s_Valuation _Cosan Passivo_3-Balanço_1 2" xfId="21959"/>
    <cellStyle name="s_Valuation _Cosan Passivo_3-Balanço_1 2_15-FINANCEIRAS" xfId="21960"/>
    <cellStyle name="s_Valuation _Cosan Passivo_3-Balanço_1_15-FINANCEIRAS" xfId="21961"/>
    <cellStyle name="s_Valuation _Cosan Passivo_3-Balanço_1_15-FINANCEIRAS_1" xfId="21962"/>
    <cellStyle name="s_Valuation _Cosan Passivo_3-Balanço_1_2-DRE" xfId="21963"/>
    <cellStyle name="s_Valuation _Cosan Passivo_3-Balanço_1_2-DRE_Dep_Judiciais-Contingências" xfId="21964"/>
    <cellStyle name="s_Valuation _Cosan Passivo_3-Balanço_1_2-DRE_DFC Gerencial" xfId="21965"/>
    <cellStyle name="s_Valuation _Cosan Passivo_3-Balanço_1_2-DRE_DMPL" xfId="21966"/>
    <cellStyle name="s_Valuation _Cosan Passivo_3-Balanço_1_3-Balanço" xfId="21967"/>
    <cellStyle name="s_Valuation _Cosan Passivo_3-Balanço_1_7-Estoque" xfId="21968"/>
    <cellStyle name="s_Valuation _Cosan Passivo_3-Balanço_15-FINANCEIRAS" xfId="21969"/>
    <cellStyle name="s_Valuation _Cosan Passivo_3-Balanço_15-FINANCEIRAS_1" xfId="21970"/>
    <cellStyle name="s_Valuation _Cosan Passivo_3-Balanço_2" xfId="21971"/>
    <cellStyle name="s_Valuation _Cosan Passivo_3-Balanço_2-DRE" xfId="21972"/>
    <cellStyle name="s_Valuation _Cosan Passivo_3-Balanço_2-DRE_Dep_Judiciais-Contingências" xfId="21973"/>
    <cellStyle name="s_Valuation _Cosan Passivo_3-Balanço_2-DRE_DFC Gerencial" xfId="21974"/>
    <cellStyle name="s_Valuation _Cosan Passivo_3-Balanço_2-DRE_DMPL" xfId="21975"/>
    <cellStyle name="s_Valuation _Cosan Passivo_3-Balanço_3-Balanço" xfId="21976"/>
    <cellStyle name="s_Valuation _Cosan Passivo_3-Balanço_7-Estoque" xfId="21977"/>
    <cellStyle name="s_Valuation _Cosan Passivo_4-DMPL" xfId="21978"/>
    <cellStyle name="s_Valuation _Cosan Passivo_4-DMPL 2" xfId="21979"/>
    <cellStyle name="s_Valuation _Cosan Passivo_4-DMPL 2_15-FINANCEIRAS" xfId="21980"/>
    <cellStyle name="s_Valuation _Cosan Passivo_4-DMPL_15-FINANCEIRAS" xfId="21981"/>
    <cellStyle name="s_Valuation _Cosan Passivo_4-DMPL_15-FINANCEIRAS_1" xfId="21982"/>
    <cellStyle name="s_Valuation _Cosan Passivo_4-DMPL_2-DRE" xfId="21983"/>
    <cellStyle name="s_Valuation _Cosan Passivo_4-DMPL_2-DRE_Dep_Judiciais-Contingências" xfId="21984"/>
    <cellStyle name="s_Valuation _Cosan Passivo_4-DMPL_2-DRE_DFC Gerencial" xfId="21985"/>
    <cellStyle name="s_Valuation _Cosan Passivo_4-DMPL_2-DRE_DMPL" xfId="21986"/>
    <cellStyle name="s_Valuation _Cosan Passivo_4-DMPL_3-Balanço" xfId="21987"/>
    <cellStyle name="s_Valuation _Cosan Passivo_4-DMPL_Dep_Judiciais-Contingências" xfId="21988"/>
    <cellStyle name="s_Valuation _Cosan Passivo_4-DMPL_DFC Gerencial" xfId="21989"/>
    <cellStyle name="s_Valuation _Cosan Passivo_4-DMPL_DMPL" xfId="21990"/>
    <cellStyle name="s_Valuation _Cosan Passivo_7-Estoque" xfId="21991"/>
    <cellStyle name="s_Valuation _Cosan Passivo_8-Impostos" xfId="21992"/>
    <cellStyle name="s_Valuation _Cosan Passivo_8-Impostos 2" xfId="21993"/>
    <cellStyle name="s_Valuation _Cosan Passivo_8-Impostos 2_15-FINANCEIRAS" xfId="21994"/>
    <cellStyle name="s_Valuation _Cosan Passivo_8-Impostos_15-FINANCEIRAS" xfId="21995"/>
    <cellStyle name="s_Valuation _Cosan Passivo_8-Impostos_15-FINANCEIRAS_1" xfId="21996"/>
    <cellStyle name="s_Valuation _Cosan Passivo_8-Impostos_2-DRE" xfId="21997"/>
    <cellStyle name="s_Valuation _Cosan Passivo_8-Impostos_2-DRE_Dep_Judiciais-Contingências" xfId="21998"/>
    <cellStyle name="s_Valuation _Cosan Passivo_8-Impostos_2-DRE_DFC Gerencial" xfId="21999"/>
    <cellStyle name="s_Valuation _Cosan Passivo_8-Impostos_2-DRE_DMPL" xfId="22000"/>
    <cellStyle name="s_Valuation _Cosan Passivo_8-Impostos_3-Balanço" xfId="22001"/>
    <cellStyle name="s_Valuation _Cosan Passivo_8-Impostos_Dep_Judiciais-Contingências" xfId="22002"/>
    <cellStyle name="s_Valuation _Cosan Passivo_8-Impostos_DFC Gerencial" xfId="22003"/>
    <cellStyle name="s_Valuation _Cosan Passivo_8-Impostos_DMPL" xfId="22004"/>
    <cellStyle name="s_Valuation _Cosan Passivo_Acerto FV e Ajustes Manuais" xfId="22005"/>
    <cellStyle name="s_Valuation _Cosan Passivo_Balanço" xfId="22006"/>
    <cellStyle name="s_Valuation _Cosan Passivo_Base Junho" xfId="22007"/>
    <cellStyle name="s_Valuation _Cosan Passivo_Base Junho 2" xfId="22008"/>
    <cellStyle name="s_Valuation _Cosan Passivo_Base Junho_Base Julho" xfId="22009"/>
    <cellStyle name="s_Valuation _Cosan Passivo_Base Junho_Base Julho 2" xfId="22010"/>
    <cellStyle name="s_Valuation _Cosan Passivo_Base Junho_Base Julho_Taxa Efetiva Cosan - Acumulado até Setembro 2011" xfId="22011"/>
    <cellStyle name="s_Valuation _Cosan Passivo_Caixa restrito" xfId="22012"/>
    <cellStyle name="s_Valuation _Cosan Passivo_Caixa restrito_7-Estoque" xfId="22013"/>
    <cellStyle name="s_Valuation _Cosan Passivo_COSAN SA CONSOLID_MÊS" xfId="22014"/>
    <cellStyle name="s_Valuation _Cosan Passivo_Display" xfId="22015"/>
    <cellStyle name="s_Valuation _Cosan Passivo_Display 2" xfId="22016"/>
    <cellStyle name="s_Valuation _Cosan Passivo_Display 2_15-FINANCEIRAS" xfId="22017"/>
    <cellStyle name="s_Valuation _Cosan Passivo_Display_15-FINANCEIRAS" xfId="22018"/>
    <cellStyle name="s_Valuation _Cosan Passivo_Display_15-FINANCEIRAS_1" xfId="22019"/>
    <cellStyle name="s_Valuation _Cosan Passivo_Display_2-DRE" xfId="22020"/>
    <cellStyle name="s_Valuation _Cosan Passivo_Display_2-DRE_Dep_Judiciais-Contingências" xfId="22021"/>
    <cellStyle name="s_Valuation _Cosan Passivo_Display_2-DRE_DFC Gerencial" xfId="22022"/>
    <cellStyle name="s_Valuation _Cosan Passivo_Display_2-DRE_DMPL" xfId="22023"/>
    <cellStyle name="s_Valuation _Cosan Passivo_Display_3-Balanço" xfId="22024"/>
    <cellStyle name="s_Valuation _Cosan Passivo_Display_7-Estoque" xfId="22025"/>
    <cellStyle name="s_Valuation _Cosan Passivo_FINANCEIRAS" xfId="22026"/>
    <cellStyle name="s_Valuation _Cosan Passivo_FINANCEIRAS_Dep_Judiciais-Contingências" xfId="22027"/>
    <cellStyle name="s_Valuation _Cosan Passivo_FINANCEIRAS_DFC Gerencial" xfId="22028"/>
    <cellStyle name="s_Valuation _Cosan Passivo_FINANCEIRAS_DMPL" xfId="22029"/>
    <cellStyle name="s_Valuation _Cosan Passivo_Instrumentos Financeiros" xfId="22030"/>
    <cellStyle name="s_Valuation _Cosan Passivo_Instrumentos Financeiros 2" xfId="22031"/>
    <cellStyle name="s_Valuation _Cosan Passivo_Instrumentos Financeiros 2_15-FINANCEIRAS" xfId="22032"/>
    <cellStyle name="s_Valuation _Cosan Passivo_Instrumentos Financeiros_15-FINANCEIRAS" xfId="22033"/>
    <cellStyle name="s_Valuation _Cosan Passivo_Instrumentos Financeiros_15-FINANCEIRAS_1" xfId="22034"/>
    <cellStyle name="s_Valuation _Cosan Passivo_Instrumentos Financeiros_2-DRE" xfId="22035"/>
    <cellStyle name="s_Valuation _Cosan Passivo_Instrumentos Financeiros_2-DRE_Dep_Judiciais-Contingências" xfId="22036"/>
    <cellStyle name="s_Valuation _Cosan Passivo_Instrumentos Financeiros_2-DRE_DFC Gerencial" xfId="22037"/>
    <cellStyle name="s_Valuation _Cosan Passivo_Instrumentos Financeiros_2-DRE_DMPL" xfId="22038"/>
    <cellStyle name="s_Valuation _Cosan Passivo_Instrumentos Financeiros_3-Balanço" xfId="22039"/>
    <cellStyle name="s_Valuation _Cosan Passivo_Instrumentos Financeiros_7-Estoque" xfId="22040"/>
    <cellStyle name="s_Valuation _Cosan Passivo_IR Diferido" xfId="22041"/>
    <cellStyle name="s_Valuation _Cosan Passivo_Ir e CS Ativo Mar 2010 (Ifrs)" xfId="22042"/>
    <cellStyle name="s_Valuation _Cosan Passivo_Ir e CS Dez 2011 Cosan Novo" xfId="22043"/>
    <cellStyle name="s_Valuation _Cosan Passivo_Mapa 3T12" xfId="22044"/>
    <cellStyle name="s_Valuation _Cosan Passivo_Mapa 3T12 2" xfId="22045"/>
    <cellStyle name="s_Valuation _Cosan Passivo_Mapa 3T12 2_15-FINANCEIRAS" xfId="22046"/>
    <cellStyle name="s_Valuation _Cosan Passivo_Mapa 3T12_15-FINANCEIRAS" xfId="22047"/>
    <cellStyle name="s_Valuation _Cosan Passivo_Mapa 3T12_15-FINANCEIRAS_1" xfId="22048"/>
    <cellStyle name="s_Valuation _Cosan Passivo_Mapa 3T12_2-DRE" xfId="22049"/>
    <cellStyle name="s_Valuation _Cosan Passivo_Mapa 3T12_2-DRE_Dep_Judiciais-Contingências" xfId="22050"/>
    <cellStyle name="s_Valuation _Cosan Passivo_Mapa 3T12_2-DRE_DFC Gerencial" xfId="22051"/>
    <cellStyle name="s_Valuation _Cosan Passivo_Mapa 3T12_2-DRE_DMPL" xfId="22052"/>
    <cellStyle name="s_Valuation _Cosan Passivo_Mapa 3T12_3-Balanço" xfId="22053"/>
    <cellStyle name="s_Valuation _Cosan Passivo_Mapa 3T12_Dep_Judiciais-Contingências" xfId="22054"/>
    <cellStyle name="s_Valuation _Cosan Passivo_Mapa 3T12_DFC Gerencial" xfId="22055"/>
    <cellStyle name="s_Valuation _Cosan Passivo_Mapa 3T12_DMPL" xfId="22056"/>
    <cellStyle name="s_Valuation _Cosan Passivo_Plan2" xfId="22057"/>
    <cellStyle name="s_Valuation _Cosan Passivo_Plan2 2" xfId="22058"/>
    <cellStyle name="s_Valuation _Cosan Passivo_Plan2 2_15-FINANCEIRAS" xfId="22059"/>
    <cellStyle name="s_Valuation _Cosan Passivo_Plan2_15-FINANCEIRAS" xfId="22060"/>
    <cellStyle name="s_Valuation _Cosan Passivo_Plan2_15-FINANCEIRAS_1" xfId="22061"/>
    <cellStyle name="s_Valuation _Cosan Passivo_Plan2_2-DRE" xfId="22062"/>
    <cellStyle name="s_Valuation _Cosan Passivo_Plan2_2-DRE_Dep_Judiciais-Contingências" xfId="22063"/>
    <cellStyle name="s_Valuation _Cosan Passivo_Plan2_2-DRE_DFC Gerencial" xfId="22064"/>
    <cellStyle name="s_Valuation _Cosan Passivo_Plan2_2-DRE_DMPL" xfId="22065"/>
    <cellStyle name="s_Valuation _Cosan Passivo_Plan2_3-Balanço" xfId="22066"/>
    <cellStyle name="s_Valuation _Cosan Passivo_Plan2_7-Estoque" xfId="22067"/>
    <cellStyle name="s_Valuation _Cosan Passivo_Taxa Efetiva Cosan - Acumulado até Setembro 2011" xfId="22068"/>
    <cellStyle name="s_Valuation _COSAN SA CONSOLID_MÊS" xfId="22069"/>
    <cellStyle name="s_Valuation _Cosan_1" xfId="22070"/>
    <cellStyle name="s_Valuation _Cosan_15-FINANCEIRAS" xfId="22071"/>
    <cellStyle name="s_Valuation _Cosan_15-FINANCEIRAS_1" xfId="22072"/>
    <cellStyle name="s_Valuation _Cosan_26_Instrumentos Financeiros" xfId="22073"/>
    <cellStyle name="s_Valuation _Cosan_26_Instrumentos Financeiros 2" xfId="22074"/>
    <cellStyle name="s_Valuation _Cosan_26_Instrumentos Financeiros 2_15-FINANCEIRAS" xfId="22075"/>
    <cellStyle name="s_Valuation _Cosan_26_Instrumentos Financeiros_1" xfId="22076"/>
    <cellStyle name="s_Valuation _Cosan_26_Instrumentos Financeiros_1 2" xfId="22077"/>
    <cellStyle name="s_Valuation _Cosan_26_Instrumentos Financeiros_1 2_15-FINANCEIRAS" xfId="22078"/>
    <cellStyle name="s_Valuation _Cosan_26_Instrumentos Financeiros_1_15-FINANCEIRAS" xfId="22079"/>
    <cellStyle name="s_Valuation _Cosan_26_Instrumentos Financeiros_1_15-FINANCEIRAS_1" xfId="22080"/>
    <cellStyle name="s_Valuation _Cosan_26_Instrumentos Financeiros_1_2-DRE" xfId="22081"/>
    <cellStyle name="s_Valuation _Cosan_26_Instrumentos Financeiros_1_2-DRE_Dep_Judiciais-Contingências" xfId="22082"/>
    <cellStyle name="s_Valuation _Cosan_26_Instrumentos Financeiros_1_2-DRE_DFC Gerencial" xfId="22083"/>
    <cellStyle name="s_Valuation _Cosan_26_Instrumentos Financeiros_1_2-DRE_DMPL" xfId="22084"/>
    <cellStyle name="s_Valuation _Cosan_26_Instrumentos Financeiros_1_3-Balanço" xfId="22085"/>
    <cellStyle name="s_Valuation _Cosan_26_Instrumentos Financeiros_1_7-Estoque" xfId="22086"/>
    <cellStyle name="s_Valuation _Cosan_26_Instrumentos Financeiros_15-FINANCEIRAS" xfId="22087"/>
    <cellStyle name="s_Valuation _Cosan_26_Instrumentos Financeiros_15-FINANCEIRAS_1" xfId="22088"/>
    <cellStyle name="s_Valuation _Cosan_26_Instrumentos Financeiros_2-DRE" xfId="22089"/>
    <cellStyle name="s_Valuation _Cosan_26_Instrumentos Financeiros_2-DRE_Dep_Judiciais-Contingências" xfId="22090"/>
    <cellStyle name="s_Valuation _Cosan_26_Instrumentos Financeiros_2-DRE_DFC Gerencial" xfId="22091"/>
    <cellStyle name="s_Valuation _Cosan_26_Instrumentos Financeiros_2-DRE_DMPL" xfId="22092"/>
    <cellStyle name="s_Valuation _Cosan_26_Instrumentos Financeiros_3-Balanço" xfId="22093"/>
    <cellStyle name="s_Valuation _Cosan_26_Instrumentos Financeiros_7-Estoque" xfId="22094"/>
    <cellStyle name="s_Valuation _Cosan_2-DRE" xfId="22095"/>
    <cellStyle name="s_Valuation _Cosan_2-DRE 2" xfId="22096"/>
    <cellStyle name="s_Valuation _Cosan_2-DRE 2_15-FINANCEIRAS" xfId="22097"/>
    <cellStyle name="s_Valuation _Cosan_2-DRE_1" xfId="22098"/>
    <cellStyle name="s_Valuation _Cosan_2-DRE_1_Dep_Judiciais-Contingências" xfId="22099"/>
    <cellStyle name="s_Valuation _Cosan_2-DRE_1_DFC Gerencial" xfId="22100"/>
    <cellStyle name="s_Valuation _Cosan_2-DRE_1_DMPL" xfId="22101"/>
    <cellStyle name="s_Valuation _Cosan_2-DRE_15-FINANCEIRAS" xfId="22102"/>
    <cellStyle name="s_Valuation _Cosan_2-DRE_15-FINANCEIRAS_1" xfId="22103"/>
    <cellStyle name="s_Valuation _Cosan_2-DRE_2-DRE" xfId="22104"/>
    <cellStyle name="s_Valuation _Cosan_2-DRE_2-DRE_Dep_Judiciais-Contingências" xfId="22105"/>
    <cellStyle name="s_Valuation _Cosan_2-DRE_2-DRE_DFC Gerencial" xfId="22106"/>
    <cellStyle name="s_Valuation _Cosan_2-DRE_2-DRE_DMPL" xfId="22107"/>
    <cellStyle name="s_Valuation _Cosan_2-DRE_3-Balanço" xfId="22108"/>
    <cellStyle name="s_Valuation _Cosan_2-DRE_7-Estoque" xfId="22109"/>
    <cellStyle name="s_Valuation _Cosan_3-Balanço" xfId="22110"/>
    <cellStyle name="s_Valuation _Cosan_3-Balanço 2" xfId="22111"/>
    <cellStyle name="s_Valuation _Cosan_3-Balanço 2_15-FINANCEIRAS" xfId="22112"/>
    <cellStyle name="s_Valuation _Cosan_3-Balanço_1" xfId="22113"/>
    <cellStyle name="s_Valuation _Cosan_3-Balanço_1 2" xfId="22114"/>
    <cellStyle name="s_Valuation _Cosan_3-Balanço_1 2_15-FINANCEIRAS" xfId="22115"/>
    <cellStyle name="s_Valuation _Cosan_3-Balanço_1_15-FINANCEIRAS" xfId="22116"/>
    <cellStyle name="s_Valuation _Cosan_3-Balanço_1_15-FINANCEIRAS_1" xfId="22117"/>
    <cellStyle name="s_Valuation _Cosan_3-Balanço_1_2-DRE" xfId="22118"/>
    <cellStyle name="s_Valuation _Cosan_3-Balanço_1_2-DRE_Dep_Judiciais-Contingências" xfId="22119"/>
    <cellStyle name="s_Valuation _Cosan_3-Balanço_1_2-DRE_DFC Gerencial" xfId="22120"/>
    <cellStyle name="s_Valuation _Cosan_3-Balanço_1_2-DRE_DMPL" xfId="22121"/>
    <cellStyle name="s_Valuation _Cosan_3-Balanço_1_3-Balanço" xfId="22122"/>
    <cellStyle name="s_Valuation _Cosan_3-Balanço_1_7-Estoque" xfId="22123"/>
    <cellStyle name="s_Valuation _Cosan_3-Balanço_15-FINANCEIRAS" xfId="22124"/>
    <cellStyle name="s_Valuation _Cosan_3-Balanço_15-FINANCEIRAS_1" xfId="22125"/>
    <cellStyle name="s_Valuation _Cosan_3-Balanço_2" xfId="22126"/>
    <cellStyle name="s_Valuation _Cosan_3-Balanço_2-DRE" xfId="22127"/>
    <cellStyle name="s_Valuation _Cosan_3-Balanço_2-DRE_Dep_Judiciais-Contingências" xfId="22128"/>
    <cellStyle name="s_Valuation _Cosan_3-Balanço_2-DRE_DFC Gerencial" xfId="22129"/>
    <cellStyle name="s_Valuation _Cosan_3-Balanço_2-DRE_DMPL" xfId="22130"/>
    <cellStyle name="s_Valuation _Cosan_3-Balanço_3-Balanço" xfId="22131"/>
    <cellStyle name="s_Valuation _Cosan_3-Balanço_7-Estoque" xfId="22132"/>
    <cellStyle name="s_Valuation _Cosan_4-DMPL" xfId="22133"/>
    <cellStyle name="s_Valuation _Cosan_4-DMPL 2" xfId="22134"/>
    <cellStyle name="s_Valuation _Cosan_4-DMPL 2_15-FINANCEIRAS" xfId="22135"/>
    <cellStyle name="s_Valuation _Cosan_4-DMPL_15-FINANCEIRAS" xfId="22136"/>
    <cellStyle name="s_Valuation _Cosan_4-DMPL_15-FINANCEIRAS_1" xfId="22137"/>
    <cellStyle name="s_Valuation _Cosan_4-DMPL_2-DRE" xfId="22138"/>
    <cellStyle name="s_Valuation _Cosan_4-DMPL_2-DRE_Dep_Judiciais-Contingências" xfId="22139"/>
    <cellStyle name="s_Valuation _Cosan_4-DMPL_2-DRE_DFC Gerencial" xfId="22140"/>
    <cellStyle name="s_Valuation _Cosan_4-DMPL_2-DRE_DMPL" xfId="22141"/>
    <cellStyle name="s_Valuation _Cosan_4-DMPL_3-Balanço" xfId="22142"/>
    <cellStyle name="s_Valuation _Cosan_4-DMPL_Dep_Judiciais-Contingências" xfId="22143"/>
    <cellStyle name="s_Valuation _Cosan_4-DMPL_DFC Gerencial" xfId="22144"/>
    <cellStyle name="s_Valuation _Cosan_4-DMPL_DMPL" xfId="22145"/>
    <cellStyle name="s_Valuation _Cosan_7-Estoque" xfId="22146"/>
    <cellStyle name="s_Valuation _Cosan_8-Impostos" xfId="22147"/>
    <cellStyle name="s_Valuation _Cosan_8-Impostos 2" xfId="22148"/>
    <cellStyle name="s_Valuation _Cosan_8-Impostos 2_15-FINANCEIRAS" xfId="22149"/>
    <cellStyle name="s_Valuation _Cosan_8-Impostos_15-FINANCEIRAS" xfId="22150"/>
    <cellStyle name="s_Valuation _Cosan_8-Impostos_15-FINANCEIRAS_1" xfId="22151"/>
    <cellStyle name="s_Valuation _Cosan_8-Impostos_2-DRE" xfId="22152"/>
    <cellStyle name="s_Valuation _Cosan_8-Impostos_2-DRE_Dep_Judiciais-Contingências" xfId="22153"/>
    <cellStyle name="s_Valuation _Cosan_8-Impostos_2-DRE_DFC Gerencial" xfId="22154"/>
    <cellStyle name="s_Valuation _Cosan_8-Impostos_2-DRE_DMPL" xfId="22155"/>
    <cellStyle name="s_Valuation _Cosan_8-Impostos_3-Balanço" xfId="22156"/>
    <cellStyle name="s_Valuation _Cosan_8-Impostos_Dep_Judiciais-Contingências" xfId="22157"/>
    <cellStyle name="s_Valuation _Cosan_8-Impostos_DFC Gerencial" xfId="22158"/>
    <cellStyle name="s_Valuation _Cosan_8-Impostos_DMPL" xfId="22159"/>
    <cellStyle name="s_Valuation _Cosan_Acerto FV e Ajustes Manuais" xfId="22160"/>
    <cellStyle name="s_Valuation _Cosan_Balanço" xfId="22161"/>
    <cellStyle name="s_Valuation _Cosan_Base Junho" xfId="22162"/>
    <cellStyle name="s_Valuation _Cosan_Base Junho 2" xfId="22163"/>
    <cellStyle name="s_Valuation _Cosan_Base Junho_Base Julho" xfId="22164"/>
    <cellStyle name="s_Valuation _Cosan_Base Junho_Base Julho 2" xfId="22165"/>
    <cellStyle name="s_Valuation _Cosan_Base Junho_Base Julho_Taxa Efetiva Cosan - Acumulado até Setembro 2011" xfId="22166"/>
    <cellStyle name="s_Valuation _Cosan_Caixa restrito" xfId="22167"/>
    <cellStyle name="s_Valuation _Cosan_Caixa restrito_7-Estoque" xfId="22168"/>
    <cellStyle name="s_Valuation _Cosan_COSAN SA CONSOLID_MÊS" xfId="22169"/>
    <cellStyle name="s_Valuation _Cosan_Display" xfId="22170"/>
    <cellStyle name="s_Valuation _Cosan_Display 2" xfId="22171"/>
    <cellStyle name="s_Valuation _Cosan_Display 2_15-FINANCEIRAS" xfId="22172"/>
    <cellStyle name="s_Valuation _Cosan_Display_15-FINANCEIRAS" xfId="22173"/>
    <cellStyle name="s_Valuation _Cosan_Display_15-FINANCEIRAS_1" xfId="22174"/>
    <cellStyle name="s_Valuation _Cosan_Display_2-DRE" xfId="22175"/>
    <cellStyle name="s_Valuation _Cosan_Display_2-DRE_Dep_Judiciais-Contingências" xfId="22176"/>
    <cellStyle name="s_Valuation _Cosan_Display_2-DRE_DFC Gerencial" xfId="22177"/>
    <cellStyle name="s_Valuation _Cosan_Display_2-DRE_DMPL" xfId="22178"/>
    <cellStyle name="s_Valuation _Cosan_Display_3-Balanço" xfId="22179"/>
    <cellStyle name="s_Valuation _Cosan_Display_7-Estoque" xfId="22180"/>
    <cellStyle name="s_Valuation _Cosan_FINANCEIRAS" xfId="22181"/>
    <cellStyle name="s_Valuation _Cosan_FINANCEIRAS_Dep_Judiciais-Contingências" xfId="22182"/>
    <cellStyle name="s_Valuation _Cosan_FINANCEIRAS_DFC Gerencial" xfId="22183"/>
    <cellStyle name="s_Valuation _Cosan_FINANCEIRAS_DMPL" xfId="22184"/>
    <cellStyle name="s_Valuation _Cosan_Instrumentos Financeiros" xfId="22185"/>
    <cellStyle name="s_Valuation _Cosan_Instrumentos Financeiros 2" xfId="22186"/>
    <cellStyle name="s_Valuation _Cosan_Instrumentos Financeiros 2_15-FINANCEIRAS" xfId="22187"/>
    <cellStyle name="s_Valuation _Cosan_Instrumentos Financeiros_15-FINANCEIRAS" xfId="22188"/>
    <cellStyle name="s_Valuation _Cosan_Instrumentos Financeiros_15-FINANCEIRAS_1" xfId="22189"/>
    <cellStyle name="s_Valuation _Cosan_Instrumentos Financeiros_2-DRE" xfId="22190"/>
    <cellStyle name="s_Valuation _Cosan_Instrumentos Financeiros_2-DRE_Dep_Judiciais-Contingências" xfId="22191"/>
    <cellStyle name="s_Valuation _Cosan_Instrumentos Financeiros_2-DRE_DFC Gerencial" xfId="22192"/>
    <cellStyle name="s_Valuation _Cosan_Instrumentos Financeiros_2-DRE_DMPL" xfId="22193"/>
    <cellStyle name="s_Valuation _Cosan_Instrumentos Financeiros_3-Balanço" xfId="22194"/>
    <cellStyle name="s_Valuation _Cosan_Instrumentos Financeiros_7-Estoque" xfId="22195"/>
    <cellStyle name="s_Valuation _Cosan_IR Diferido" xfId="22196"/>
    <cellStyle name="s_Valuation _Cosan_Ir e CS Ativo Mar 2010 (Ifrs)" xfId="22197"/>
    <cellStyle name="s_Valuation _Cosan_Ir e CS Dez 2011 Cosan Novo" xfId="22198"/>
    <cellStyle name="s_Valuation _Cosan_Mapa 3T12" xfId="22199"/>
    <cellStyle name="s_Valuation _Cosan_Mapa 3T12 2" xfId="22200"/>
    <cellStyle name="s_Valuation _Cosan_Mapa 3T12 2_15-FINANCEIRAS" xfId="22201"/>
    <cellStyle name="s_Valuation _Cosan_Mapa 3T12_15-FINANCEIRAS" xfId="22202"/>
    <cellStyle name="s_Valuation _Cosan_Mapa 3T12_15-FINANCEIRAS_1" xfId="22203"/>
    <cellStyle name="s_Valuation _Cosan_Mapa 3T12_2-DRE" xfId="22204"/>
    <cellStyle name="s_Valuation _Cosan_Mapa 3T12_2-DRE_Dep_Judiciais-Contingências" xfId="22205"/>
    <cellStyle name="s_Valuation _Cosan_Mapa 3T12_2-DRE_DFC Gerencial" xfId="22206"/>
    <cellStyle name="s_Valuation _Cosan_Mapa 3T12_2-DRE_DMPL" xfId="22207"/>
    <cellStyle name="s_Valuation _Cosan_Mapa 3T12_3-Balanço" xfId="22208"/>
    <cellStyle name="s_Valuation _Cosan_Mapa 3T12_Dep_Judiciais-Contingências" xfId="22209"/>
    <cellStyle name="s_Valuation _Cosan_Mapa 3T12_DFC Gerencial" xfId="22210"/>
    <cellStyle name="s_Valuation _Cosan_Mapa 3T12_DMPL" xfId="22211"/>
    <cellStyle name="s_Valuation _Cosan_Plan2" xfId="22212"/>
    <cellStyle name="s_Valuation _Cosan_Plan2 2" xfId="22213"/>
    <cellStyle name="s_Valuation _Cosan_Plan2 2_15-FINANCEIRAS" xfId="22214"/>
    <cellStyle name="s_Valuation _Cosan_Plan2_15-FINANCEIRAS" xfId="22215"/>
    <cellStyle name="s_Valuation _Cosan_Plan2_15-FINANCEIRAS_1" xfId="22216"/>
    <cellStyle name="s_Valuation _Cosan_Plan2_2-DRE" xfId="22217"/>
    <cellStyle name="s_Valuation _Cosan_Plan2_2-DRE_Dep_Judiciais-Contingências" xfId="22218"/>
    <cellStyle name="s_Valuation _Cosan_Plan2_2-DRE_DFC Gerencial" xfId="22219"/>
    <cellStyle name="s_Valuation _Cosan_Plan2_2-DRE_DMPL" xfId="22220"/>
    <cellStyle name="s_Valuation _Cosan_Plan2_3-Balanço" xfId="22221"/>
    <cellStyle name="s_Valuation _Cosan_Plan2_7-Estoque" xfId="22222"/>
    <cellStyle name="s_Valuation _Cosan_Taxa Efetiva Cosan - Acumulado até Setembro 2011" xfId="22223"/>
    <cellStyle name="s_Valuation _CRE - Aging" xfId="22224"/>
    <cellStyle name="s_Valuation _Crédito PisCofins" xfId="22225"/>
    <cellStyle name="s_Valuation _Crédito PisCofins 2" xfId="22226"/>
    <cellStyle name="s_Valuation _Crédito PisCofins 2_15-FINANCEIRAS" xfId="22227"/>
    <cellStyle name="s_Valuation _Crédito PisCofins_15-FINANCEIRAS" xfId="22228"/>
    <cellStyle name="s_Valuation _Crédito PisCofins_15-FINANCEIRAS_1" xfId="22229"/>
    <cellStyle name="s_Valuation _Crédito PisCofins_2-DRE" xfId="22230"/>
    <cellStyle name="s_Valuation _Crédito PisCofins_2-DRE_Dep_Judiciais-Contingências" xfId="22231"/>
    <cellStyle name="s_Valuation _Crédito PisCofins_2-DRE_DFC Gerencial" xfId="22232"/>
    <cellStyle name="s_Valuation _Crédito PisCofins_2-DRE_DMPL" xfId="22233"/>
    <cellStyle name="s_Valuation _Crédito PisCofins_3-Balanço" xfId="22234"/>
    <cellStyle name="s_Valuation _Crédito PisCofins_3-Balanço 2" xfId="22235"/>
    <cellStyle name="s_Valuation _Crédito PisCofins_3-Balanço 2_15-FINANCEIRAS" xfId="22236"/>
    <cellStyle name="s_Valuation _Crédito PisCofins_3-Balanço_1" xfId="22237"/>
    <cellStyle name="s_Valuation _Crédito PisCofins_3-Balanço_15-FINANCEIRAS" xfId="22238"/>
    <cellStyle name="s_Valuation _Crédito PisCofins_3-Balanço_15-FINANCEIRAS_1" xfId="22239"/>
    <cellStyle name="s_Valuation _Crédito PisCofins_3-Balanço_2-DRE" xfId="22240"/>
    <cellStyle name="s_Valuation _Crédito PisCofins_3-Balanço_2-DRE_Dep_Judiciais-Contingências" xfId="22241"/>
    <cellStyle name="s_Valuation _Crédito PisCofins_3-Balanço_2-DRE_DFC Gerencial" xfId="22242"/>
    <cellStyle name="s_Valuation _Crédito PisCofins_3-Balanço_2-DRE_DMPL" xfId="22243"/>
    <cellStyle name="s_Valuation _Crédito PisCofins_3-Balanço_3-Balanço" xfId="22244"/>
    <cellStyle name="s_Valuation _Crédito PisCofins_3-Balanço_7-Estoque" xfId="22245"/>
    <cellStyle name="s_Valuation _Crédito PisCofins_7-Estoque" xfId="22246"/>
    <cellStyle name="s_Valuation _Crédito PisCofins_Balanço" xfId="22247"/>
    <cellStyle name="s_Valuation _Crédito PisCofins_CCL" xfId="22248"/>
    <cellStyle name="s_Valuation _Crédito PisCofins_CCL 2" xfId="22249"/>
    <cellStyle name="s_Valuation _Crédito PisCofins_CCL 2_15-FINANCEIRAS" xfId="22250"/>
    <cellStyle name="s_Valuation _Crédito PisCofins_CCL_15-FINANCEIRAS" xfId="22251"/>
    <cellStyle name="s_Valuation _Crédito PisCofins_CCL_15-FINANCEIRAS_1" xfId="22252"/>
    <cellStyle name="s_Valuation _Crédito PisCofins_CCL_2-DRE" xfId="22253"/>
    <cellStyle name="s_Valuation _Crédito PisCofins_CCL_2-DRE_Dep_Judiciais-Contingências" xfId="22254"/>
    <cellStyle name="s_Valuation _Crédito PisCofins_CCL_2-DRE_DFC Gerencial" xfId="22255"/>
    <cellStyle name="s_Valuation _Crédito PisCofins_CCL_2-DRE_DMPL" xfId="22256"/>
    <cellStyle name="s_Valuation _Crédito PisCofins_CCL_3-Balanço" xfId="22257"/>
    <cellStyle name="s_Valuation _Crédito PisCofins_CCL_3-Balanço 2" xfId="22258"/>
    <cellStyle name="s_Valuation _Crédito PisCofins_CCL_3-Balanço 2_15-FINANCEIRAS" xfId="22259"/>
    <cellStyle name="s_Valuation _Crédito PisCofins_CCL_3-Balanço_1" xfId="22260"/>
    <cellStyle name="s_Valuation _Crédito PisCofins_CCL_3-Balanço_15-FINANCEIRAS" xfId="22261"/>
    <cellStyle name="s_Valuation _Crédito PisCofins_CCL_3-Balanço_15-FINANCEIRAS_1" xfId="22262"/>
    <cellStyle name="s_Valuation _Crédito PisCofins_CCL_3-Balanço_2-DRE" xfId="22263"/>
    <cellStyle name="s_Valuation _Crédito PisCofins_CCL_3-Balanço_2-DRE_Dep_Judiciais-Contingências" xfId="22264"/>
    <cellStyle name="s_Valuation _Crédito PisCofins_CCL_3-Balanço_2-DRE_DFC Gerencial" xfId="22265"/>
    <cellStyle name="s_Valuation _Crédito PisCofins_CCL_3-Balanço_2-DRE_DMPL" xfId="22266"/>
    <cellStyle name="s_Valuation _Crédito PisCofins_CCL_3-Balanço_3-Balanço" xfId="22267"/>
    <cellStyle name="s_Valuation _Crédito PisCofins_CCL_3-Balanço_7-Estoque" xfId="22268"/>
    <cellStyle name="s_Valuation _Crédito PisCofins_CCL_7-Estoque" xfId="22269"/>
    <cellStyle name="s_Valuation _Crédito PisCofins_CCL_Balanço" xfId="22270"/>
    <cellStyle name="s_Valuation _Crédito PisCofins_CCL_IR Diferido" xfId="22271"/>
    <cellStyle name="s_Valuation _Crédito PisCofins_Diferenças outubro CAN- (2)" xfId="22272"/>
    <cellStyle name="s_Valuation _Crédito PisCofins_Diferenças outubro CAN- (2) 2" xfId="22273"/>
    <cellStyle name="s_Valuation _Crédito PisCofins_Diferenças outubro CAN- (2) 2_15-FINANCEIRAS" xfId="22274"/>
    <cellStyle name="s_Valuation _Crédito PisCofins_Diferenças outubro CAN- (2)_15-FINANCEIRAS" xfId="22275"/>
    <cellStyle name="s_Valuation _Crédito PisCofins_Diferenças outubro CAN- (2)_15-FINANCEIRAS_1" xfId="22276"/>
    <cellStyle name="s_Valuation _Crédito PisCofins_Diferenças outubro CAN- (2)_2-DRE" xfId="22277"/>
    <cellStyle name="s_Valuation _Crédito PisCofins_Diferenças outubro CAN- (2)_2-DRE_Dep_Judiciais-Contingências" xfId="22278"/>
    <cellStyle name="s_Valuation _Crédito PisCofins_Diferenças outubro CAN- (2)_2-DRE_DFC Gerencial" xfId="22279"/>
    <cellStyle name="s_Valuation _Crédito PisCofins_Diferenças outubro CAN- (2)_2-DRE_DMPL" xfId="22280"/>
    <cellStyle name="s_Valuation _Crédito PisCofins_Diferenças outubro CAN- (2)_3-Balanço" xfId="22281"/>
    <cellStyle name="s_Valuation _Crédito PisCofins_Diferenças outubro CAN- (2)_3-Balanço 2" xfId="22282"/>
    <cellStyle name="s_Valuation _Crédito PisCofins_Diferenças outubro CAN- (2)_3-Balanço 2_15-FINANCEIRAS" xfId="22283"/>
    <cellStyle name="s_Valuation _Crédito PisCofins_Diferenças outubro CAN- (2)_3-Balanço_1" xfId="22284"/>
    <cellStyle name="s_Valuation _Crédito PisCofins_Diferenças outubro CAN- (2)_3-Balanço_15-FINANCEIRAS" xfId="22285"/>
    <cellStyle name="s_Valuation _Crédito PisCofins_Diferenças outubro CAN- (2)_3-Balanço_15-FINANCEIRAS_1" xfId="22286"/>
    <cellStyle name="s_Valuation _Crédito PisCofins_Diferenças outubro CAN- (2)_3-Balanço_2-DRE" xfId="22287"/>
    <cellStyle name="s_Valuation _Crédito PisCofins_Diferenças outubro CAN- (2)_3-Balanço_2-DRE_Dep_Judiciais-Contingências" xfId="22288"/>
    <cellStyle name="s_Valuation _Crédito PisCofins_Diferenças outubro CAN- (2)_3-Balanço_2-DRE_DFC Gerencial" xfId="22289"/>
    <cellStyle name="s_Valuation _Crédito PisCofins_Diferenças outubro CAN- (2)_3-Balanço_2-DRE_DMPL" xfId="22290"/>
    <cellStyle name="s_Valuation _Crédito PisCofins_Diferenças outubro CAN- (2)_3-Balanço_3-Balanço" xfId="22291"/>
    <cellStyle name="s_Valuation _Crédito PisCofins_Diferenças outubro CAN- (2)_3-Balanço_7-Estoque" xfId="22292"/>
    <cellStyle name="s_Valuation _Crédito PisCofins_Diferenças outubro CAN- (2)_7-Estoque" xfId="22293"/>
    <cellStyle name="s_Valuation _Crédito PisCofins_Diferenças outubro CAN- (2)_Balanço" xfId="22294"/>
    <cellStyle name="s_Valuation _Crédito PisCofins_Diferenças outubro CAN- (2)_IR Diferido" xfId="22295"/>
    <cellStyle name="s_Valuation _Crédito PisCofins_IR Diferido" xfId="22296"/>
    <cellStyle name="s_Valuation _Crédito PisCofins_Query C.Custos SF 10-11" xfId="22297"/>
    <cellStyle name="s_Valuation _Crédito PisCofins_Query C.Custos SF 10-11 2" xfId="22298"/>
    <cellStyle name="s_Valuation _Crédito PisCofins_Query C.Custos SF 10-11 2_15-FINANCEIRAS" xfId="22299"/>
    <cellStyle name="s_Valuation _Crédito PisCofins_Query C.Custos SF 10-11_15-FINANCEIRAS" xfId="22300"/>
    <cellStyle name="s_Valuation _Crédito PisCofins_Query C.Custos SF 10-11_15-FINANCEIRAS_1" xfId="22301"/>
    <cellStyle name="s_Valuation _Crédito PisCofins_Query C.Custos SF 10-11_2-DRE" xfId="22302"/>
    <cellStyle name="s_Valuation _Crédito PisCofins_Query C.Custos SF 10-11_2-DRE_Dep_Judiciais-Contingências" xfId="22303"/>
    <cellStyle name="s_Valuation _Crédito PisCofins_Query C.Custos SF 10-11_2-DRE_DFC Gerencial" xfId="22304"/>
    <cellStyle name="s_Valuation _Crédito PisCofins_Query C.Custos SF 10-11_2-DRE_DMPL" xfId="22305"/>
    <cellStyle name="s_Valuation _Crédito PisCofins_Query C.Custos SF 10-11_3-Balanço" xfId="22306"/>
    <cellStyle name="s_Valuation _Crédito PisCofins_Query C.Custos SF 10-11_3-Balanço 2" xfId="22307"/>
    <cellStyle name="s_Valuation _Crédito PisCofins_Query C.Custos SF 10-11_3-Balanço 2_15-FINANCEIRAS" xfId="22308"/>
    <cellStyle name="s_Valuation _Crédito PisCofins_Query C.Custos SF 10-11_3-Balanço_1" xfId="22309"/>
    <cellStyle name="s_Valuation _Crédito PisCofins_Query C.Custos SF 10-11_3-Balanço_15-FINANCEIRAS" xfId="22310"/>
    <cellStyle name="s_Valuation _Crédito PisCofins_Query C.Custos SF 10-11_3-Balanço_15-FINANCEIRAS_1" xfId="22311"/>
    <cellStyle name="s_Valuation _Crédito PisCofins_Query C.Custos SF 10-11_3-Balanço_2-DRE" xfId="22312"/>
    <cellStyle name="s_Valuation _Crédito PisCofins_Query C.Custos SF 10-11_3-Balanço_2-DRE_Dep_Judiciais-Contingências" xfId="22313"/>
    <cellStyle name="s_Valuation _Crédito PisCofins_Query C.Custos SF 10-11_3-Balanço_2-DRE_DFC Gerencial" xfId="22314"/>
    <cellStyle name="s_Valuation _Crédito PisCofins_Query C.Custos SF 10-11_3-Balanço_2-DRE_DMPL" xfId="22315"/>
    <cellStyle name="s_Valuation _Crédito PisCofins_Query C.Custos SF 10-11_3-Balanço_3-Balanço" xfId="22316"/>
    <cellStyle name="s_Valuation _Crédito PisCofins_Query C.Custos SF 10-11_3-Balanço_7-Estoque" xfId="22317"/>
    <cellStyle name="s_Valuation _Crédito PisCofins_Query C.Custos SF 10-11_7-Estoque" xfId="22318"/>
    <cellStyle name="s_Valuation _Crédito PisCofins_Query C.Custos SF 10-11_Balanço" xfId="22319"/>
    <cellStyle name="s_Valuation _Crédito PisCofins_Query C.Custos SF 10-11_IR Diferido" xfId="22320"/>
    <cellStyle name="s_Valuation _CV-CF Elevação" xfId="22321"/>
    <cellStyle name="s_Valuation _CV-CF Elevação_1" xfId="22322"/>
    <cellStyle name="s_Valuation _CV-CF Elevação_1_DFC Gerencial" xfId="22323"/>
    <cellStyle name="s_Valuation _CV-CF Outros" xfId="22324"/>
    <cellStyle name="s_Valuation _CV-CF Outros_DFC Gerencial" xfId="22325"/>
    <cellStyle name="s_Valuation _CV-CF Transporte" xfId="22326"/>
    <cellStyle name="s_Valuation _DB Dados do Mercado" xfId="22327"/>
    <cellStyle name="s_Valuation _DB Dados do Mercado 2" xfId="22328"/>
    <cellStyle name="s_Valuation _DB Dados do Mercado 2 2" xfId="22329"/>
    <cellStyle name="s_Valuation _DB Dados do Mercado 2 2_15-FINANCEIRAS" xfId="22330"/>
    <cellStyle name="s_Valuation _DB Dados do Mercado 2_15-FINANCEIRAS" xfId="22331"/>
    <cellStyle name="s_Valuation _DB Dados do Mercado 2_15-FINANCEIRAS_1" xfId="22332"/>
    <cellStyle name="s_Valuation _DB Dados do Mercado 2_2-DRE" xfId="22333"/>
    <cellStyle name="s_Valuation _DB Dados do Mercado 2_2-DRE_Dep_Judiciais-Contingências" xfId="22334"/>
    <cellStyle name="s_Valuation _DB Dados do Mercado 2_2-DRE_DFC Gerencial" xfId="22335"/>
    <cellStyle name="s_Valuation _DB Dados do Mercado 2_2-DRE_DMPL" xfId="22336"/>
    <cellStyle name="s_Valuation _DB Dados do Mercado 2_3-Balanço" xfId="22337"/>
    <cellStyle name="s_Valuation _DB Dados do Mercado 2_7-Estoque" xfId="22338"/>
    <cellStyle name="s_Valuation _DB Dados do Mercado 2_Relatório Gerencial" xfId="22339"/>
    <cellStyle name="s_Valuation _DB Dados do Mercado 2_Relatório Gerencial 2" xfId="22340"/>
    <cellStyle name="s_Valuation _DB Dados do Mercado 2_Relatório Gerencial 2_15-FINANCEIRAS" xfId="22341"/>
    <cellStyle name="s_Valuation _DB Dados do Mercado 2_Relatório Gerencial_15-FINANCEIRAS" xfId="22342"/>
    <cellStyle name="s_Valuation _DB Dados do Mercado 2_Relatório Gerencial_15-FINANCEIRAS_1" xfId="22343"/>
    <cellStyle name="s_Valuation _DB Dados do Mercado 2_Relatório Gerencial_2-DRE" xfId="22344"/>
    <cellStyle name="s_Valuation _DB Dados do Mercado 2_Relatório Gerencial_2-DRE_Dep_Judiciais-Contingências" xfId="22345"/>
    <cellStyle name="s_Valuation _DB Dados do Mercado 2_Relatório Gerencial_2-DRE_DFC Gerencial" xfId="22346"/>
    <cellStyle name="s_Valuation _DB Dados do Mercado 2_Relatório Gerencial_2-DRE_DMPL" xfId="22347"/>
    <cellStyle name="s_Valuation _DB Dados do Mercado 2_Relatório Gerencial_3-Balanço" xfId="22348"/>
    <cellStyle name="s_Valuation _DB Dados do Mercado 2_Relatório Gerencial_7-Estoque" xfId="22349"/>
    <cellStyle name="s_Valuation _DB Dados do Mercado 2_Relatório Gerencial_DB Entrada" xfId="22350"/>
    <cellStyle name="s_Valuation _DB Dados do Mercado 2_Relatório Gerencial_DB Entrada 2" xfId="22351"/>
    <cellStyle name="s_Valuation _DB Dados do Mercado 2_Relatório Gerencial_DB Entrada 2_15-FINANCEIRAS" xfId="22352"/>
    <cellStyle name="s_Valuation _DB Dados do Mercado 2_Relatório Gerencial_DB Entrada_15-FINANCEIRAS" xfId="22353"/>
    <cellStyle name="s_Valuation _DB Dados do Mercado 2_Relatório Gerencial_DB Entrada_15-FINANCEIRAS_1" xfId="22354"/>
    <cellStyle name="s_Valuation _DB Dados do Mercado 2_Relatório Gerencial_DB Entrada_2-DRE" xfId="22355"/>
    <cellStyle name="s_Valuation _DB Dados do Mercado 2_Relatório Gerencial_DB Entrada_2-DRE_Dep_Judiciais-Contingências" xfId="22356"/>
    <cellStyle name="s_Valuation _DB Dados do Mercado 2_Relatório Gerencial_DB Entrada_2-DRE_DFC Gerencial" xfId="22357"/>
    <cellStyle name="s_Valuation _DB Dados do Mercado 2_Relatório Gerencial_DB Entrada_2-DRE_DMPL" xfId="22358"/>
    <cellStyle name="s_Valuation _DB Dados do Mercado 2_Relatório Gerencial_DB Entrada_3-Balanço" xfId="22359"/>
    <cellStyle name="s_Valuation _DB Dados do Mercado 2_Relatório Gerencial_DB Entrada_7-Estoque" xfId="22360"/>
    <cellStyle name="s_Valuation _DB Dados do Mercado 3" xfId="22361"/>
    <cellStyle name="s_Valuation _DB Dados do Mercado 3 2" xfId="22362"/>
    <cellStyle name="s_Valuation _DB Dados do Mercado 3 2_15-FINANCEIRAS" xfId="22363"/>
    <cellStyle name="s_Valuation _DB Dados do Mercado 3_15-FINANCEIRAS" xfId="22364"/>
    <cellStyle name="s_Valuation _DB Dados do Mercado 3_15-FINANCEIRAS_1" xfId="22365"/>
    <cellStyle name="s_Valuation _DB Dados do Mercado 3_2-DRE" xfId="22366"/>
    <cellStyle name="s_Valuation _DB Dados do Mercado 3_2-DRE_Dep_Judiciais-Contingências" xfId="22367"/>
    <cellStyle name="s_Valuation _DB Dados do Mercado 3_2-DRE_DFC Gerencial" xfId="22368"/>
    <cellStyle name="s_Valuation _DB Dados do Mercado 3_2-DRE_DMPL" xfId="22369"/>
    <cellStyle name="s_Valuation _DB Dados do Mercado 3_3-Balanço" xfId="22370"/>
    <cellStyle name="s_Valuation _DB Dados do Mercado 3_7-Estoque" xfId="22371"/>
    <cellStyle name="s_Valuation _DB Dados do Mercado 3_Relatório Gerencial" xfId="22372"/>
    <cellStyle name="s_Valuation _DB Dados do Mercado 3_Relatório Gerencial 2" xfId="22373"/>
    <cellStyle name="s_Valuation _DB Dados do Mercado 3_Relatório Gerencial 2_15-FINANCEIRAS" xfId="22374"/>
    <cellStyle name="s_Valuation _DB Dados do Mercado 3_Relatório Gerencial_15-FINANCEIRAS" xfId="22375"/>
    <cellStyle name="s_Valuation _DB Dados do Mercado 3_Relatório Gerencial_15-FINANCEIRAS_1" xfId="22376"/>
    <cellStyle name="s_Valuation _DB Dados do Mercado 3_Relatório Gerencial_2-DRE" xfId="22377"/>
    <cellStyle name="s_Valuation _DB Dados do Mercado 3_Relatório Gerencial_2-DRE_Dep_Judiciais-Contingências" xfId="22378"/>
    <cellStyle name="s_Valuation _DB Dados do Mercado 3_Relatório Gerencial_2-DRE_DFC Gerencial" xfId="22379"/>
    <cellStyle name="s_Valuation _DB Dados do Mercado 3_Relatório Gerencial_2-DRE_DMPL" xfId="22380"/>
    <cellStyle name="s_Valuation _DB Dados do Mercado 3_Relatório Gerencial_3-Balanço" xfId="22381"/>
    <cellStyle name="s_Valuation _DB Dados do Mercado 3_Relatório Gerencial_7-Estoque" xfId="22382"/>
    <cellStyle name="s_Valuation _DB Dados do Mercado 3_Relatório Gerencial_DB Entrada" xfId="22383"/>
    <cellStyle name="s_Valuation _DB Dados do Mercado 3_Relatório Gerencial_DB Entrada 2" xfId="22384"/>
    <cellStyle name="s_Valuation _DB Dados do Mercado 3_Relatório Gerencial_DB Entrada 2_15-FINANCEIRAS" xfId="22385"/>
    <cellStyle name="s_Valuation _DB Dados do Mercado 3_Relatório Gerencial_DB Entrada_15-FINANCEIRAS" xfId="22386"/>
    <cellStyle name="s_Valuation _DB Dados do Mercado 3_Relatório Gerencial_DB Entrada_15-FINANCEIRAS_1" xfId="22387"/>
    <cellStyle name="s_Valuation _DB Dados do Mercado 3_Relatório Gerencial_DB Entrada_2-DRE" xfId="22388"/>
    <cellStyle name="s_Valuation _DB Dados do Mercado 3_Relatório Gerencial_DB Entrada_2-DRE_Dep_Judiciais-Contingências" xfId="22389"/>
    <cellStyle name="s_Valuation _DB Dados do Mercado 3_Relatório Gerencial_DB Entrada_2-DRE_DFC Gerencial" xfId="22390"/>
    <cellStyle name="s_Valuation _DB Dados do Mercado 3_Relatório Gerencial_DB Entrada_2-DRE_DMPL" xfId="22391"/>
    <cellStyle name="s_Valuation _DB Dados do Mercado 3_Relatório Gerencial_DB Entrada_3-Balanço" xfId="22392"/>
    <cellStyle name="s_Valuation _DB Dados do Mercado 3_Relatório Gerencial_DB Entrada_7-Estoque" xfId="22393"/>
    <cellStyle name="s_Valuation _DB Dados do Mercado 4" xfId="22394"/>
    <cellStyle name="s_Valuation _DB Dados do Mercado 4 2" xfId="22395"/>
    <cellStyle name="s_Valuation _DB Dados do Mercado 4 2_15-FINANCEIRAS" xfId="22396"/>
    <cellStyle name="s_Valuation _DB Dados do Mercado 4_15-FINANCEIRAS" xfId="22397"/>
    <cellStyle name="s_Valuation _DB Dados do Mercado 4_15-FINANCEIRAS_1" xfId="22398"/>
    <cellStyle name="s_Valuation _DB Dados do Mercado 4_2-DRE" xfId="22399"/>
    <cellStyle name="s_Valuation _DB Dados do Mercado 4_2-DRE_Dep_Judiciais-Contingências" xfId="22400"/>
    <cellStyle name="s_Valuation _DB Dados do Mercado 4_2-DRE_DFC Gerencial" xfId="22401"/>
    <cellStyle name="s_Valuation _DB Dados do Mercado 4_2-DRE_DMPL" xfId="22402"/>
    <cellStyle name="s_Valuation _DB Dados do Mercado 4_3-Balanço" xfId="22403"/>
    <cellStyle name="s_Valuation _DB Dados do Mercado 4_7-Estoque" xfId="22404"/>
    <cellStyle name="s_Valuation _DB Dados do Mercado 4_Relatório Gerencial" xfId="22405"/>
    <cellStyle name="s_Valuation _DB Dados do Mercado 4_Relatório Gerencial 2" xfId="22406"/>
    <cellStyle name="s_Valuation _DB Dados do Mercado 4_Relatório Gerencial 2_15-FINANCEIRAS" xfId="22407"/>
    <cellStyle name="s_Valuation _DB Dados do Mercado 4_Relatório Gerencial_15-FINANCEIRAS" xfId="22408"/>
    <cellStyle name="s_Valuation _DB Dados do Mercado 4_Relatório Gerencial_15-FINANCEIRAS_1" xfId="22409"/>
    <cellStyle name="s_Valuation _DB Dados do Mercado 4_Relatório Gerencial_2-DRE" xfId="22410"/>
    <cellStyle name="s_Valuation _DB Dados do Mercado 4_Relatório Gerencial_2-DRE_Dep_Judiciais-Contingências" xfId="22411"/>
    <cellStyle name="s_Valuation _DB Dados do Mercado 4_Relatório Gerencial_2-DRE_DFC Gerencial" xfId="22412"/>
    <cellStyle name="s_Valuation _DB Dados do Mercado 4_Relatório Gerencial_2-DRE_DMPL" xfId="22413"/>
    <cellStyle name="s_Valuation _DB Dados do Mercado 4_Relatório Gerencial_3-Balanço" xfId="22414"/>
    <cellStyle name="s_Valuation _DB Dados do Mercado 4_Relatório Gerencial_7-Estoque" xfId="22415"/>
    <cellStyle name="s_Valuation _DB Dados do Mercado 4_Relatório Gerencial_DB Entrada" xfId="22416"/>
    <cellStyle name="s_Valuation _DB Dados do Mercado 4_Relatório Gerencial_DB Entrada 2" xfId="22417"/>
    <cellStyle name="s_Valuation _DB Dados do Mercado 4_Relatório Gerencial_DB Entrada 2_15-FINANCEIRAS" xfId="22418"/>
    <cellStyle name="s_Valuation _DB Dados do Mercado 4_Relatório Gerencial_DB Entrada_15-FINANCEIRAS" xfId="22419"/>
    <cellStyle name="s_Valuation _DB Dados do Mercado 4_Relatório Gerencial_DB Entrada_15-FINANCEIRAS_1" xfId="22420"/>
    <cellStyle name="s_Valuation _DB Dados do Mercado 4_Relatório Gerencial_DB Entrada_2-DRE" xfId="22421"/>
    <cellStyle name="s_Valuation _DB Dados do Mercado 4_Relatório Gerencial_DB Entrada_2-DRE_Dep_Judiciais-Contingências" xfId="22422"/>
    <cellStyle name="s_Valuation _DB Dados do Mercado 4_Relatório Gerencial_DB Entrada_2-DRE_DFC Gerencial" xfId="22423"/>
    <cellStyle name="s_Valuation _DB Dados do Mercado 4_Relatório Gerencial_DB Entrada_2-DRE_DMPL" xfId="22424"/>
    <cellStyle name="s_Valuation _DB Dados do Mercado 4_Relatório Gerencial_DB Entrada_3-Balanço" xfId="22425"/>
    <cellStyle name="s_Valuation _DB Dados do Mercado 4_Relatório Gerencial_DB Entrada_7-Estoque" xfId="22426"/>
    <cellStyle name="s_Valuation _DB Dados do Mercado 5" xfId="22427"/>
    <cellStyle name="s_Valuation _DB Dados do Mercado 5 2" xfId="22428"/>
    <cellStyle name="s_Valuation _DB Dados do Mercado 5 2_15-FINANCEIRAS" xfId="22429"/>
    <cellStyle name="s_Valuation _DB Dados do Mercado 5_15-FINANCEIRAS" xfId="22430"/>
    <cellStyle name="s_Valuation _DB Dados do Mercado 5_15-FINANCEIRAS_1" xfId="22431"/>
    <cellStyle name="s_Valuation _DB Dados do Mercado 5_2-DRE" xfId="22432"/>
    <cellStyle name="s_Valuation _DB Dados do Mercado 5_2-DRE_Dep_Judiciais-Contingências" xfId="22433"/>
    <cellStyle name="s_Valuation _DB Dados do Mercado 5_2-DRE_DFC Gerencial" xfId="22434"/>
    <cellStyle name="s_Valuation _DB Dados do Mercado 5_2-DRE_DMPL" xfId="22435"/>
    <cellStyle name="s_Valuation _DB Dados do Mercado 5_3-Balanço" xfId="22436"/>
    <cellStyle name="s_Valuation _DB Dados do Mercado 5_7-Estoque" xfId="22437"/>
    <cellStyle name="s_Valuation _DB Dados do Mercado 5_Relatório Gerencial" xfId="22438"/>
    <cellStyle name="s_Valuation _DB Dados do Mercado 5_Relatório Gerencial 2" xfId="22439"/>
    <cellStyle name="s_Valuation _DB Dados do Mercado 5_Relatório Gerencial 2_15-FINANCEIRAS" xfId="22440"/>
    <cellStyle name="s_Valuation _DB Dados do Mercado 5_Relatório Gerencial_15-FINANCEIRAS" xfId="22441"/>
    <cellStyle name="s_Valuation _DB Dados do Mercado 5_Relatório Gerencial_15-FINANCEIRAS_1" xfId="22442"/>
    <cellStyle name="s_Valuation _DB Dados do Mercado 5_Relatório Gerencial_2-DRE" xfId="22443"/>
    <cellStyle name="s_Valuation _DB Dados do Mercado 5_Relatório Gerencial_2-DRE_Dep_Judiciais-Contingências" xfId="22444"/>
    <cellStyle name="s_Valuation _DB Dados do Mercado 5_Relatório Gerencial_2-DRE_DFC Gerencial" xfId="22445"/>
    <cellStyle name="s_Valuation _DB Dados do Mercado 5_Relatório Gerencial_2-DRE_DMPL" xfId="22446"/>
    <cellStyle name="s_Valuation _DB Dados do Mercado 5_Relatório Gerencial_3-Balanço" xfId="22447"/>
    <cellStyle name="s_Valuation _DB Dados do Mercado 5_Relatório Gerencial_7-Estoque" xfId="22448"/>
    <cellStyle name="s_Valuation _DB Dados do Mercado 5_Relatório Gerencial_DB Entrada" xfId="22449"/>
    <cellStyle name="s_Valuation _DB Dados do Mercado 5_Relatório Gerencial_DB Entrada 2" xfId="22450"/>
    <cellStyle name="s_Valuation _DB Dados do Mercado 5_Relatório Gerencial_DB Entrada 2_15-FINANCEIRAS" xfId="22451"/>
    <cellStyle name="s_Valuation _DB Dados do Mercado 5_Relatório Gerencial_DB Entrada_15-FINANCEIRAS" xfId="22452"/>
    <cellStyle name="s_Valuation _DB Dados do Mercado 5_Relatório Gerencial_DB Entrada_15-FINANCEIRAS_1" xfId="22453"/>
    <cellStyle name="s_Valuation _DB Dados do Mercado 5_Relatório Gerencial_DB Entrada_2-DRE" xfId="22454"/>
    <cellStyle name="s_Valuation _DB Dados do Mercado 5_Relatório Gerencial_DB Entrada_2-DRE_Dep_Judiciais-Contingências" xfId="22455"/>
    <cellStyle name="s_Valuation _DB Dados do Mercado 5_Relatório Gerencial_DB Entrada_2-DRE_DFC Gerencial" xfId="22456"/>
    <cellStyle name="s_Valuation _DB Dados do Mercado 5_Relatório Gerencial_DB Entrada_2-DRE_DMPL" xfId="22457"/>
    <cellStyle name="s_Valuation _DB Dados do Mercado 5_Relatório Gerencial_DB Entrada_3-Balanço" xfId="22458"/>
    <cellStyle name="s_Valuation _DB Dados do Mercado 5_Relatório Gerencial_DB Entrada_7-Estoque" xfId="22459"/>
    <cellStyle name="s_Valuation _DB Dados do Mercado 6" xfId="22460"/>
    <cellStyle name="s_Valuation _DB Dados do Mercado 6 2" xfId="22461"/>
    <cellStyle name="s_Valuation _DB Dados do Mercado 6 2_15-FINANCEIRAS" xfId="22462"/>
    <cellStyle name="s_Valuation _DB Dados do Mercado 6_15-FINANCEIRAS" xfId="22463"/>
    <cellStyle name="s_Valuation _DB Dados do Mercado 6_15-FINANCEIRAS_1" xfId="22464"/>
    <cellStyle name="s_Valuation _DB Dados do Mercado 6_2-DRE" xfId="22465"/>
    <cellStyle name="s_Valuation _DB Dados do Mercado 6_2-DRE_Dep_Judiciais-Contingências" xfId="22466"/>
    <cellStyle name="s_Valuation _DB Dados do Mercado 6_2-DRE_DFC Gerencial" xfId="22467"/>
    <cellStyle name="s_Valuation _DB Dados do Mercado 6_2-DRE_DMPL" xfId="22468"/>
    <cellStyle name="s_Valuation _DB Dados do Mercado 6_3-Balanço" xfId="22469"/>
    <cellStyle name="s_Valuation _DB Dados do Mercado 6_7-Estoque" xfId="22470"/>
    <cellStyle name="s_Valuation _DB Dados do Mercado 6_Relatório Gerencial" xfId="22471"/>
    <cellStyle name="s_Valuation _DB Dados do Mercado 6_Relatório Gerencial 2" xfId="22472"/>
    <cellStyle name="s_Valuation _DB Dados do Mercado 6_Relatório Gerencial 2_15-FINANCEIRAS" xfId="22473"/>
    <cellStyle name="s_Valuation _DB Dados do Mercado 6_Relatório Gerencial_15-FINANCEIRAS" xfId="22474"/>
    <cellStyle name="s_Valuation _DB Dados do Mercado 6_Relatório Gerencial_15-FINANCEIRAS_1" xfId="22475"/>
    <cellStyle name="s_Valuation _DB Dados do Mercado 6_Relatório Gerencial_2-DRE" xfId="22476"/>
    <cellStyle name="s_Valuation _DB Dados do Mercado 6_Relatório Gerencial_2-DRE_Dep_Judiciais-Contingências" xfId="22477"/>
    <cellStyle name="s_Valuation _DB Dados do Mercado 6_Relatório Gerencial_2-DRE_DFC Gerencial" xfId="22478"/>
    <cellStyle name="s_Valuation _DB Dados do Mercado 6_Relatório Gerencial_2-DRE_DMPL" xfId="22479"/>
    <cellStyle name="s_Valuation _DB Dados do Mercado 6_Relatório Gerencial_3-Balanço" xfId="22480"/>
    <cellStyle name="s_Valuation _DB Dados do Mercado 6_Relatório Gerencial_7-Estoque" xfId="22481"/>
    <cellStyle name="s_Valuation _DB Dados do Mercado 6_Relatório Gerencial_DB Entrada" xfId="22482"/>
    <cellStyle name="s_Valuation _DB Dados do Mercado 6_Relatório Gerencial_DB Entrada 2" xfId="22483"/>
    <cellStyle name="s_Valuation _DB Dados do Mercado 6_Relatório Gerencial_DB Entrada 2_15-FINANCEIRAS" xfId="22484"/>
    <cellStyle name="s_Valuation _DB Dados do Mercado 6_Relatório Gerencial_DB Entrada_15-FINANCEIRAS" xfId="22485"/>
    <cellStyle name="s_Valuation _DB Dados do Mercado 6_Relatório Gerencial_DB Entrada_15-FINANCEIRAS_1" xfId="22486"/>
    <cellStyle name="s_Valuation _DB Dados do Mercado 6_Relatório Gerencial_DB Entrada_2-DRE" xfId="22487"/>
    <cellStyle name="s_Valuation _DB Dados do Mercado 6_Relatório Gerencial_DB Entrada_2-DRE_Dep_Judiciais-Contingências" xfId="22488"/>
    <cellStyle name="s_Valuation _DB Dados do Mercado 6_Relatório Gerencial_DB Entrada_2-DRE_DFC Gerencial" xfId="22489"/>
    <cellStyle name="s_Valuation _DB Dados do Mercado 6_Relatório Gerencial_DB Entrada_2-DRE_DMPL" xfId="22490"/>
    <cellStyle name="s_Valuation _DB Dados do Mercado 6_Relatório Gerencial_DB Entrada_3-Balanço" xfId="22491"/>
    <cellStyle name="s_Valuation _DB Dados do Mercado 6_Relatório Gerencial_DB Entrada_7-Estoque" xfId="22492"/>
    <cellStyle name="s_Valuation _DB Dados do Mercado 7" xfId="22493"/>
    <cellStyle name="s_Valuation _DB Dados do Mercado 7 2" xfId="22494"/>
    <cellStyle name="s_Valuation _DB Dados do Mercado 7 2_15-FINANCEIRAS" xfId="22495"/>
    <cellStyle name="s_Valuation _DB Dados do Mercado 7_15-FINANCEIRAS" xfId="22496"/>
    <cellStyle name="s_Valuation _DB Dados do Mercado 7_15-FINANCEIRAS_1" xfId="22497"/>
    <cellStyle name="s_Valuation _DB Dados do Mercado 7_2-DRE" xfId="22498"/>
    <cellStyle name="s_Valuation _DB Dados do Mercado 7_2-DRE_Dep_Judiciais-Contingências" xfId="22499"/>
    <cellStyle name="s_Valuation _DB Dados do Mercado 7_2-DRE_DFC Gerencial" xfId="22500"/>
    <cellStyle name="s_Valuation _DB Dados do Mercado 7_2-DRE_DMPL" xfId="22501"/>
    <cellStyle name="s_Valuation _DB Dados do Mercado 7_3-Balanço" xfId="22502"/>
    <cellStyle name="s_Valuation _DB Dados do Mercado 7_7-Estoque" xfId="22503"/>
    <cellStyle name="s_Valuation _DB Dados do Mercado 7_Relatório Gerencial" xfId="22504"/>
    <cellStyle name="s_Valuation _DB Dados do Mercado 7_Relatório Gerencial 2" xfId="22505"/>
    <cellStyle name="s_Valuation _DB Dados do Mercado 7_Relatório Gerencial 2_15-FINANCEIRAS" xfId="22506"/>
    <cellStyle name="s_Valuation _DB Dados do Mercado 7_Relatório Gerencial_15-FINANCEIRAS" xfId="22507"/>
    <cellStyle name="s_Valuation _DB Dados do Mercado 7_Relatório Gerencial_15-FINANCEIRAS_1" xfId="22508"/>
    <cellStyle name="s_Valuation _DB Dados do Mercado 7_Relatório Gerencial_2-DRE" xfId="22509"/>
    <cellStyle name="s_Valuation _DB Dados do Mercado 7_Relatório Gerencial_2-DRE_Dep_Judiciais-Contingências" xfId="22510"/>
    <cellStyle name="s_Valuation _DB Dados do Mercado 7_Relatório Gerencial_2-DRE_DFC Gerencial" xfId="22511"/>
    <cellStyle name="s_Valuation _DB Dados do Mercado 7_Relatório Gerencial_2-DRE_DMPL" xfId="22512"/>
    <cellStyle name="s_Valuation _DB Dados do Mercado 7_Relatório Gerencial_3-Balanço" xfId="22513"/>
    <cellStyle name="s_Valuation _DB Dados do Mercado 7_Relatório Gerencial_7-Estoque" xfId="22514"/>
    <cellStyle name="s_Valuation _DB Dados do Mercado 7_Relatório Gerencial_DB Entrada" xfId="22515"/>
    <cellStyle name="s_Valuation _DB Dados do Mercado 7_Relatório Gerencial_DB Entrada 2" xfId="22516"/>
    <cellStyle name="s_Valuation _DB Dados do Mercado 7_Relatório Gerencial_DB Entrada 2_15-FINANCEIRAS" xfId="22517"/>
    <cellStyle name="s_Valuation _DB Dados do Mercado 7_Relatório Gerencial_DB Entrada_15-FINANCEIRAS" xfId="22518"/>
    <cellStyle name="s_Valuation _DB Dados do Mercado 7_Relatório Gerencial_DB Entrada_15-FINANCEIRAS_1" xfId="22519"/>
    <cellStyle name="s_Valuation _DB Dados do Mercado 7_Relatório Gerencial_DB Entrada_2-DRE" xfId="22520"/>
    <cellStyle name="s_Valuation _DB Dados do Mercado 7_Relatório Gerencial_DB Entrada_2-DRE_Dep_Judiciais-Contingências" xfId="22521"/>
    <cellStyle name="s_Valuation _DB Dados do Mercado 7_Relatório Gerencial_DB Entrada_2-DRE_DFC Gerencial" xfId="22522"/>
    <cellStyle name="s_Valuation _DB Dados do Mercado 7_Relatório Gerencial_DB Entrada_2-DRE_DMPL" xfId="22523"/>
    <cellStyle name="s_Valuation _DB Dados do Mercado 7_Relatório Gerencial_DB Entrada_3-Balanço" xfId="22524"/>
    <cellStyle name="s_Valuation _DB Dados do Mercado 7_Relatório Gerencial_DB Entrada_7-Estoque" xfId="22525"/>
    <cellStyle name="s_Valuation _DB Dados do Mercado 8" xfId="22526"/>
    <cellStyle name="s_Valuation _DB Dados do Mercado 8_15-FINANCEIRAS" xfId="22527"/>
    <cellStyle name="s_Valuation _DB Dados do Mercado_15-FINANCEIRAS" xfId="22528"/>
    <cellStyle name="s_Valuation _DB Dados do Mercado_15-FINANCEIRAS_1" xfId="22529"/>
    <cellStyle name="s_Valuation _DB Dados do Mercado_2-DRE" xfId="22530"/>
    <cellStyle name="s_Valuation _DB Dados do Mercado_2-DRE_Dep_Judiciais-Contingências" xfId="22531"/>
    <cellStyle name="s_Valuation _DB Dados do Mercado_2-DRE_DFC Gerencial" xfId="22532"/>
    <cellStyle name="s_Valuation _DB Dados do Mercado_2-DRE_DMPL" xfId="22533"/>
    <cellStyle name="s_Valuation _DB Dados do Mercado_3-Balanço" xfId="22534"/>
    <cellStyle name="s_Valuation _DB Dados do Mercado_3-Balanço 2" xfId="22535"/>
    <cellStyle name="s_Valuation _DB Dados do Mercado_3-Balanço 2_15-FINANCEIRAS" xfId="22536"/>
    <cellStyle name="s_Valuation _DB Dados do Mercado_3-Balanço_1" xfId="22537"/>
    <cellStyle name="s_Valuation _DB Dados do Mercado_3-Balanço_15-FINANCEIRAS" xfId="22538"/>
    <cellStyle name="s_Valuation _DB Dados do Mercado_3-Balanço_15-FINANCEIRAS_1" xfId="22539"/>
    <cellStyle name="s_Valuation _DB Dados do Mercado_3-Balanço_2-DRE" xfId="22540"/>
    <cellStyle name="s_Valuation _DB Dados do Mercado_3-Balanço_2-DRE_Dep_Judiciais-Contingências" xfId="22541"/>
    <cellStyle name="s_Valuation _DB Dados do Mercado_3-Balanço_2-DRE_DFC Gerencial" xfId="22542"/>
    <cellStyle name="s_Valuation _DB Dados do Mercado_3-Balanço_2-DRE_DMPL" xfId="22543"/>
    <cellStyle name="s_Valuation _DB Dados do Mercado_3-Balanço_3-Balanço" xfId="22544"/>
    <cellStyle name="s_Valuation _DB Dados do Mercado_3-Balanço_7-Estoque" xfId="22545"/>
    <cellStyle name="s_Valuation _DB Dados do Mercado_4-DMPL" xfId="22546"/>
    <cellStyle name="s_Valuation _DB Dados do Mercado_4-DMPL 2" xfId="22547"/>
    <cellStyle name="s_Valuation _DB Dados do Mercado_4-DMPL 2_15-FINANCEIRAS" xfId="22548"/>
    <cellStyle name="s_Valuation _DB Dados do Mercado_4-DMPL_15-FINANCEIRAS" xfId="22549"/>
    <cellStyle name="s_Valuation _DB Dados do Mercado_4-DMPL_15-FINANCEIRAS_1" xfId="22550"/>
    <cellStyle name="s_Valuation _DB Dados do Mercado_4-DMPL_2-DRE" xfId="22551"/>
    <cellStyle name="s_Valuation _DB Dados do Mercado_4-DMPL_2-DRE_Dep_Judiciais-Contingências" xfId="22552"/>
    <cellStyle name="s_Valuation _DB Dados do Mercado_4-DMPL_2-DRE_DFC Gerencial" xfId="22553"/>
    <cellStyle name="s_Valuation _DB Dados do Mercado_4-DMPL_2-DRE_DMPL" xfId="22554"/>
    <cellStyle name="s_Valuation _DB Dados do Mercado_4-DMPL_3-Balanço" xfId="22555"/>
    <cellStyle name="s_Valuation _DB Dados do Mercado_4-DMPL_Dep_Judiciais-Contingências" xfId="22556"/>
    <cellStyle name="s_Valuation _DB Dados do Mercado_4-DMPL_DFC Gerencial" xfId="22557"/>
    <cellStyle name="s_Valuation _DB Dados do Mercado_4-DMPL_DMPL" xfId="22558"/>
    <cellStyle name="s_Valuation _DB Dados do Mercado_7-Estoque" xfId="22559"/>
    <cellStyle name="s_Valuation _DB Dados do Mercado_8-Impostos" xfId="22560"/>
    <cellStyle name="s_Valuation _DB Dados do Mercado_8-Impostos 2" xfId="22561"/>
    <cellStyle name="s_Valuation _DB Dados do Mercado_8-Impostos 2_15-FINANCEIRAS" xfId="22562"/>
    <cellStyle name="s_Valuation _DB Dados do Mercado_8-Impostos_15-FINANCEIRAS" xfId="22563"/>
    <cellStyle name="s_Valuation _DB Dados do Mercado_8-Impostos_15-FINANCEIRAS_1" xfId="22564"/>
    <cellStyle name="s_Valuation _DB Dados do Mercado_8-Impostos_2-DRE" xfId="22565"/>
    <cellStyle name="s_Valuation _DB Dados do Mercado_8-Impostos_2-DRE_Dep_Judiciais-Contingências" xfId="22566"/>
    <cellStyle name="s_Valuation _DB Dados do Mercado_8-Impostos_2-DRE_DFC Gerencial" xfId="22567"/>
    <cellStyle name="s_Valuation _DB Dados do Mercado_8-Impostos_2-DRE_DMPL" xfId="22568"/>
    <cellStyle name="s_Valuation _DB Dados do Mercado_8-Impostos_3-Balanço" xfId="22569"/>
    <cellStyle name="s_Valuation _DB Dados do Mercado_8-Impostos_Dep_Judiciais-Contingências" xfId="22570"/>
    <cellStyle name="s_Valuation _DB Dados do Mercado_8-Impostos_DFC Gerencial" xfId="22571"/>
    <cellStyle name="s_Valuation _DB Dados do Mercado_8-Impostos_DMPL" xfId="22572"/>
    <cellStyle name="s_Valuation _DB Dados do Mercado_AAs conferido" xfId="22573"/>
    <cellStyle name="s_Valuation _DB Dados do Mercado_AAs conferido 2" xfId="22574"/>
    <cellStyle name="s_Valuation _DB Dados do Mercado_AAs conferido 2_15-FINANCEIRAS" xfId="22575"/>
    <cellStyle name="s_Valuation _DB Dados do Mercado_AAs conferido_15-FINANCEIRAS" xfId="22576"/>
    <cellStyle name="s_Valuation _DB Dados do Mercado_AAs conferido_15-FINANCEIRAS_1" xfId="22577"/>
    <cellStyle name="s_Valuation _DB Dados do Mercado_AAs conferido_2-DRE" xfId="22578"/>
    <cellStyle name="s_Valuation _DB Dados do Mercado_AAs conferido_2-DRE_Dep_Judiciais-Contingências" xfId="22579"/>
    <cellStyle name="s_Valuation _DB Dados do Mercado_AAs conferido_2-DRE_DFC Gerencial" xfId="22580"/>
    <cellStyle name="s_Valuation _DB Dados do Mercado_AAs conferido_2-DRE_DMPL" xfId="22581"/>
    <cellStyle name="s_Valuation _DB Dados do Mercado_AAs conferido_3-Balanço" xfId="22582"/>
    <cellStyle name="s_Valuation _DB Dados do Mercado_AAs conferido_7-Estoque" xfId="22583"/>
    <cellStyle name="s_Valuation _DB Dados do Mercado_AAs conferido_Relatório Gerencial" xfId="22584"/>
    <cellStyle name="s_Valuation _DB Dados do Mercado_AAs conferido_Relatório Gerencial 2" xfId="22585"/>
    <cellStyle name="s_Valuation _DB Dados do Mercado_AAs conferido_Relatório Gerencial 2_15-FINANCEIRAS" xfId="22586"/>
    <cellStyle name="s_Valuation _DB Dados do Mercado_AAs conferido_Relatório Gerencial_15-FINANCEIRAS" xfId="22587"/>
    <cellStyle name="s_Valuation _DB Dados do Mercado_AAs conferido_Relatório Gerencial_15-FINANCEIRAS_1" xfId="22588"/>
    <cellStyle name="s_Valuation _DB Dados do Mercado_AAs conferido_Relatório Gerencial_2-DRE" xfId="22589"/>
    <cellStyle name="s_Valuation _DB Dados do Mercado_AAs conferido_Relatório Gerencial_2-DRE_Dep_Judiciais-Contingências" xfId="22590"/>
    <cellStyle name="s_Valuation _DB Dados do Mercado_AAs conferido_Relatório Gerencial_2-DRE_DFC Gerencial" xfId="22591"/>
    <cellStyle name="s_Valuation _DB Dados do Mercado_AAs conferido_Relatório Gerencial_2-DRE_DMPL" xfId="22592"/>
    <cellStyle name="s_Valuation _DB Dados do Mercado_AAs conferido_Relatório Gerencial_3-Balanço" xfId="22593"/>
    <cellStyle name="s_Valuation _DB Dados do Mercado_AAs conferido_Relatório Gerencial_7-Estoque" xfId="22594"/>
    <cellStyle name="s_Valuation _DB Dados do Mercado_AAs conferido_Relatório Gerencial_DB Entrada" xfId="22595"/>
    <cellStyle name="s_Valuation _DB Dados do Mercado_AAs conferido_Relatório Gerencial_DB Entrada 2" xfId="22596"/>
    <cellStyle name="s_Valuation _DB Dados do Mercado_AAs conferido_Relatório Gerencial_DB Entrada 2_15-FINANCEIRAS" xfId="22597"/>
    <cellStyle name="s_Valuation _DB Dados do Mercado_AAs conferido_Relatório Gerencial_DB Entrada_15-FINANCEIRAS" xfId="22598"/>
    <cellStyle name="s_Valuation _DB Dados do Mercado_AAs conferido_Relatório Gerencial_DB Entrada_15-FINANCEIRAS_1" xfId="22599"/>
    <cellStyle name="s_Valuation _DB Dados do Mercado_AAs conferido_Relatório Gerencial_DB Entrada_2-DRE" xfId="22600"/>
    <cellStyle name="s_Valuation _DB Dados do Mercado_AAs conferido_Relatório Gerencial_DB Entrada_2-DRE_Dep_Judiciais-Contingências" xfId="22601"/>
    <cellStyle name="s_Valuation _DB Dados do Mercado_AAs conferido_Relatório Gerencial_DB Entrada_2-DRE_DFC Gerencial" xfId="22602"/>
    <cellStyle name="s_Valuation _DB Dados do Mercado_AAs conferido_Relatório Gerencial_DB Entrada_2-DRE_DMPL" xfId="22603"/>
    <cellStyle name="s_Valuation _DB Dados do Mercado_AAs conferido_Relatório Gerencial_DB Entrada_3-Balanço" xfId="22604"/>
    <cellStyle name="s_Valuation _DB Dados do Mercado_AAs conferido_Relatório Gerencial_DB Entrada_7-Estoque" xfId="22605"/>
    <cellStyle name="s_Valuation _DB Dados do Mercado_AAs Em Aberto" xfId="22606"/>
    <cellStyle name="s_Valuation _DB Dados do Mercado_AAs Em Aberto 2" xfId="22607"/>
    <cellStyle name="s_Valuation _DB Dados do Mercado_AAs Em Aberto 2_15-FINANCEIRAS" xfId="22608"/>
    <cellStyle name="s_Valuation _DB Dados do Mercado_AAs Em Aberto_15-FINANCEIRAS" xfId="22609"/>
    <cellStyle name="s_Valuation _DB Dados do Mercado_AAs Em Aberto_15-FINANCEIRAS_1" xfId="22610"/>
    <cellStyle name="s_Valuation _DB Dados do Mercado_AAs Em Aberto_2-DRE" xfId="22611"/>
    <cellStyle name="s_Valuation _DB Dados do Mercado_AAs Em Aberto_2-DRE_Dep_Judiciais-Contingências" xfId="22612"/>
    <cellStyle name="s_Valuation _DB Dados do Mercado_AAs Em Aberto_2-DRE_DFC Gerencial" xfId="22613"/>
    <cellStyle name="s_Valuation _DB Dados do Mercado_AAs Em Aberto_2-DRE_DMPL" xfId="22614"/>
    <cellStyle name="s_Valuation _DB Dados do Mercado_AAs Em Aberto_3-Balanço" xfId="22615"/>
    <cellStyle name="s_Valuation _DB Dados do Mercado_AAs Em Aberto_7-Estoque" xfId="22616"/>
    <cellStyle name="s_Valuation _DB Dados do Mercado_AAs Em Aberto_Relatório Gerencial" xfId="22617"/>
    <cellStyle name="s_Valuation _DB Dados do Mercado_AAs Em Aberto_Relatório Gerencial 2" xfId="22618"/>
    <cellStyle name="s_Valuation _DB Dados do Mercado_AAs Em Aberto_Relatório Gerencial 2_15-FINANCEIRAS" xfId="22619"/>
    <cellStyle name="s_Valuation _DB Dados do Mercado_AAs Em Aberto_Relatório Gerencial_15-FINANCEIRAS" xfId="22620"/>
    <cellStyle name="s_Valuation _DB Dados do Mercado_AAs Em Aberto_Relatório Gerencial_15-FINANCEIRAS_1" xfId="22621"/>
    <cellStyle name="s_Valuation _DB Dados do Mercado_AAs Em Aberto_Relatório Gerencial_2-DRE" xfId="22622"/>
    <cellStyle name="s_Valuation _DB Dados do Mercado_AAs Em Aberto_Relatório Gerencial_2-DRE_Dep_Judiciais-Contingências" xfId="22623"/>
    <cellStyle name="s_Valuation _DB Dados do Mercado_AAs Em Aberto_Relatório Gerencial_2-DRE_DFC Gerencial" xfId="22624"/>
    <cellStyle name="s_Valuation _DB Dados do Mercado_AAs Em Aberto_Relatório Gerencial_2-DRE_DMPL" xfId="22625"/>
    <cellStyle name="s_Valuation _DB Dados do Mercado_AAs Em Aberto_Relatório Gerencial_3-Balanço" xfId="22626"/>
    <cellStyle name="s_Valuation _DB Dados do Mercado_AAs Em Aberto_Relatório Gerencial_7-Estoque" xfId="22627"/>
    <cellStyle name="s_Valuation _DB Dados do Mercado_AAs Em Aberto_Relatório Gerencial_DB Entrada" xfId="22628"/>
    <cellStyle name="s_Valuation _DB Dados do Mercado_AAs Em Aberto_Relatório Gerencial_DB Entrada 2" xfId="22629"/>
    <cellStyle name="s_Valuation _DB Dados do Mercado_AAs Em Aberto_Relatório Gerencial_DB Entrada 2_15-FINANCEIRAS" xfId="22630"/>
    <cellStyle name="s_Valuation _DB Dados do Mercado_AAs Em Aberto_Relatório Gerencial_DB Entrada_15-FINANCEIRAS" xfId="22631"/>
    <cellStyle name="s_Valuation _DB Dados do Mercado_AAs Em Aberto_Relatório Gerencial_DB Entrada_15-FINANCEIRAS_1" xfId="22632"/>
    <cellStyle name="s_Valuation _DB Dados do Mercado_AAs Em Aberto_Relatório Gerencial_DB Entrada_2-DRE" xfId="22633"/>
    <cellStyle name="s_Valuation _DB Dados do Mercado_AAs Em Aberto_Relatório Gerencial_DB Entrada_2-DRE_Dep_Judiciais-Contingências" xfId="22634"/>
    <cellStyle name="s_Valuation _DB Dados do Mercado_AAs Em Aberto_Relatório Gerencial_DB Entrada_2-DRE_DFC Gerencial" xfId="22635"/>
    <cellStyle name="s_Valuation _DB Dados do Mercado_AAs Em Aberto_Relatório Gerencial_DB Entrada_2-DRE_DMPL" xfId="22636"/>
    <cellStyle name="s_Valuation _DB Dados do Mercado_AAs Em Aberto_Relatório Gerencial_DB Entrada_3-Balanço" xfId="22637"/>
    <cellStyle name="s_Valuation _DB Dados do Mercado_AAs Em Aberto_Relatório Gerencial_DB Entrada_7-Estoque" xfId="22638"/>
    <cellStyle name="s_Valuation _DB Dados do Mercado_AAs-BRANCO" xfId="22639"/>
    <cellStyle name="s_Valuation _DB Dados do Mercado_AAs-BRANCO 2" xfId="22640"/>
    <cellStyle name="s_Valuation _DB Dados do Mercado_AAs-BRANCO 2_15-FINANCEIRAS" xfId="22641"/>
    <cellStyle name="s_Valuation _DB Dados do Mercado_AAs-BRANCO_15-FINANCEIRAS" xfId="22642"/>
    <cellStyle name="s_Valuation _DB Dados do Mercado_AAs-BRANCO_15-FINANCEIRAS_1" xfId="22643"/>
    <cellStyle name="s_Valuation _DB Dados do Mercado_AAs-BRANCO_2-DRE" xfId="22644"/>
    <cellStyle name="s_Valuation _DB Dados do Mercado_AAs-BRANCO_2-DRE_Dep_Judiciais-Contingências" xfId="22645"/>
    <cellStyle name="s_Valuation _DB Dados do Mercado_AAs-BRANCO_2-DRE_DFC Gerencial" xfId="22646"/>
    <cellStyle name="s_Valuation _DB Dados do Mercado_AAs-BRANCO_2-DRE_DMPL" xfId="22647"/>
    <cellStyle name="s_Valuation _DB Dados do Mercado_AAs-BRANCO_3-Balanço" xfId="22648"/>
    <cellStyle name="s_Valuation _DB Dados do Mercado_AAs-BRANCO_7-Estoque" xfId="22649"/>
    <cellStyle name="s_Valuation _DB Dados do Mercado_AAs-BRANCO_Relatório Gerencial" xfId="22650"/>
    <cellStyle name="s_Valuation _DB Dados do Mercado_AAs-BRANCO_Relatório Gerencial 2" xfId="22651"/>
    <cellStyle name="s_Valuation _DB Dados do Mercado_AAs-BRANCO_Relatório Gerencial 2_15-FINANCEIRAS" xfId="22652"/>
    <cellStyle name="s_Valuation _DB Dados do Mercado_AAs-BRANCO_Relatório Gerencial_15-FINANCEIRAS" xfId="22653"/>
    <cellStyle name="s_Valuation _DB Dados do Mercado_AAs-BRANCO_Relatório Gerencial_15-FINANCEIRAS_1" xfId="22654"/>
    <cellStyle name="s_Valuation _DB Dados do Mercado_AAs-BRANCO_Relatório Gerencial_2-DRE" xfId="22655"/>
    <cellStyle name="s_Valuation _DB Dados do Mercado_AAs-BRANCO_Relatório Gerencial_2-DRE_Dep_Judiciais-Contingências" xfId="22656"/>
    <cellStyle name="s_Valuation _DB Dados do Mercado_AAs-BRANCO_Relatório Gerencial_2-DRE_DFC Gerencial" xfId="22657"/>
    <cellStyle name="s_Valuation _DB Dados do Mercado_AAs-BRANCO_Relatório Gerencial_2-DRE_DMPL" xfId="22658"/>
    <cellStyle name="s_Valuation _DB Dados do Mercado_AAs-BRANCO_Relatório Gerencial_3-Balanço" xfId="22659"/>
    <cellStyle name="s_Valuation _DB Dados do Mercado_AAs-BRANCO_Relatório Gerencial_7-Estoque" xfId="22660"/>
    <cellStyle name="s_Valuation _DB Dados do Mercado_AAs-BRANCO_Relatório Gerencial_DB Entrada" xfId="22661"/>
    <cellStyle name="s_Valuation _DB Dados do Mercado_AAs-BRANCO_Relatório Gerencial_DB Entrada 2" xfId="22662"/>
    <cellStyle name="s_Valuation _DB Dados do Mercado_AAs-BRANCO_Relatório Gerencial_DB Entrada 2_15-FINANCEIRAS" xfId="22663"/>
    <cellStyle name="s_Valuation _DB Dados do Mercado_AAs-BRANCO_Relatório Gerencial_DB Entrada_15-FINANCEIRAS" xfId="22664"/>
    <cellStyle name="s_Valuation _DB Dados do Mercado_AAs-BRANCO_Relatório Gerencial_DB Entrada_15-FINANCEIRAS_1" xfId="22665"/>
    <cellStyle name="s_Valuation _DB Dados do Mercado_AAs-BRANCO_Relatório Gerencial_DB Entrada_2-DRE" xfId="22666"/>
    <cellStyle name="s_Valuation _DB Dados do Mercado_AAs-BRANCO_Relatório Gerencial_DB Entrada_2-DRE_Dep_Judiciais-Contingências" xfId="22667"/>
    <cellStyle name="s_Valuation _DB Dados do Mercado_AAs-BRANCO_Relatório Gerencial_DB Entrada_2-DRE_DFC Gerencial" xfId="22668"/>
    <cellStyle name="s_Valuation _DB Dados do Mercado_AAs-BRANCO_Relatório Gerencial_DB Entrada_2-DRE_DMPL" xfId="22669"/>
    <cellStyle name="s_Valuation _DB Dados do Mercado_AAs-BRANCO_Relatório Gerencial_DB Entrada_3-Balanço" xfId="22670"/>
    <cellStyle name="s_Valuation _DB Dados do Mercado_AAs-BRANCO_Relatório Gerencial_DB Entrada_7-Estoque" xfId="22671"/>
    <cellStyle name="s_Valuation _DB Dados do Mercado_AAs-VHP" xfId="22672"/>
    <cellStyle name="s_Valuation _DB Dados do Mercado_AAs-VHP 2" xfId="22673"/>
    <cellStyle name="s_Valuation _DB Dados do Mercado_AAs-VHP 2_15-FINANCEIRAS" xfId="22674"/>
    <cellStyle name="s_Valuation _DB Dados do Mercado_AAs-VHP_15-FINANCEIRAS" xfId="22675"/>
    <cellStyle name="s_Valuation _DB Dados do Mercado_AAs-VHP_15-FINANCEIRAS_1" xfId="22676"/>
    <cellStyle name="s_Valuation _DB Dados do Mercado_AAs-VHP_2-DRE" xfId="22677"/>
    <cellStyle name="s_Valuation _DB Dados do Mercado_AAs-VHP_2-DRE_Dep_Judiciais-Contingências" xfId="22678"/>
    <cellStyle name="s_Valuation _DB Dados do Mercado_AAs-VHP_2-DRE_DFC Gerencial" xfId="22679"/>
    <cellStyle name="s_Valuation _DB Dados do Mercado_AAs-VHP_2-DRE_DMPL" xfId="22680"/>
    <cellStyle name="s_Valuation _DB Dados do Mercado_AAs-VHP_3-Balanço" xfId="22681"/>
    <cellStyle name="s_Valuation _DB Dados do Mercado_AAs-VHP_7-Estoque" xfId="22682"/>
    <cellStyle name="s_Valuation _DB Dados do Mercado_AAs-VHP_Relatório Gerencial" xfId="22683"/>
    <cellStyle name="s_Valuation _DB Dados do Mercado_AAs-VHP_Relatório Gerencial 2" xfId="22684"/>
    <cellStyle name="s_Valuation _DB Dados do Mercado_AAs-VHP_Relatório Gerencial 2_15-FINANCEIRAS" xfId="22685"/>
    <cellStyle name="s_Valuation _DB Dados do Mercado_AAs-VHP_Relatório Gerencial_15-FINANCEIRAS" xfId="22686"/>
    <cellStyle name="s_Valuation _DB Dados do Mercado_AAs-VHP_Relatório Gerencial_15-FINANCEIRAS_1" xfId="22687"/>
    <cellStyle name="s_Valuation _DB Dados do Mercado_AAs-VHP_Relatório Gerencial_2-DRE" xfId="22688"/>
    <cellStyle name="s_Valuation _DB Dados do Mercado_AAs-VHP_Relatório Gerencial_2-DRE_Dep_Judiciais-Contingências" xfId="22689"/>
    <cellStyle name="s_Valuation _DB Dados do Mercado_AAs-VHP_Relatório Gerencial_2-DRE_DFC Gerencial" xfId="22690"/>
    <cellStyle name="s_Valuation _DB Dados do Mercado_AAs-VHP_Relatório Gerencial_2-DRE_DMPL" xfId="22691"/>
    <cellStyle name="s_Valuation _DB Dados do Mercado_AAs-VHP_Relatório Gerencial_3-Balanço" xfId="22692"/>
    <cellStyle name="s_Valuation _DB Dados do Mercado_AAs-VHP_Relatório Gerencial_7-Estoque" xfId="22693"/>
    <cellStyle name="s_Valuation _DB Dados do Mercado_AAs-VHP_Relatório Gerencial_DB Entrada" xfId="22694"/>
    <cellStyle name="s_Valuation _DB Dados do Mercado_AAs-VHP_Relatório Gerencial_DB Entrada 2" xfId="22695"/>
    <cellStyle name="s_Valuation _DB Dados do Mercado_AAs-VHP_Relatório Gerencial_DB Entrada 2_15-FINANCEIRAS" xfId="22696"/>
    <cellStyle name="s_Valuation _DB Dados do Mercado_AAs-VHP_Relatório Gerencial_DB Entrada_15-FINANCEIRAS" xfId="22697"/>
    <cellStyle name="s_Valuation _DB Dados do Mercado_AAs-VHP_Relatório Gerencial_DB Entrada_15-FINANCEIRAS_1" xfId="22698"/>
    <cellStyle name="s_Valuation _DB Dados do Mercado_AAs-VHP_Relatório Gerencial_DB Entrada_2-DRE" xfId="22699"/>
    <cellStyle name="s_Valuation _DB Dados do Mercado_AAs-VHP_Relatório Gerencial_DB Entrada_2-DRE_Dep_Judiciais-Contingências" xfId="22700"/>
    <cellStyle name="s_Valuation _DB Dados do Mercado_AAs-VHP_Relatório Gerencial_DB Entrada_2-DRE_DFC Gerencial" xfId="22701"/>
    <cellStyle name="s_Valuation _DB Dados do Mercado_AAs-VHP_Relatório Gerencial_DB Entrada_2-DRE_DMPL" xfId="22702"/>
    <cellStyle name="s_Valuation _DB Dados do Mercado_AAs-VHP_Relatório Gerencial_DB Entrada_3-Balanço" xfId="22703"/>
    <cellStyle name="s_Valuation _DB Dados do Mercado_AAs-VHP_Relatório Gerencial_DB Entrada_7-Estoque" xfId="22704"/>
    <cellStyle name="s_Valuation _DB Dados do Mercado_Açúcar Físico não embarcado - Jan09 conferido" xfId="22705"/>
    <cellStyle name="s_Valuation _DB Dados do Mercado_Açúcar Físico não embarcado - Jan09 conferido 2" xfId="22706"/>
    <cellStyle name="s_Valuation _DB Dados do Mercado_Açúcar Físico não embarcado - Jan09 conferido 2_15-FINANCEIRAS" xfId="22707"/>
    <cellStyle name="s_Valuation _DB Dados do Mercado_Açúcar Físico não embarcado - Jan09 conferido_15-FINANCEIRAS" xfId="22708"/>
    <cellStyle name="s_Valuation _DB Dados do Mercado_Açúcar Físico não embarcado - Jan09 conferido_15-FINANCEIRAS_1" xfId="22709"/>
    <cellStyle name="s_Valuation _DB Dados do Mercado_Açúcar Físico não embarcado - Jan09 conferido_2-DRE" xfId="22710"/>
    <cellStyle name="s_Valuation _DB Dados do Mercado_Açúcar Físico não embarcado - Jan09 conferido_2-DRE_Dep_Judiciais-Contingências" xfId="22711"/>
    <cellStyle name="s_Valuation _DB Dados do Mercado_Açúcar Físico não embarcado - Jan09 conferido_2-DRE_DFC Gerencial" xfId="22712"/>
    <cellStyle name="s_Valuation _DB Dados do Mercado_Açúcar Físico não embarcado - Jan09 conferido_2-DRE_DMPL" xfId="22713"/>
    <cellStyle name="s_Valuation _DB Dados do Mercado_Açúcar Físico não embarcado - Jan09 conferido_3-Balanço" xfId="22714"/>
    <cellStyle name="s_Valuation _DB Dados do Mercado_Açúcar Físico não embarcado - Jan09 conferido_7-Estoque" xfId="22715"/>
    <cellStyle name="s_Valuation _DB Dados do Mercado_Açúcar Físico não embarcado - Jan09 conferido_Relatório Gerencial" xfId="22716"/>
    <cellStyle name="s_Valuation _DB Dados do Mercado_Açúcar Físico não embarcado - Jan09 conferido_Relatório Gerencial 2" xfId="22717"/>
    <cellStyle name="s_Valuation _DB Dados do Mercado_Açúcar Físico não embarcado - Jan09 conferido_Relatório Gerencial 2_15-FINANCEIRAS" xfId="22718"/>
    <cellStyle name="s_Valuation _DB Dados do Mercado_Açúcar Físico não embarcado - Jan09 conferido_Relatório Gerencial_15-FINANCEIRAS" xfId="22719"/>
    <cellStyle name="s_Valuation _DB Dados do Mercado_Açúcar Físico não embarcado - Jan09 conferido_Relatório Gerencial_15-FINANCEIRAS_1" xfId="22720"/>
    <cellStyle name="s_Valuation _DB Dados do Mercado_Açúcar Físico não embarcado - Jan09 conferido_Relatório Gerencial_2-DRE" xfId="22721"/>
    <cellStyle name="s_Valuation _DB Dados do Mercado_Açúcar Físico não embarcado - Jan09 conferido_Relatório Gerencial_2-DRE_Dep_Judiciais-Contingências" xfId="22722"/>
    <cellStyle name="s_Valuation _DB Dados do Mercado_Açúcar Físico não embarcado - Jan09 conferido_Relatório Gerencial_2-DRE_DFC Gerencial" xfId="22723"/>
    <cellStyle name="s_Valuation _DB Dados do Mercado_Açúcar Físico não embarcado - Jan09 conferido_Relatório Gerencial_2-DRE_DMPL" xfId="22724"/>
    <cellStyle name="s_Valuation _DB Dados do Mercado_Açúcar Físico não embarcado - Jan09 conferido_Relatório Gerencial_3-Balanço" xfId="22725"/>
    <cellStyle name="s_Valuation _DB Dados do Mercado_Açúcar Físico não embarcado - Jan09 conferido_Relatório Gerencial_7-Estoque" xfId="22726"/>
    <cellStyle name="s_Valuation _DB Dados do Mercado_Açúcar Físico não embarcado - Jan09 conferido_Relatório Gerencial_DB Entrada" xfId="22727"/>
    <cellStyle name="s_Valuation _DB Dados do Mercado_Açúcar Físico não embarcado - Jan09 conferido_Relatório Gerencial_DB Entrada 2" xfId="22728"/>
    <cellStyle name="s_Valuation _DB Dados do Mercado_Açúcar Físico não embarcado - Jan09 conferido_Relatório Gerencial_DB Entrada 2_15-FINANCEIRAS" xfId="22729"/>
    <cellStyle name="s_Valuation _DB Dados do Mercado_Açúcar Físico não embarcado - Jan09 conferido_Relatório Gerencial_DB Entrada_15-FINANCEIRAS" xfId="22730"/>
    <cellStyle name="s_Valuation _DB Dados do Mercado_Açúcar Físico não embarcado - Jan09 conferido_Relatório Gerencial_DB Entrada_15-FINANCEIRAS_1" xfId="22731"/>
    <cellStyle name="s_Valuation _DB Dados do Mercado_Açúcar Físico não embarcado - Jan09 conferido_Relatório Gerencial_DB Entrada_2-DRE" xfId="22732"/>
    <cellStyle name="s_Valuation _DB Dados do Mercado_Açúcar Físico não embarcado - Jan09 conferido_Relatório Gerencial_DB Entrada_2-DRE_Dep_Judiciais-Contingências" xfId="22733"/>
    <cellStyle name="s_Valuation _DB Dados do Mercado_Açúcar Físico não embarcado - Jan09 conferido_Relatório Gerencial_DB Entrada_2-DRE_DFC Gerencial" xfId="22734"/>
    <cellStyle name="s_Valuation _DB Dados do Mercado_Açúcar Físico não embarcado - Jan09 conferido_Relatório Gerencial_DB Entrada_2-DRE_DMPL" xfId="22735"/>
    <cellStyle name="s_Valuation _DB Dados do Mercado_Açúcar Físico não embarcado - Jan09 conferido_Relatório Gerencial_DB Entrada_3-Balanço" xfId="22736"/>
    <cellStyle name="s_Valuation _DB Dados do Mercado_Açúcar Físico não embarcado - Jan09 conferido_Relatório Gerencial_DB Entrada_7-Estoque" xfId="22737"/>
    <cellStyle name="s_Valuation _DB Dados do Mercado_Açúcar Físico não embarcado - Nov08 - Conferido" xfId="22738"/>
    <cellStyle name="s_Valuation _DB Dados do Mercado_Açúcar Físico não embarcado - Nov08 - Conferido 10" xfId="22739"/>
    <cellStyle name="s_Valuation _DB Dados do Mercado_Açúcar Físico não embarcado - Nov08 - Conferido 10 2" xfId="22740"/>
    <cellStyle name="s_Valuation _DB Dados do Mercado_Açúcar Físico não embarcado - Nov08 - Conferido 10 2_15-FINANCEIRAS" xfId="22741"/>
    <cellStyle name="s_Valuation _DB Dados do Mercado_Açúcar Físico não embarcado - Nov08 - Conferido 10_15-FINANCEIRAS" xfId="22742"/>
    <cellStyle name="s_Valuation _DB Dados do Mercado_Açúcar Físico não embarcado - Nov08 - Conferido 10_15-FINANCEIRAS_1" xfId="22743"/>
    <cellStyle name="s_Valuation _DB Dados do Mercado_Açúcar Físico não embarcado - Nov08 - Conferido 10_2-DRE" xfId="22744"/>
    <cellStyle name="s_Valuation _DB Dados do Mercado_Açúcar Físico não embarcado - Nov08 - Conferido 10_2-DRE_Dep_Judiciais-Contingências" xfId="22745"/>
    <cellStyle name="s_Valuation _DB Dados do Mercado_Açúcar Físico não embarcado - Nov08 - Conferido 10_2-DRE_DFC Gerencial" xfId="22746"/>
    <cellStyle name="s_Valuation _DB Dados do Mercado_Açúcar Físico não embarcado - Nov08 - Conferido 10_2-DRE_DMPL" xfId="22747"/>
    <cellStyle name="s_Valuation _DB Dados do Mercado_Açúcar Físico não embarcado - Nov08 - Conferido 10_3-Balanço" xfId="22748"/>
    <cellStyle name="s_Valuation _DB Dados do Mercado_Açúcar Físico não embarcado - Nov08 - Conferido 10_7-Estoque" xfId="22749"/>
    <cellStyle name="s_Valuation _DB Dados do Mercado_Açúcar Físico não embarcado - Nov08 - Conferido 10_Relatório Gerencial" xfId="22750"/>
    <cellStyle name="s_Valuation _DB Dados do Mercado_Açúcar Físico não embarcado - Nov08 - Conferido 10_Relatório Gerencial 2" xfId="22751"/>
    <cellStyle name="s_Valuation _DB Dados do Mercado_Açúcar Físico não embarcado - Nov08 - Conferido 10_Relatório Gerencial 2_15-FINANCEIRAS" xfId="22752"/>
    <cellStyle name="s_Valuation _DB Dados do Mercado_Açúcar Físico não embarcado - Nov08 - Conferido 10_Relatório Gerencial_15-FINANCEIRAS" xfId="22753"/>
    <cellStyle name="s_Valuation _DB Dados do Mercado_Açúcar Físico não embarcado - Nov08 - Conferido 10_Relatório Gerencial_15-FINANCEIRAS_1" xfId="22754"/>
    <cellStyle name="s_Valuation _DB Dados do Mercado_Açúcar Físico não embarcado - Nov08 - Conferido 10_Relatório Gerencial_2-DRE" xfId="22755"/>
    <cellStyle name="s_Valuation _DB Dados do Mercado_Açúcar Físico não embarcado - Nov08 - Conferido 10_Relatório Gerencial_2-DRE_Dep_Judiciais-Contingências" xfId="22756"/>
    <cellStyle name="s_Valuation _DB Dados do Mercado_Açúcar Físico não embarcado - Nov08 - Conferido 10_Relatório Gerencial_2-DRE_DFC Gerencial" xfId="22757"/>
    <cellStyle name="s_Valuation _DB Dados do Mercado_Açúcar Físico não embarcado - Nov08 - Conferido 10_Relatório Gerencial_2-DRE_DMPL" xfId="22758"/>
    <cellStyle name="s_Valuation _DB Dados do Mercado_Açúcar Físico não embarcado - Nov08 - Conferido 10_Relatório Gerencial_3-Balanço" xfId="22759"/>
    <cellStyle name="s_Valuation _DB Dados do Mercado_Açúcar Físico não embarcado - Nov08 - Conferido 10_Relatório Gerencial_7-Estoque" xfId="22760"/>
    <cellStyle name="s_Valuation _DB Dados do Mercado_Açúcar Físico não embarcado - Nov08 - Conferido 10_Relatório Gerencial_DB Entrada" xfId="22761"/>
    <cellStyle name="s_Valuation _DB Dados do Mercado_Açúcar Físico não embarcado - Nov08 - Conferido 10_Relatório Gerencial_DB Entrada 2" xfId="22762"/>
    <cellStyle name="s_Valuation _DB Dados do Mercado_Açúcar Físico não embarcado - Nov08 - Conferido 10_Relatório Gerencial_DB Entrada 2_15-FINANCEIRAS" xfId="22763"/>
    <cellStyle name="s_Valuation _DB Dados do Mercado_Açúcar Físico não embarcado - Nov08 - Conferido 10_Relatório Gerencial_DB Entrada_15-FINANCEIRAS" xfId="22764"/>
    <cellStyle name="s_Valuation _DB Dados do Mercado_Açúcar Físico não embarcado - Nov08 - Conferido 10_Relatório Gerencial_DB Entrada_15-FINANCEIRAS_1" xfId="22765"/>
    <cellStyle name="s_Valuation _DB Dados do Mercado_Açúcar Físico não embarcado - Nov08 - Conferido 10_Relatório Gerencial_DB Entrada_2-DRE" xfId="22766"/>
    <cellStyle name="s_Valuation _DB Dados do Mercado_Açúcar Físico não embarcado - Nov08 - Conferido 10_Relatório Gerencial_DB Entrada_2-DRE_Dep_Judiciais-Contingências" xfId="22767"/>
    <cellStyle name="s_Valuation _DB Dados do Mercado_Açúcar Físico não embarcado - Nov08 - Conferido 10_Relatório Gerencial_DB Entrada_2-DRE_DFC Gerencial" xfId="22768"/>
    <cellStyle name="s_Valuation _DB Dados do Mercado_Açúcar Físico não embarcado - Nov08 - Conferido 10_Relatório Gerencial_DB Entrada_2-DRE_DMPL" xfId="22769"/>
    <cellStyle name="s_Valuation _DB Dados do Mercado_Açúcar Físico não embarcado - Nov08 - Conferido 10_Relatório Gerencial_DB Entrada_3-Balanço" xfId="22770"/>
    <cellStyle name="s_Valuation _DB Dados do Mercado_Açúcar Físico não embarcado - Nov08 - Conferido 10_Relatório Gerencial_DB Entrada_7-Estoque" xfId="22771"/>
    <cellStyle name="s_Valuation _DB Dados do Mercado_Açúcar Físico não embarcado - Nov08 - Conferido 11" xfId="22772"/>
    <cellStyle name="s_Valuation _DB Dados do Mercado_Açúcar Físico não embarcado - Nov08 - Conferido 11 2" xfId="22773"/>
    <cellStyle name="s_Valuation _DB Dados do Mercado_Açúcar Físico não embarcado - Nov08 - Conferido 11 2_15-FINANCEIRAS" xfId="22774"/>
    <cellStyle name="s_Valuation _DB Dados do Mercado_Açúcar Físico não embarcado - Nov08 - Conferido 11_15-FINANCEIRAS" xfId="22775"/>
    <cellStyle name="s_Valuation _DB Dados do Mercado_Açúcar Físico não embarcado - Nov08 - Conferido 11_15-FINANCEIRAS_1" xfId="22776"/>
    <cellStyle name="s_Valuation _DB Dados do Mercado_Açúcar Físico não embarcado - Nov08 - Conferido 11_2-DRE" xfId="22777"/>
    <cellStyle name="s_Valuation _DB Dados do Mercado_Açúcar Físico não embarcado - Nov08 - Conferido 11_2-DRE_Dep_Judiciais-Contingências" xfId="22778"/>
    <cellStyle name="s_Valuation _DB Dados do Mercado_Açúcar Físico não embarcado - Nov08 - Conferido 11_2-DRE_DFC Gerencial" xfId="22779"/>
    <cellStyle name="s_Valuation _DB Dados do Mercado_Açúcar Físico não embarcado - Nov08 - Conferido 11_2-DRE_DMPL" xfId="22780"/>
    <cellStyle name="s_Valuation _DB Dados do Mercado_Açúcar Físico não embarcado - Nov08 - Conferido 11_3-Balanço" xfId="22781"/>
    <cellStyle name="s_Valuation _DB Dados do Mercado_Açúcar Físico não embarcado - Nov08 - Conferido 11_7-Estoque" xfId="22782"/>
    <cellStyle name="s_Valuation _DB Dados do Mercado_Açúcar Físico não embarcado - Nov08 - Conferido 11_Relatório Gerencial" xfId="22783"/>
    <cellStyle name="s_Valuation _DB Dados do Mercado_Açúcar Físico não embarcado - Nov08 - Conferido 11_Relatório Gerencial 2" xfId="22784"/>
    <cellStyle name="s_Valuation _DB Dados do Mercado_Açúcar Físico não embarcado - Nov08 - Conferido 11_Relatório Gerencial 2_15-FINANCEIRAS" xfId="22785"/>
    <cellStyle name="s_Valuation _DB Dados do Mercado_Açúcar Físico não embarcado - Nov08 - Conferido 11_Relatório Gerencial_15-FINANCEIRAS" xfId="22786"/>
    <cellStyle name="s_Valuation _DB Dados do Mercado_Açúcar Físico não embarcado - Nov08 - Conferido 11_Relatório Gerencial_15-FINANCEIRAS_1" xfId="22787"/>
    <cellStyle name="s_Valuation _DB Dados do Mercado_Açúcar Físico não embarcado - Nov08 - Conferido 11_Relatório Gerencial_2-DRE" xfId="22788"/>
    <cellStyle name="s_Valuation _DB Dados do Mercado_Açúcar Físico não embarcado - Nov08 - Conferido 11_Relatório Gerencial_2-DRE_Dep_Judiciais-Contingências" xfId="22789"/>
    <cellStyle name="s_Valuation _DB Dados do Mercado_Açúcar Físico não embarcado - Nov08 - Conferido 11_Relatório Gerencial_2-DRE_DFC Gerencial" xfId="22790"/>
    <cellStyle name="s_Valuation _DB Dados do Mercado_Açúcar Físico não embarcado - Nov08 - Conferido 11_Relatório Gerencial_2-DRE_DMPL" xfId="22791"/>
    <cellStyle name="s_Valuation _DB Dados do Mercado_Açúcar Físico não embarcado - Nov08 - Conferido 11_Relatório Gerencial_3-Balanço" xfId="22792"/>
    <cellStyle name="s_Valuation _DB Dados do Mercado_Açúcar Físico não embarcado - Nov08 - Conferido 11_Relatório Gerencial_7-Estoque" xfId="22793"/>
    <cellStyle name="s_Valuation _DB Dados do Mercado_Açúcar Físico não embarcado - Nov08 - Conferido 11_Relatório Gerencial_DB Entrada" xfId="22794"/>
    <cellStyle name="s_Valuation _DB Dados do Mercado_Açúcar Físico não embarcado - Nov08 - Conferido 11_Relatório Gerencial_DB Entrada 2" xfId="22795"/>
    <cellStyle name="s_Valuation _DB Dados do Mercado_Açúcar Físico não embarcado - Nov08 - Conferido 11_Relatório Gerencial_DB Entrada 2_15-FINANCEIRAS" xfId="22796"/>
    <cellStyle name="s_Valuation _DB Dados do Mercado_Açúcar Físico não embarcado - Nov08 - Conferido 11_Relatório Gerencial_DB Entrada_15-FINANCEIRAS" xfId="22797"/>
    <cellStyle name="s_Valuation _DB Dados do Mercado_Açúcar Físico não embarcado - Nov08 - Conferido 11_Relatório Gerencial_DB Entrada_15-FINANCEIRAS_1" xfId="22798"/>
    <cellStyle name="s_Valuation _DB Dados do Mercado_Açúcar Físico não embarcado - Nov08 - Conferido 11_Relatório Gerencial_DB Entrada_2-DRE" xfId="22799"/>
    <cellStyle name="s_Valuation _DB Dados do Mercado_Açúcar Físico não embarcado - Nov08 - Conferido 11_Relatório Gerencial_DB Entrada_2-DRE_Dep_Judiciais-Contingências" xfId="22800"/>
    <cellStyle name="s_Valuation _DB Dados do Mercado_Açúcar Físico não embarcado - Nov08 - Conferido 11_Relatório Gerencial_DB Entrada_2-DRE_DFC Gerencial" xfId="22801"/>
    <cellStyle name="s_Valuation _DB Dados do Mercado_Açúcar Físico não embarcado - Nov08 - Conferido 11_Relatório Gerencial_DB Entrada_2-DRE_DMPL" xfId="22802"/>
    <cellStyle name="s_Valuation _DB Dados do Mercado_Açúcar Físico não embarcado - Nov08 - Conferido 11_Relatório Gerencial_DB Entrada_3-Balanço" xfId="22803"/>
    <cellStyle name="s_Valuation _DB Dados do Mercado_Açúcar Físico não embarcado - Nov08 - Conferido 11_Relatório Gerencial_DB Entrada_7-Estoque" xfId="22804"/>
    <cellStyle name="s_Valuation _DB Dados do Mercado_Açúcar Físico não embarcado - Nov08 - Conferido 12" xfId="22805"/>
    <cellStyle name="s_Valuation _DB Dados do Mercado_Açúcar Físico não embarcado - Nov08 - Conferido 12 2" xfId="22806"/>
    <cellStyle name="s_Valuation _DB Dados do Mercado_Açúcar Físico não embarcado - Nov08 - Conferido 12 2_15-FINANCEIRAS" xfId="22807"/>
    <cellStyle name="s_Valuation _DB Dados do Mercado_Açúcar Físico não embarcado - Nov08 - Conferido 12_15-FINANCEIRAS" xfId="22808"/>
    <cellStyle name="s_Valuation _DB Dados do Mercado_Açúcar Físico não embarcado - Nov08 - Conferido 12_15-FINANCEIRAS_1" xfId="22809"/>
    <cellStyle name="s_Valuation _DB Dados do Mercado_Açúcar Físico não embarcado - Nov08 - Conferido 12_2-DRE" xfId="22810"/>
    <cellStyle name="s_Valuation _DB Dados do Mercado_Açúcar Físico não embarcado - Nov08 - Conferido 12_2-DRE_Dep_Judiciais-Contingências" xfId="22811"/>
    <cellStyle name="s_Valuation _DB Dados do Mercado_Açúcar Físico não embarcado - Nov08 - Conferido 12_2-DRE_DFC Gerencial" xfId="22812"/>
    <cellStyle name="s_Valuation _DB Dados do Mercado_Açúcar Físico não embarcado - Nov08 - Conferido 12_2-DRE_DMPL" xfId="22813"/>
    <cellStyle name="s_Valuation _DB Dados do Mercado_Açúcar Físico não embarcado - Nov08 - Conferido 12_3-Balanço" xfId="22814"/>
    <cellStyle name="s_Valuation _DB Dados do Mercado_Açúcar Físico não embarcado - Nov08 - Conferido 12_7-Estoque" xfId="22815"/>
    <cellStyle name="s_Valuation _DB Dados do Mercado_Açúcar Físico não embarcado - Nov08 - Conferido 12_Relatório Gerencial" xfId="22816"/>
    <cellStyle name="s_Valuation _DB Dados do Mercado_Açúcar Físico não embarcado - Nov08 - Conferido 12_Relatório Gerencial 2" xfId="22817"/>
    <cellStyle name="s_Valuation _DB Dados do Mercado_Açúcar Físico não embarcado - Nov08 - Conferido 12_Relatório Gerencial 2_15-FINANCEIRAS" xfId="22818"/>
    <cellStyle name="s_Valuation _DB Dados do Mercado_Açúcar Físico não embarcado - Nov08 - Conferido 12_Relatório Gerencial_15-FINANCEIRAS" xfId="22819"/>
    <cellStyle name="s_Valuation _DB Dados do Mercado_Açúcar Físico não embarcado - Nov08 - Conferido 12_Relatório Gerencial_15-FINANCEIRAS_1" xfId="22820"/>
    <cellStyle name="s_Valuation _DB Dados do Mercado_Açúcar Físico não embarcado - Nov08 - Conferido 12_Relatório Gerencial_2-DRE" xfId="22821"/>
    <cellStyle name="s_Valuation _DB Dados do Mercado_Açúcar Físico não embarcado - Nov08 - Conferido 12_Relatório Gerencial_2-DRE_Dep_Judiciais-Contingências" xfId="22822"/>
    <cellStyle name="s_Valuation _DB Dados do Mercado_Açúcar Físico não embarcado - Nov08 - Conferido 12_Relatório Gerencial_2-DRE_DFC Gerencial" xfId="22823"/>
    <cellStyle name="s_Valuation _DB Dados do Mercado_Açúcar Físico não embarcado - Nov08 - Conferido 12_Relatório Gerencial_2-DRE_DMPL" xfId="22824"/>
    <cellStyle name="s_Valuation _DB Dados do Mercado_Açúcar Físico não embarcado - Nov08 - Conferido 12_Relatório Gerencial_3-Balanço" xfId="22825"/>
    <cellStyle name="s_Valuation _DB Dados do Mercado_Açúcar Físico não embarcado - Nov08 - Conferido 12_Relatório Gerencial_7-Estoque" xfId="22826"/>
    <cellStyle name="s_Valuation _DB Dados do Mercado_Açúcar Físico não embarcado - Nov08 - Conferido 12_Relatório Gerencial_DB Entrada" xfId="22827"/>
    <cellStyle name="s_Valuation _DB Dados do Mercado_Açúcar Físico não embarcado - Nov08 - Conferido 12_Relatório Gerencial_DB Entrada 2" xfId="22828"/>
    <cellStyle name="s_Valuation _DB Dados do Mercado_Açúcar Físico não embarcado - Nov08 - Conferido 12_Relatório Gerencial_DB Entrada 2_15-FINANCEIRAS" xfId="22829"/>
    <cellStyle name="s_Valuation _DB Dados do Mercado_Açúcar Físico não embarcado - Nov08 - Conferido 12_Relatório Gerencial_DB Entrada_15-FINANCEIRAS" xfId="22830"/>
    <cellStyle name="s_Valuation _DB Dados do Mercado_Açúcar Físico não embarcado - Nov08 - Conferido 12_Relatório Gerencial_DB Entrada_15-FINANCEIRAS_1" xfId="22831"/>
    <cellStyle name="s_Valuation _DB Dados do Mercado_Açúcar Físico não embarcado - Nov08 - Conferido 12_Relatório Gerencial_DB Entrada_2-DRE" xfId="22832"/>
    <cellStyle name="s_Valuation _DB Dados do Mercado_Açúcar Físico não embarcado - Nov08 - Conferido 12_Relatório Gerencial_DB Entrada_2-DRE_Dep_Judiciais-Contingências" xfId="22833"/>
    <cellStyle name="s_Valuation _DB Dados do Mercado_Açúcar Físico não embarcado - Nov08 - Conferido 12_Relatório Gerencial_DB Entrada_2-DRE_DFC Gerencial" xfId="22834"/>
    <cellStyle name="s_Valuation _DB Dados do Mercado_Açúcar Físico não embarcado - Nov08 - Conferido 12_Relatório Gerencial_DB Entrada_2-DRE_DMPL" xfId="22835"/>
    <cellStyle name="s_Valuation _DB Dados do Mercado_Açúcar Físico não embarcado - Nov08 - Conferido 12_Relatório Gerencial_DB Entrada_3-Balanço" xfId="22836"/>
    <cellStyle name="s_Valuation _DB Dados do Mercado_Açúcar Físico não embarcado - Nov08 - Conferido 12_Relatório Gerencial_DB Entrada_7-Estoque" xfId="22837"/>
    <cellStyle name="s_Valuation _DB Dados do Mercado_Açúcar Físico não embarcado - Nov08 - Conferido 13" xfId="22838"/>
    <cellStyle name="s_Valuation _DB Dados do Mercado_Açúcar Físico não embarcado - Nov08 - Conferido 13 2" xfId="22839"/>
    <cellStyle name="s_Valuation _DB Dados do Mercado_Açúcar Físico não embarcado - Nov08 - Conferido 13 2_15-FINANCEIRAS" xfId="22840"/>
    <cellStyle name="s_Valuation _DB Dados do Mercado_Açúcar Físico não embarcado - Nov08 - Conferido 13_15-FINANCEIRAS" xfId="22841"/>
    <cellStyle name="s_Valuation _DB Dados do Mercado_Açúcar Físico não embarcado - Nov08 - Conferido 13_15-FINANCEIRAS_1" xfId="22842"/>
    <cellStyle name="s_Valuation _DB Dados do Mercado_Açúcar Físico não embarcado - Nov08 - Conferido 13_2-DRE" xfId="22843"/>
    <cellStyle name="s_Valuation _DB Dados do Mercado_Açúcar Físico não embarcado - Nov08 - Conferido 13_2-DRE_Dep_Judiciais-Contingências" xfId="22844"/>
    <cellStyle name="s_Valuation _DB Dados do Mercado_Açúcar Físico não embarcado - Nov08 - Conferido 13_2-DRE_DFC Gerencial" xfId="22845"/>
    <cellStyle name="s_Valuation _DB Dados do Mercado_Açúcar Físico não embarcado - Nov08 - Conferido 13_2-DRE_DMPL" xfId="22846"/>
    <cellStyle name="s_Valuation _DB Dados do Mercado_Açúcar Físico não embarcado - Nov08 - Conferido 13_3-Balanço" xfId="22847"/>
    <cellStyle name="s_Valuation _DB Dados do Mercado_Açúcar Físico não embarcado - Nov08 - Conferido 13_7-Estoque" xfId="22848"/>
    <cellStyle name="s_Valuation _DB Dados do Mercado_Açúcar Físico não embarcado - Nov08 - Conferido 13_Relatório Gerencial" xfId="22849"/>
    <cellStyle name="s_Valuation _DB Dados do Mercado_Açúcar Físico não embarcado - Nov08 - Conferido 13_Relatório Gerencial 2" xfId="22850"/>
    <cellStyle name="s_Valuation _DB Dados do Mercado_Açúcar Físico não embarcado - Nov08 - Conferido 13_Relatório Gerencial 2_15-FINANCEIRAS" xfId="22851"/>
    <cellStyle name="s_Valuation _DB Dados do Mercado_Açúcar Físico não embarcado - Nov08 - Conferido 13_Relatório Gerencial_15-FINANCEIRAS" xfId="22852"/>
    <cellStyle name="s_Valuation _DB Dados do Mercado_Açúcar Físico não embarcado - Nov08 - Conferido 13_Relatório Gerencial_15-FINANCEIRAS_1" xfId="22853"/>
    <cellStyle name="s_Valuation _DB Dados do Mercado_Açúcar Físico não embarcado - Nov08 - Conferido 13_Relatório Gerencial_2-DRE" xfId="22854"/>
    <cellStyle name="s_Valuation _DB Dados do Mercado_Açúcar Físico não embarcado - Nov08 - Conferido 13_Relatório Gerencial_2-DRE_Dep_Judiciais-Contingências" xfId="22855"/>
    <cellStyle name="s_Valuation _DB Dados do Mercado_Açúcar Físico não embarcado - Nov08 - Conferido 13_Relatório Gerencial_2-DRE_DFC Gerencial" xfId="22856"/>
    <cellStyle name="s_Valuation _DB Dados do Mercado_Açúcar Físico não embarcado - Nov08 - Conferido 13_Relatório Gerencial_2-DRE_DMPL" xfId="22857"/>
    <cellStyle name="s_Valuation _DB Dados do Mercado_Açúcar Físico não embarcado - Nov08 - Conferido 13_Relatório Gerencial_3-Balanço" xfId="22858"/>
    <cellStyle name="s_Valuation _DB Dados do Mercado_Açúcar Físico não embarcado - Nov08 - Conferido 13_Relatório Gerencial_7-Estoque" xfId="22859"/>
    <cellStyle name="s_Valuation _DB Dados do Mercado_Açúcar Físico não embarcado - Nov08 - Conferido 13_Relatório Gerencial_DB Entrada" xfId="22860"/>
    <cellStyle name="s_Valuation _DB Dados do Mercado_Açúcar Físico não embarcado - Nov08 - Conferido 13_Relatório Gerencial_DB Entrada 2" xfId="22861"/>
    <cellStyle name="s_Valuation _DB Dados do Mercado_Açúcar Físico não embarcado - Nov08 - Conferido 13_Relatório Gerencial_DB Entrada 2_15-FINANCEIRAS" xfId="22862"/>
    <cellStyle name="s_Valuation _DB Dados do Mercado_Açúcar Físico não embarcado - Nov08 - Conferido 13_Relatório Gerencial_DB Entrada_15-FINANCEIRAS" xfId="22863"/>
    <cellStyle name="s_Valuation _DB Dados do Mercado_Açúcar Físico não embarcado - Nov08 - Conferido 13_Relatório Gerencial_DB Entrada_15-FINANCEIRAS_1" xfId="22864"/>
    <cellStyle name="s_Valuation _DB Dados do Mercado_Açúcar Físico não embarcado - Nov08 - Conferido 13_Relatório Gerencial_DB Entrada_2-DRE" xfId="22865"/>
    <cellStyle name="s_Valuation _DB Dados do Mercado_Açúcar Físico não embarcado - Nov08 - Conferido 13_Relatório Gerencial_DB Entrada_2-DRE_Dep_Judiciais-Contingências" xfId="22866"/>
    <cellStyle name="s_Valuation _DB Dados do Mercado_Açúcar Físico não embarcado - Nov08 - Conferido 13_Relatório Gerencial_DB Entrada_2-DRE_DFC Gerencial" xfId="22867"/>
    <cellStyle name="s_Valuation _DB Dados do Mercado_Açúcar Físico não embarcado - Nov08 - Conferido 13_Relatório Gerencial_DB Entrada_2-DRE_DMPL" xfId="22868"/>
    <cellStyle name="s_Valuation _DB Dados do Mercado_Açúcar Físico não embarcado - Nov08 - Conferido 13_Relatório Gerencial_DB Entrada_3-Balanço" xfId="22869"/>
    <cellStyle name="s_Valuation _DB Dados do Mercado_Açúcar Físico não embarcado - Nov08 - Conferido 13_Relatório Gerencial_DB Entrada_7-Estoque" xfId="22870"/>
    <cellStyle name="s_Valuation _DB Dados do Mercado_Açúcar Físico não embarcado - Nov08 - Conferido 14" xfId="22871"/>
    <cellStyle name="s_Valuation _DB Dados do Mercado_Açúcar Físico não embarcado - Nov08 - Conferido 14 2" xfId="22872"/>
    <cellStyle name="s_Valuation _DB Dados do Mercado_Açúcar Físico não embarcado - Nov08 - Conferido 14 2_15-FINANCEIRAS" xfId="22873"/>
    <cellStyle name="s_Valuation _DB Dados do Mercado_Açúcar Físico não embarcado - Nov08 - Conferido 14_15-FINANCEIRAS" xfId="22874"/>
    <cellStyle name="s_Valuation _DB Dados do Mercado_Açúcar Físico não embarcado - Nov08 - Conferido 14_15-FINANCEIRAS_1" xfId="22875"/>
    <cellStyle name="s_Valuation _DB Dados do Mercado_Açúcar Físico não embarcado - Nov08 - Conferido 14_2-DRE" xfId="22876"/>
    <cellStyle name="s_Valuation _DB Dados do Mercado_Açúcar Físico não embarcado - Nov08 - Conferido 14_2-DRE_Dep_Judiciais-Contingências" xfId="22877"/>
    <cellStyle name="s_Valuation _DB Dados do Mercado_Açúcar Físico não embarcado - Nov08 - Conferido 14_2-DRE_DFC Gerencial" xfId="22878"/>
    <cellStyle name="s_Valuation _DB Dados do Mercado_Açúcar Físico não embarcado - Nov08 - Conferido 14_2-DRE_DMPL" xfId="22879"/>
    <cellStyle name="s_Valuation _DB Dados do Mercado_Açúcar Físico não embarcado - Nov08 - Conferido 14_3-Balanço" xfId="22880"/>
    <cellStyle name="s_Valuation _DB Dados do Mercado_Açúcar Físico não embarcado - Nov08 - Conferido 14_7-Estoque" xfId="22881"/>
    <cellStyle name="s_Valuation _DB Dados do Mercado_Açúcar Físico não embarcado - Nov08 - Conferido 14_Relatório Gerencial" xfId="22882"/>
    <cellStyle name="s_Valuation _DB Dados do Mercado_Açúcar Físico não embarcado - Nov08 - Conferido 14_Relatório Gerencial 2" xfId="22883"/>
    <cellStyle name="s_Valuation _DB Dados do Mercado_Açúcar Físico não embarcado - Nov08 - Conferido 14_Relatório Gerencial 2_15-FINANCEIRAS" xfId="22884"/>
    <cellStyle name="s_Valuation _DB Dados do Mercado_Açúcar Físico não embarcado - Nov08 - Conferido 14_Relatório Gerencial_15-FINANCEIRAS" xfId="22885"/>
    <cellStyle name="s_Valuation _DB Dados do Mercado_Açúcar Físico não embarcado - Nov08 - Conferido 14_Relatório Gerencial_15-FINANCEIRAS_1" xfId="22886"/>
    <cellStyle name="s_Valuation _DB Dados do Mercado_Açúcar Físico não embarcado - Nov08 - Conferido 14_Relatório Gerencial_2-DRE" xfId="22887"/>
    <cellStyle name="s_Valuation _DB Dados do Mercado_Açúcar Físico não embarcado - Nov08 - Conferido 14_Relatório Gerencial_2-DRE_Dep_Judiciais-Contingências" xfId="22888"/>
    <cellStyle name="s_Valuation _DB Dados do Mercado_Açúcar Físico não embarcado - Nov08 - Conferido 14_Relatório Gerencial_2-DRE_DFC Gerencial" xfId="22889"/>
    <cellStyle name="s_Valuation _DB Dados do Mercado_Açúcar Físico não embarcado - Nov08 - Conferido 14_Relatório Gerencial_2-DRE_DMPL" xfId="22890"/>
    <cellStyle name="s_Valuation _DB Dados do Mercado_Açúcar Físico não embarcado - Nov08 - Conferido 14_Relatório Gerencial_3-Balanço" xfId="22891"/>
    <cellStyle name="s_Valuation _DB Dados do Mercado_Açúcar Físico não embarcado - Nov08 - Conferido 14_Relatório Gerencial_7-Estoque" xfId="22892"/>
    <cellStyle name="s_Valuation _DB Dados do Mercado_Açúcar Físico não embarcado - Nov08 - Conferido 14_Relatório Gerencial_DB Entrada" xfId="22893"/>
    <cellStyle name="s_Valuation _DB Dados do Mercado_Açúcar Físico não embarcado - Nov08 - Conferido 14_Relatório Gerencial_DB Entrada 2" xfId="22894"/>
    <cellStyle name="s_Valuation _DB Dados do Mercado_Açúcar Físico não embarcado - Nov08 - Conferido 14_Relatório Gerencial_DB Entrada 2_15-FINANCEIRAS" xfId="22895"/>
    <cellStyle name="s_Valuation _DB Dados do Mercado_Açúcar Físico não embarcado - Nov08 - Conferido 14_Relatório Gerencial_DB Entrada_15-FINANCEIRAS" xfId="22896"/>
    <cellStyle name="s_Valuation _DB Dados do Mercado_Açúcar Físico não embarcado - Nov08 - Conferido 14_Relatório Gerencial_DB Entrada_15-FINANCEIRAS_1" xfId="22897"/>
    <cellStyle name="s_Valuation _DB Dados do Mercado_Açúcar Físico não embarcado - Nov08 - Conferido 14_Relatório Gerencial_DB Entrada_2-DRE" xfId="22898"/>
    <cellStyle name="s_Valuation _DB Dados do Mercado_Açúcar Físico não embarcado - Nov08 - Conferido 14_Relatório Gerencial_DB Entrada_2-DRE_Dep_Judiciais-Contingências" xfId="22899"/>
    <cellStyle name="s_Valuation _DB Dados do Mercado_Açúcar Físico não embarcado - Nov08 - Conferido 14_Relatório Gerencial_DB Entrada_2-DRE_DFC Gerencial" xfId="22900"/>
    <cellStyle name="s_Valuation _DB Dados do Mercado_Açúcar Físico não embarcado - Nov08 - Conferido 14_Relatório Gerencial_DB Entrada_2-DRE_DMPL" xfId="22901"/>
    <cellStyle name="s_Valuation _DB Dados do Mercado_Açúcar Físico não embarcado - Nov08 - Conferido 14_Relatório Gerencial_DB Entrada_3-Balanço" xfId="22902"/>
    <cellStyle name="s_Valuation _DB Dados do Mercado_Açúcar Físico não embarcado - Nov08 - Conferido 14_Relatório Gerencial_DB Entrada_7-Estoque" xfId="22903"/>
    <cellStyle name="s_Valuation _DB Dados do Mercado_Açúcar Físico não embarcado - Nov08 - Conferido 15" xfId="22904"/>
    <cellStyle name="s_Valuation _DB Dados do Mercado_Açúcar Físico não embarcado - Nov08 - Conferido 15_15-FINANCEIRAS" xfId="22905"/>
    <cellStyle name="s_Valuation _DB Dados do Mercado_Açúcar Físico não embarcado - Nov08 - Conferido 2" xfId="22906"/>
    <cellStyle name="s_Valuation _DB Dados do Mercado_Açúcar Físico não embarcado - Nov08 - Conferido 2 2" xfId="22907"/>
    <cellStyle name="s_Valuation _DB Dados do Mercado_Açúcar Físico não embarcado - Nov08 - Conferido 2 2_15-FINANCEIRAS" xfId="22908"/>
    <cellStyle name="s_Valuation _DB Dados do Mercado_Açúcar Físico não embarcado - Nov08 - Conferido 2_15-FINANCEIRAS" xfId="22909"/>
    <cellStyle name="s_Valuation _DB Dados do Mercado_Açúcar Físico não embarcado - Nov08 - Conferido 2_15-FINANCEIRAS_1" xfId="22910"/>
    <cellStyle name="s_Valuation _DB Dados do Mercado_Açúcar Físico não embarcado - Nov08 - Conferido 2_2-DRE" xfId="22911"/>
    <cellStyle name="s_Valuation _DB Dados do Mercado_Açúcar Físico não embarcado - Nov08 - Conferido 2_2-DRE_Dep_Judiciais-Contingências" xfId="22912"/>
    <cellStyle name="s_Valuation _DB Dados do Mercado_Açúcar Físico não embarcado - Nov08 - Conferido 2_2-DRE_DFC Gerencial" xfId="22913"/>
    <cellStyle name="s_Valuation _DB Dados do Mercado_Açúcar Físico não embarcado - Nov08 - Conferido 2_2-DRE_DMPL" xfId="22914"/>
    <cellStyle name="s_Valuation _DB Dados do Mercado_Açúcar Físico não embarcado - Nov08 - Conferido 2_3-Balanço" xfId="22915"/>
    <cellStyle name="s_Valuation _DB Dados do Mercado_Açúcar Físico não embarcado - Nov08 - Conferido 2_7-Estoque" xfId="22916"/>
    <cellStyle name="s_Valuation _DB Dados do Mercado_Açúcar Físico não embarcado - Nov08 - Conferido 2_Relatório Gerencial" xfId="22917"/>
    <cellStyle name="s_Valuation _DB Dados do Mercado_Açúcar Físico não embarcado - Nov08 - Conferido 2_Relatório Gerencial 2" xfId="22918"/>
    <cellStyle name="s_Valuation _DB Dados do Mercado_Açúcar Físico não embarcado - Nov08 - Conferido 2_Relatório Gerencial 2_15-FINANCEIRAS" xfId="22919"/>
    <cellStyle name="s_Valuation _DB Dados do Mercado_Açúcar Físico não embarcado - Nov08 - Conferido 2_Relatório Gerencial_15-FINANCEIRAS" xfId="22920"/>
    <cellStyle name="s_Valuation _DB Dados do Mercado_Açúcar Físico não embarcado - Nov08 - Conferido 2_Relatório Gerencial_15-FINANCEIRAS_1" xfId="22921"/>
    <cellStyle name="s_Valuation _DB Dados do Mercado_Açúcar Físico não embarcado - Nov08 - Conferido 2_Relatório Gerencial_2-DRE" xfId="22922"/>
    <cellStyle name="s_Valuation _DB Dados do Mercado_Açúcar Físico não embarcado - Nov08 - Conferido 2_Relatório Gerencial_2-DRE_Dep_Judiciais-Contingências" xfId="22923"/>
    <cellStyle name="s_Valuation _DB Dados do Mercado_Açúcar Físico não embarcado - Nov08 - Conferido 2_Relatório Gerencial_2-DRE_DFC Gerencial" xfId="22924"/>
    <cellStyle name="s_Valuation _DB Dados do Mercado_Açúcar Físico não embarcado - Nov08 - Conferido 2_Relatório Gerencial_2-DRE_DMPL" xfId="22925"/>
    <cellStyle name="s_Valuation _DB Dados do Mercado_Açúcar Físico não embarcado - Nov08 - Conferido 2_Relatório Gerencial_3-Balanço" xfId="22926"/>
    <cellStyle name="s_Valuation _DB Dados do Mercado_Açúcar Físico não embarcado - Nov08 - Conferido 2_Relatório Gerencial_7-Estoque" xfId="22927"/>
    <cellStyle name="s_Valuation _DB Dados do Mercado_Açúcar Físico não embarcado - Nov08 - Conferido 2_Relatório Gerencial_DB Entrada" xfId="22928"/>
    <cellStyle name="s_Valuation _DB Dados do Mercado_Açúcar Físico não embarcado - Nov08 - Conferido 2_Relatório Gerencial_DB Entrada 2" xfId="22929"/>
    <cellStyle name="s_Valuation _DB Dados do Mercado_Açúcar Físico não embarcado - Nov08 - Conferido 2_Relatório Gerencial_DB Entrada 2_15-FINANCEIRAS" xfId="22930"/>
    <cellStyle name="s_Valuation _DB Dados do Mercado_Açúcar Físico não embarcado - Nov08 - Conferido 2_Relatório Gerencial_DB Entrada_15-FINANCEIRAS" xfId="22931"/>
    <cellStyle name="s_Valuation _DB Dados do Mercado_Açúcar Físico não embarcado - Nov08 - Conferido 2_Relatório Gerencial_DB Entrada_15-FINANCEIRAS_1" xfId="22932"/>
    <cellStyle name="s_Valuation _DB Dados do Mercado_Açúcar Físico não embarcado - Nov08 - Conferido 2_Relatório Gerencial_DB Entrada_2-DRE" xfId="22933"/>
    <cellStyle name="s_Valuation _DB Dados do Mercado_Açúcar Físico não embarcado - Nov08 - Conferido 2_Relatório Gerencial_DB Entrada_2-DRE_Dep_Judiciais-Contingências" xfId="22934"/>
    <cellStyle name="s_Valuation _DB Dados do Mercado_Açúcar Físico não embarcado - Nov08 - Conferido 2_Relatório Gerencial_DB Entrada_2-DRE_DFC Gerencial" xfId="22935"/>
    <cellStyle name="s_Valuation _DB Dados do Mercado_Açúcar Físico não embarcado - Nov08 - Conferido 2_Relatório Gerencial_DB Entrada_2-DRE_DMPL" xfId="22936"/>
    <cellStyle name="s_Valuation _DB Dados do Mercado_Açúcar Físico não embarcado - Nov08 - Conferido 2_Relatório Gerencial_DB Entrada_3-Balanço" xfId="22937"/>
    <cellStyle name="s_Valuation _DB Dados do Mercado_Açúcar Físico não embarcado - Nov08 - Conferido 2_Relatório Gerencial_DB Entrada_7-Estoque" xfId="22938"/>
    <cellStyle name="s_Valuation _DB Dados do Mercado_Açúcar Físico não embarcado - Nov08 - Conferido 3" xfId="22939"/>
    <cellStyle name="s_Valuation _DB Dados do Mercado_Açúcar Físico não embarcado - Nov08 - Conferido 3 2" xfId="22940"/>
    <cellStyle name="s_Valuation _DB Dados do Mercado_Açúcar Físico não embarcado - Nov08 - Conferido 3 2_15-FINANCEIRAS" xfId="22941"/>
    <cellStyle name="s_Valuation _DB Dados do Mercado_Açúcar Físico não embarcado - Nov08 - Conferido 3_15-FINANCEIRAS" xfId="22942"/>
    <cellStyle name="s_Valuation _DB Dados do Mercado_Açúcar Físico não embarcado - Nov08 - Conferido 3_15-FINANCEIRAS_1" xfId="22943"/>
    <cellStyle name="s_Valuation _DB Dados do Mercado_Açúcar Físico não embarcado - Nov08 - Conferido 3_2-DRE" xfId="22944"/>
    <cellStyle name="s_Valuation _DB Dados do Mercado_Açúcar Físico não embarcado - Nov08 - Conferido 3_2-DRE_Dep_Judiciais-Contingências" xfId="22945"/>
    <cellStyle name="s_Valuation _DB Dados do Mercado_Açúcar Físico não embarcado - Nov08 - Conferido 3_2-DRE_DFC Gerencial" xfId="22946"/>
    <cellStyle name="s_Valuation _DB Dados do Mercado_Açúcar Físico não embarcado - Nov08 - Conferido 3_2-DRE_DMPL" xfId="22947"/>
    <cellStyle name="s_Valuation _DB Dados do Mercado_Açúcar Físico não embarcado - Nov08 - Conferido 3_3-Balanço" xfId="22948"/>
    <cellStyle name="s_Valuation _DB Dados do Mercado_Açúcar Físico não embarcado - Nov08 - Conferido 3_7-Estoque" xfId="22949"/>
    <cellStyle name="s_Valuation _DB Dados do Mercado_Açúcar Físico não embarcado - Nov08 - Conferido 3_Relatório Gerencial" xfId="22950"/>
    <cellStyle name="s_Valuation _DB Dados do Mercado_Açúcar Físico não embarcado - Nov08 - Conferido 3_Relatório Gerencial 2" xfId="22951"/>
    <cellStyle name="s_Valuation _DB Dados do Mercado_Açúcar Físico não embarcado - Nov08 - Conferido 3_Relatório Gerencial 2_15-FINANCEIRAS" xfId="22952"/>
    <cellStyle name="s_Valuation _DB Dados do Mercado_Açúcar Físico não embarcado - Nov08 - Conferido 3_Relatório Gerencial_15-FINANCEIRAS" xfId="22953"/>
    <cellStyle name="s_Valuation _DB Dados do Mercado_Açúcar Físico não embarcado - Nov08 - Conferido 3_Relatório Gerencial_15-FINANCEIRAS_1" xfId="22954"/>
    <cellStyle name="s_Valuation _DB Dados do Mercado_Açúcar Físico não embarcado - Nov08 - Conferido 3_Relatório Gerencial_2-DRE" xfId="22955"/>
    <cellStyle name="s_Valuation _DB Dados do Mercado_Açúcar Físico não embarcado - Nov08 - Conferido 3_Relatório Gerencial_2-DRE_Dep_Judiciais-Contingências" xfId="22956"/>
    <cellStyle name="s_Valuation _DB Dados do Mercado_Açúcar Físico não embarcado - Nov08 - Conferido 3_Relatório Gerencial_2-DRE_DFC Gerencial" xfId="22957"/>
    <cellStyle name="s_Valuation _DB Dados do Mercado_Açúcar Físico não embarcado - Nov08 - Conferido 3_Relatório Gerencial_2-DRE_DMPL" xfId="22958"/>
    <cellStyle name="s_Valuation _DB Dados do Mercado_Açúcar Físico não embarcado - Nov08 - Conferido 3_Relatório Gerencial_3-Balanço" xfId="22959"/>
    <cellStyle name="s_Valuation _DB Dados do Mercado_Açúcar Físico não embarcado - Nov08 - Conferido 3_Relatório Gerencial_7-Estoque" xfId="22960"/>
    <cellStyle name="s_Valuation _DB Dados do Mercado_Açúcar Físico não embarcado - Nov08 - Conferido 3_Relatório Gerencial_DB Entrada" xfId="22961"/>
    <cellStyle name="s_Valuation _DB Dados do Mercado_Açúcar Físico não embarcado - Nov08 - Conferido 3_Relatório Gerencial_DB Entrada 2" xfId="22962"/>
    <cellStyle name="s_Valuation _DB Dados do Mercado_Açúcar Físico não embarcado - Nov08 - Conferido 3_Relatório Gerencial_DB Entrada 2_15-FINANCEIRAS" xfId="22963"/>
    <cellStyle name="s_Valuation _DB Dados do Mercado_Açúcar Físico não embarcado - Nov08 - Conferido 3_Relatório Gerencial_DB Entrada_15-FINANCEIRAS" xfId="22964"/>
    <cellStyle name="s_Valuation _DB Dados do Mercado_Açúcar Físico não embarcado - Nov08 - Conferido 3_Relatório Gerencial_DB Entrada_15-FINANCEIRAS_1" xfId="22965"/>
    <cellStyle name="s_Valuation _DB Dados do Mercado_Açúcar Físico não embarcado - Nov08 - Conferido 3_Relatório Gerencial_DB Entrada_2-DRE" xfId="22966"/>
    <cellStyle name="s_Valuation _DB Dados do Mercado_Açúcar Físico não embarcado - Nov08 - Conferido 3_Relatório Gerencial_DB Entrada_2-DRE_Dep_Judiciais-Contingências" xfId="22967"/>
    <cellStyle name="s_Valuation _DB Dados do Mercado_Açúcar Físico não embarcado - Nov08 - Conferido 3_Relatório Gerencial_DB Entrada_2-DRE_DFC Gerencial" xfId="22968"/>
    <cellStyle name="s_Valuation _DB Dados do Mercado_Açúcar Físico não embarcado - Nov08 - Conferido 3_Relatório Gerencial_DB Entrada_2-DRE_DMPL" xfId="22969"/>
    <cellStyle name="s_Valuation _DB Dados do Mercado_Açúcar Físico não embarcado - Nov08 - Conferido 3_Relatório Gerencial_DB Entrada_3-Balanço" xfId="22970"/>
    <cellStyle name="s_Valuation _DB Dados do Mercado_Açúcar Físico não embarcado - Nov08 - Conferido 3_Relatório Gerencial_DB Entrada_7-Estoque" xfId="22971"/>
    <cellStyle name="s_Valuation _DB Dados do Mercado_Açúcar Físico não embarcado - Nov08 - Conferido 4" xfId="22972"/>
    <cellStyle name="s_Valuation _DB Dados do Mercado_Açúcar Físico não embarcado - Nov08 - Conferido 4 2" xfId="22973"/>
    <cellStyle name="s_Valuation _DB Dados do Mercado_Açúcar Físico não embarcado - Nov08 - Conferido 4 2_15-FINANCEIRAS" xfId="22974"/>
    <cellStyle name="s_Valuation _DB Dados do Mercado_Açúcar Físico não embarcado - Nov08 - Conferido 4_15-FINANCEIRAS" xfId="22975"/>
    <cellStyle name="s_Valuation _DB Dados do Mercado_Açúcar Físico não embarcado - Nov08 - Conferido 4_15-FINANCEIRAS_1" xfId="22976"/>
    <cellStyle name="s_Valuation _DB Dados do Mercado_Açúcar Físico não embarcado - Nov08 - Conferido 4_2-DRE" xfId="22977"/>
    <cellStyle name="s_Valuation _DB Dados do Mercado_Açúcar Físico não embarcado - Nov08 - Conferido 4_2-DRE_Dep_Judiciais-Contingências" xfId="22978"/>
    <cellStyle name="s_Valuation _DB Dados do Mercado_Açúcar Físico não embarcado - Nov08 - Conferido 4_2-DRE_DFC Gerencial" xfId="22979"/>
    <cellStyle name="s_Valuation _DB Dados do Mercado_Açúcar Físico não embarcado - Nov08 - Conferido 4_2-DRE_DMPL" xfId="22980"/>
    <cellStyle name="s_Valuation _DB Dados do Mercado_Açúcar Físico não embarcado - Nov08 - Conferido 4_3-Balanço" xfId="22981"/>
    <cellStyle name="s_Valuation _DB Dados do Mercado_Açúcar Físico não embarcado - Nov08 - Conferido 4_7-Estoque" xfId="22982"/>
    <cellStyle name="s_Valuation _DB Dados do Mercado_Açúcar Físico não embarcado - Nov08 - Conferido 4_Relatório Gerencial" xfId="22983"/>
    <cellStyle name="s_Valuation _DB Dados do Mercado_Açúcar Físico não embarcado - Nov08 - Conferido 4_Relatório Gerencial 2" xfId="22984"/>
    <cellStyle name="s_Valuation _DB Dados do Mercado_Açúcar Físico não embarcado - Nov08 - Conferido 4_Relatório Gerencial 2_15-FINANCEIRAS" xfId="22985"/>
    <cellStyle name="s_Valuation _DB Dados do Mercado_Açúcar Físico não embarcado - Nov08 - Conferido 4_Relatório Gerencial_15-FINANCEIRAS" xfId="22986"/>
    <cellStyle name="s_Valuation _DB Dados do Mercado_Açúcar Físico não embarcado - Nov08 - Conferido 4_Relatório Gerencial_15-FINANCEIRAS_1" xfId="22987"/>
    <cellStyle name="s_Valuation _DB Dados do Mercado_Açúcar Físico não embarcado - Nov08 - Conferido 4_Relatório Gerencial_2-DRE" xfId="22988"/>
    <cellStyle name="s_Valuation _DB Dados do Mercado_Açúcar Físico não embarcado - Nov08 - Conferido 4_Relatório Gerencial_2-DRE_Dep_Judiciais-Contingências" xfId="22989"/>
    <cellStyle name="s_Valuation _DB Dados do Mercado_Açúcar Físico não embarcado - Nov08 - Conferido 4_Relatório Gerencial_2-DRE_DFC Gerencial" xfId="22990"/>
    <cellStyle name="s_Valuation _DB Dados do Mercado_Açúcar Físico não embarcado - Nov08 - Conferido 4_Relatório Gerencial_2-DRE_DMPL" xfId="22991"/>
    <cellStyle name="s_Valuation _DB Dados do Mercado_Açúcar Físico não embarcado - Nov08 - Conferido 4_Relatório Gerencial_3-Balanço" xfId="22992"/>
    <cellStyle name="s_Valuation _DB Dados do Mercado_Açúcar Físico não embarcado - Nov08 - Conferido 4_Relatório Gerencial_7-Estoque" xfId="22993"/>
    <cellStyle name="s_Valuation _DB Dados do Mercado_Açúcar Físico não embarcado - Nov08 - Conferido 4_Relatório Gerencial_DB Entrada" xfId="22994"/>
    <cellStyle name="s_Valuation _DB Dados do Mercado_Açúcar Físico não embarcado - Nov08 - Conferido 4_Relatório Gerencial_DB Entrada 2" xfId="22995"/>
    <cellStyle name="s_Valuation _DB Dados do Mercado_Açúcar Físico não embarcado - Nov08 - Conferido 4_Relatório Gerencial_DB Entrada 2_15-FINANCEIRAS" xfId="22996"/>
    <cellStyle name="s_Valuation _DB Dados do Mercado_Açúcar Físico não embarcado - Nov08 - Conferido 4_Relatório Gerencial_DB Entrada_15-FINANCEIRAS" xfId="22997"/>
    <cellStyle name="s_Valuation _DB Dados do Mercado_Açúcar Físico não embarcado - Nov08 - Conferido 4_Relatório Gerencial_DB Entrada_15-FINANCEIRAS_1" xfId="22998"/>
    <cellStyle name="s_Valuation _DB Dados do Mercado_Açúcar Físico não embarcado - Nov08 - Conferido 4_Relatório Gerencial_DB Entrada_2-DRE" xfId="22999"/>
    <cellStyle name="s_Valuation _DB Dados do Mercado_Açúcar Físico não embarcado - Nov08 - Conferido 4_Relatório Gerencial_DB Entrada_2-DRE_Dep_Judiciais-Contingências" xfId="23000"/>
    <cellStyle name="s_Valuation _DB Dados do Mercado_Açúcar Físico não embarcado - Nov08 - Conferido 4_Relatório Gerencial_DB Entrada_2-DRE_DFC Gerencial" xfId="23001"/>
    <cellStyle name="s_Valuation _DB Dados do Mercado_Açúcar Físico não embarcado - Nov08 - Conferido 4_Relatório Gerencial_DB Entrada_2-DRE_DMPL" xfId="23002"/>
    <cellStyle name="s_Valuation _DB Dados do Mercado_Açúcar Físico não embarcado - Nov08 - Conferido 4_Relatório Gerencial_DB Entrada_3-Balanço" xfId="23003"/>
    <cellStyle name="s_Valuation _DB Dados do Mercado_Açúcar Físico não embarcado - Nov08 - Conferido 4_Relatório Gerencial_DB Entrada_7-Estoque" xfId="23004"/>
    <cellStyle name="s_Valuation _DB Dados do Mercado_Açúcar Físico não embarcado - Nov08 - Conferido 5" xfId="23005"/>
    <cellStyle name="s_Valuation _DB Dados do Mercado_Açúcar Físico não embarcado - Nov08 - Conferido 5 2" xfId="23006"/>
    <cellStyle name="s_Valuation _DB Dados do Mercado_Açúcar Físico não embarcado - Nov08 - Conferido 5 2_15-FINANCEIRAS" xfId="23007"/>
    <cellStyle name="s_Valuation _DB Dados do Mercado_Açúcar Físico não embarcado - Nov08 - Conferido 5_15-FINANCEIRAS" xfId="23008"/>
    <cellStyle name="s_Valuation _DB Dados do Mercado_Açúcar Físico não embarcado - Nov08 - Conferido 5_15-FINANCEIRAS_1" xfId="23009"/>
    <cellStyle name="s_Valuation _DB Dados do Mercado_Açúcar Físico não embarcado - Nov08 - Conferido 5_2-DRE" xfId="23010"/>
    <cellStyle name="s_Valuation _DB Dados do Mercado_Açúcar Físico não embarcado - Nov08 - Conferido 5_2-DRE_Dep_Judiciais-Contingências" xfId="23011"/>
    <cellStyle name="s_Valuation _DB Dados do Mercado_Açúcar Físico não embarcado - Nov08 - Conferido 5_2-DRE_DFC Gerencial" xfId="23012"/>
    <cellStyle name="s_Valuation _DB Dados do Mercado_Açúcar Físico não embarcado - Nov08 - Conferido 5_2-DRE_DMPL" xfId="23013"/>
    <cellStyle name="s_Valuation _DB Dados do Mercado_Açúcar Físico não embarcado - Nov08 - Conferido 5_3-Balanço" xfId="23014"/>
    <cellStyle name="s_Valuation _DB Dados do Mercado_Açúcar Físico não embarcado - Nov08 - Conferido 5_7-Estoque" xfId="23015"/>
    <cellStyle name="s_Valuation _DB Dados do Mercado_Açúcar Físico não embarcado - Nov08 - Conferido 5_Relatório Gerencial" xfId="23016"/>
    <cellStyle name="s_Valuation _DB Dados do Mercado_Açúcar Físico não embarcado - Nov08 - Conferido 5_Relatório Gerencial 2" xfId="23017"/>
    <cellStyle name="s_Valuation _DB Dados do Mercado_Açúcar Físico não embarcado - Nov08 - Conferido 5_Relatório Gerencial 2_15-FINANCEIRAS" xfId="23018"/>
    <cellStyle name="s_Valuation _DB Dados do Mercado_Açúcar Físico não embarcado - Nov08 - Conferido 5_Relatório Gerencial_15-FINANCEIRAS" xfId="23019"/>
    <cellStyle name="s_Valuation _DB Dados do Mercado_Açúcar Físico não embarcado - Nov08 - Conferido 5_Relatório Gerencial_15-FINANCEIRAS_1" xfId="23020"/>
    <cellStyle name="s_Valuation _DB Dados do Mercado_Açúcar Físico não embarcado - Nov08 - Conferido 5_Relatório Gerencial_2-DRE" xfId="23021"/>
    <cellStyle name="s_Valuation _DB Dados do Mercado_Açúcar Físico não embarcado - Nov08 - Conferido 5_Relatório Gerencial_2-DRE_Dep_Judiciais-Contingências" xfId="23022"/>
    <cellStyle name="s_Valuation _DB Dados do Mercado_Açúcar Físico não embarcado - Nov08 - Conferido 5_Relatório Gerencial_2-DRE_DFC Gerencial" xfId="23023"/>
    <cellStyle name="s_Valuation _DB Dados do Mercado_Açúcar Físico não embarcado - Nov08 - Conferido 5_Relatório Gerencial_2-DRE_DMPL" xfId="23024"/>
    <cellStyle name="s_Valuation _DB Dados do Mercado_Açúcar Físico não embarcado - Nov08 - Conferido 5_Relatório Gerencial_3-Balanço" xfId="23025"/>
    <cellStyle name="s_Valuation _DB Dados do Mercado_Açúcar Físico não embarcado - Nov08 - Conferido 5_Relatório Gerencial_7-Estoque" xfId="23026"/>
    <cellStyle name="s_Valuation _DB Dados do Mercado_Açúcar Físico não embarcado - Nov08 - Conferido 5_Relatório Gerencial_DB Entrada" xfId="23027"/>
    <cellStyle name="s_Valuation _DB Dados do Mercado_Açúcar Físico não embarcado - Nov08 - Conferido 5_Relatório Gerencial_DB Entrada 2" xfId="23028"/>
    <cellStyle name="s_Valuation _DB Dados do Mercado_Açúcar Físico não embarcado - Nov08 - Conferido 5_Relatório Gerencial_DB Entrada 2_15-FINANCEIRAS" xfId="23029"/>
    <cellStyle name="s_Valuation _DB Dados do Mercado_Açúcar Físico não embarcado - Nov08 - Conferido 5_Relatório Gerencial_DB Entrada_15-FINANCEIRAS" xfId="23030"/>
    <cellStyle name="s_Valuation _DB Dados do Mercado_Açúcar Físico não embarcado - Nov08 - Conferido 5_Relatório Gerencial_DB Entrada_15-FINANCEIRAS_1" xfId="23031"/>
    <cellStyle name="s_Valuation _DB Dados do Mercado_Açúcar Físico não embarcado - Nov08 - Conferido 5_Relatório Gerencial_DB Entrada_2-DRE" xfId="23032"/>
    <cellStyle name="s_Valuation _DB Dados do Mercado_Açúcar Físico não embarcado - Nov08 - Conferido 5_Relatório Gerencial_DB Entrada_2-DRE_Dep_Judiciais-Contingências" xfId="23033"/>
    <cellStyle name="s_Valuation _DB Dados do Mercado_Açúcar Físico não embarcado - Nov08 - Conferido 5_Relatório Gerencial_DB Entrada_2-DRE_DFC Gerencial" xfId="23034"/>
    <cellStyle name="s_Valuation _DB Dados do Mercado_Açúcar Físico não embarcado - Nov08 - Conferido 5_Relatório Gerencial_DB Entrada_2-DRE_DMPL" xfId="23035"/>
    <cellStyle name="s_Valuation _DB Dados do Mercado_Açúcar Físico não embarcado - Nov08 - Conferido 5_Relatório Gerencial_DB Entrada_3-Balanço" xfId="23036"/>
    <cellStyle name="s_Valuation _DB Dados do Mercado_Açúcar Físico não embarcado - Nov08 - Conferido 5_Relatório Gerencial_DB Entrada_7-Estoque" xfId="23037"/>
    <cellStyle name="s_Valuation _DB Dados do Mercado_Açúcar Físico não embarcado - Nov08 - Conferido 6" xfId="23038"/>
    <cellStyle name="s_Valuation _DB Dados do Mercado_Açúcar Físico não embarcado - Nov08 - Conferido 6 2" xfId="23039"/>
    <cellStyle name="s_Valuation _DB Dados do Mercado_Açúcar Físico não embarcado - Nov08 - Conferido 6 2_15-FINANCEIRAS" xfId="23040"/>
    <cellStyle name="s_Valuation _DB Dados do Mercado_Açúcar Físico não embarcado - Nov08 - Conferido 6_15-FINANCEIRAS" xfId="23041"/>
    <cellStyle name="s_Valuation _DB Dados do Mercado_Açúcar Físico não embarcado - Nov08 - Conferido 6_15-FINANCEIRAS_1" xfId="23042"/>
    <cellStyle name="s_Valuation _DB Dados do Mercado_Açúcar Físico não embarcado - Nov08 - Conferido 6_2-DRE" xfId="23043"/>
    <cellStyle name="s_Valuation _DB Dados do Mercado_Açúcar Físico não embarcado - Nov08 - Conferido 6_2-DRE_Dep_Judiciais-Contingências" xfId="23044"/>
    <cellStyle name="s_Valuation _DB Dados do Mercado_Açúcar Físico não embarcado - Nov08 - Conferido 6_2-DRE_DFC Gerencial" xfId="23045"/>
    <cellStyle name="s_Valuation _DB Dados do Mercado_Açúcar Físico não embarcado - Nov08 - Conferido 6_2-DRE_DMPL" xfId="23046"/>
    <cellStyle name="s_Valuation _DB Dados do Mercado_Açúcar Físico não embarcado - Nov08 - Conferido 6_3-Balanço" xfId="23047"/>
    <cellStyle name="s_Valuation _DB Dados do Mercado_Açúcar Físico não embarcado - Nov08 - Conferido 6_7-Estoque" xfId="23048"/>
    <cellStyle name="s_Valuation _DB Dados do Mercado_Açúcar Físico não embarcado - Nov08 - Conferido 6_Relatório Gerencial" xfId="23049"/>
    <cellStyle name="s_Valuation _DB Dados do Mercado_Açúcar Físico não embarcado - Nov08 - Conferido 6_Relatório Gerencial 2" xfId="23050"/>
    <cellStyle name="s_Valuation _DB Dados do Mercado_Açúcar Físico não embarcado - Nov08 - Conferido 6_Relatório Gerencial 2_15-FINANCEIRAS" xfId="23051"/>
    <cellStyle name="s_Valuation _DB Dados do Mercado_Açúcar Físico não embarcado - Nov08 - Conferido 6_Relatório Gerencial_15-FINANCEIRAS" xfId="23052"/>
    <cellStyle name="s_Valuation _DB Dados do Mercado_Açúcar Físico não embarcado - Nov08 - Conferido 6_Relatório Gerencial_15-FINANCEIRAS_1" xfId="23053"/>
    <cellStyle name="s_Valuation _DB Dados do Mercado_Açúcar Físico não embarcado - Nov08 - Conferido 6_Relatório Gerencial_2-DRE" xfId="23054"/>
    <cellStyle name="s_Valuation _DB Dados do Mercado_Açúcar Físico não embarcado - Nov08 - Conferido 6_Relatório Gerencial_2-DRE_Dep_Judiciais-Contingências" xfId="23055"/>
    <cellStyle name="s_Valuation _DB Dados do Mercado_Açúcar Físico não embarcado - Nov08 - Conferido 6_Relatório Gerencial_2-DRE_DFC Gerencial" xfId="23056"/>
    <cellStyle name="s_Valuation _DB Dados do Mercado_Açúcar Físico não embarcado - Nov08 - Conferido 6_Relatório Gerencial_2-DRE_DMPL" xfId="23057"/>
    <cellStyle name="s_Valuation _DB Dados do Mercado_Açúcar Físico não embarcado - Nov08 - Conferido 6_Relatório Gerencial_3-Balanço" xfId="23058"/>
    <cellStyle name="s_Valuation _DB Dados do Mercado_Açúcar Físico não embarcado - Nov08 - Conferido 6_Relatório Gerencial_7-Estoque" xfId="23059"/>
    <cellStyle name="s_Valuation _DB Dados do Mercado_Açúcar Físico não embarcado - Nov08 - Conferido 6_Relatório Gerencial_DB Entrada" xfId="23060"/>
    <cellStyle name="s_Valuation _DB Dados do Mercado_Açúcar Físico não embarcado - Nov08 - Conferido 6_Relatório Gerencial_DB Entrada 2" xfId="23061"/>
    <cellStyle name="s_Valuation _DB Dados do Mercado_Açúcar Físico não embarcado - Nov08 - Conferido 6_Relatório Gerencial_DB Entrada 2_15-FINANCEIRAS" xfId="23062"/>
    <cellStyle name="s_Valuation _DB Dados do Mercado_Açúcar Físico não embarcado - Nov08 - Conferido 6_Relatório Gerencial_DB Entrada_15-FINANCEIRAS" xfId="23063"/>
    <cellStyle name="s_Valuation _DB Dados do Mercado_Açúcar Físico não embarcado - Nov08 - Conferido 6_Relatório Gerencial_DB Entrada_15-FINANCEIRAS_1" xfId="23064"/>
    <cellStyle name="s_Valuation _DB Dados do Mercado_Açúcar Físico não embarcado - Nov08 - Conferido 6_Relatório Gerencial_DB Entrada_2-DRE" xfId="23065"/>
    <cellStyle name="s_Valuation _DB Dados do Mercado_Açúcar Físico não embarcado - Nov08 - Conferido 6_Relatório Gerencial_DB Entrada_2-DRE_Dep_Judiciais-Contingências" xfId="23066"/>
    <cellStyle name="s_Valuation _DB Dados do Mercado_Açúcar Físico não embarcado - Nov08 - Conferido 6_Relatório Gerencial_DB Entrada_2-DRE_DFC Gerencial" xfId="23067"/>
    <cellStyle name="s_Valuation _DB Dados do Mercado_Açúcar Físico não embarcado - Nov08 - Conferido 6_Relatório Gerencial_DB Entrada_2-DRE_DMPL" xfId="23068"/>
    <cellStyle name="s_Valuation _DB Dados do Mercado_Açúcar Físico não embarcado - Nov08 - Conferido 6_Relatório Gerencial_DB Entrada_3-Balanço" xfId="23069"/>
    <cellStyle name="s_Valuation _DB Dados do Mercado_Açúcar Físico não embarcado - Nov08 - Conferido 6_Relatório Gerencial_DB Entrada_7-Estoque" xfId="23070"/>
    <cellStyle name="s_Valuation _DB Dados do Mercado_Açúcar Físico não embarcado - Nov08 - Conferido 7" xfId="23071"/>
    <cellStyle name="s_Valuation _DB Dados do Mercado_Açúcar Físico não embarcado - Nov08 - Conferido 7 2" xfId="23072"/>
    <cellStyle name="s_Valuation _DB Dados do Mercado_Açúcar Físico não embarcado - Nov08 - Conferido 7 2_15-FINANCEIRAS" xfId="23073"/>
    <cellStyle name="s_Valuation _DB Dados do Mercado_Açúcar Físico não embarcado - Nov08 - Conferido 7_15-FINANCEIRAS" xfId="23074"/>
    <cellStyle name="s_Valuation _DB Dados do Mercado_Açúcar Físico não embarcado - Nov08 - Conferido 7_15-FINANCEIRAS_1" xfId="23075"/>
    <cellStyle name="s_Valuation _DB Dados do Mercado_Açúcar Físico não embarcado - Nov08 - Conferido 7_2-DRE" xfId="23076"/>
    <cellStyle name="s_Valuation _DB Dados do Mercado_Açúcar Físico não embarcado - Nov08 - Conferido 7_2-DRE_Dep_Judiciais-Contingências" xfId="23077"/>
    <cellStyle name="s_Valuation _DB Dados do Mercado_Açúcar Físico não embarcado - Nov08 - Conferido 7_2-DRE_DFC Gerencial" xfId="23078"/>
    <cellStyle name="s_Valuation _DB Dados do Mercado_Açúcar Físico não embarcado - Nov08 - Conferido 7_2-DRE_DMPL" xfId="23079"/>
    <cellStyle name="s_Valuation _DB Dados do Mercado_Açúcar Físico não embarcado - Nov08 - Conferido 7_3-Balanço" xfId="23080"/>
    <cellStyle name="s_Valuation _DB Dados do Mercado_Açúcar Físico não embarcado - Nov08 - Conferido 7_7-Estoque" xfId="23081"/>
    <cellStyle name="s_Valuation _DB Dados do Mercado_Açúcar Físico não embarcado - Nov08 - Conferido 7_Relatório Gerencial" xfId="23082"/>
    <cellStyle name="s_Valuation _DB Dados do Mercado_Açúcar Físico não embarcado - Nov08 - Conferido 7_Relatório Gerencial 2" xfId="23083"/>
    <cellStyle name="s_Valuation _DB Dados do Mercado_Açúcar Físico não embarcado - Nov08 - Conferido 7_Relatório Gerencial 2_15-FINANCEIRAS" xfId="23084"/>
    <cellStyle name="s_Valuation _DB Dados do Mercado_Açúcar Físico não embarcado - Nov08 - Conferido 7_Relatório Gerencial_15-FINANCEIRAS" xfId="23085"/>
    <cellStyle name="s_Valuation _DB Dados do Mercado_Açúcar Físico não embarcado - Nov08 - Conferido 7_Relatório Gerencial_15-FINANCEIRAS_1" xfId="23086"/>
    <cellStyle name="s_Valuation _DB Dados do Mercado_Açúcar Físico não embarcado - Nov08 - Conferido 7_Relatório Gerencial_2-DRE" xfId="23087"/>
    <cellStyle name="s_Valuation _DB Dados do Mercado_Açúcar Físico não embarcado - Nov08 - Conferido 7_Relatório Gerencial_2-DRE_Dep_Judiciais-Contingências" xfId="23088"/>
    <cellStyle name="s_Valuation _DB Dados do Mercado_Açúcar Físico não embarcado - Nov08 - Conferido 7_Relatório Gerencial_2-DRE_DFC Gerencial" xfId="23089"/>
    <cellStyle name="s_Valuation _DB Dados do Mercado_Açúcar Físico não embarcado - Nov08 - Conferido 7_Relatório Gerencial_2-DRE_DMPL" xfId="23090"/>
    <cellStyle name="s_Valuation _DB Dados do Mercado_Açúcar Físico não embarcado - Nov08 - Conferido 7_Relatório Gerencial_3-Balanço" xfId="23091"/>
    <cellStyle name="s_Valuation _DB Dados do Mercado_Açúcar Físico não embarcado - Nov08 - Conferido 7_Relatório Gerencial_7-Estoque" xfId="23092"/>
    <cellStyle name="s_Valuation _DB Dados do Mercado_Açúcar Físico não embarcado - Nov08 - Conferido 7_Relatório Gerencial_DB Entrada" xfId="23093"/>
    <cellStyle name="s_Valuation _DB Dados do Mercado_Açúcar Físico não embarcado - Nov08 - Conferido 7_Relatório Gerencial_DB Entrada 2" xfId="23094"/>
    <cellStyle name="s_Valuation _DB Dados do Mercado_Açúcar Físico não embarcado - Nov08 - Conferido 7_Relatório Gerencial_DB Entrada 2_15-FINANCEIRAS" xfId="23095"/>
    <cellStyle name="s_Valuation _DB Dados do Mercado_Açúcar Físico não embarcado - Nov08 - Conferido 7_Relatório Gerencial_DB Entrada_15-FINANCEIRAS" xfId="23096"/>
    <cellStyle name="s_Valuation _DB Dados do Mercado_Açúcar Físico não embarcado - Nov08 - Conferido 7_Relatório Gerencial_DB Entrada_15-FINANCEIRAS_1" xfId="23097"/>
    <cellStyle name="s_Valuation _DB Dados do Mercado_Açúcar Físico não embarcado - Nov08 - Conferido 7_Relatório Gerencial_DB Entrada_2-DRE" xfId="23098"/>
    <cellStyle name="s_Valuation _DB Dados do Mercado_Açúcar Físico não embarcado - Nov08 - Conferido 7_Relatório Gerencial_DB Entrada_2-DRE_Dep_Judiciais-Contingências" xfId="23099"/>
    <cellStyle name="s_Valuation _DB Dados do Mercado_Açúcar Físico não embarcado - Nov08 - Conferido 7_Relatório Gerencial_DB Entrada_2-DRE_DFC Gerencial" xfId="23100"/>
    <cellStyle name="s_Valuation _DB Dados do Mercado_Açúcar Físico não embarcado - Nov08 - Conferido 7_Relatório Gerencial_DB Entrada_2-DRE_DMPL" xfId="23101"/>
    <cellStyle name="s_Valuation _DB Dados do Mercado_Açúcar Físico não embarcado - Nov08 - Conferido 7_Relatório Gerencial_DB Entrada_3-Balanço" xfId="23102"/>
    <cellStyle name="s_Valuation _DB Dados do Mercado_Açúcar Físico não embarcado - Nov08 - Conferido 7_Relatório Gerencial_DB Entrada_7-Estoque" xfId="23103"/>
    <cellStyle name="s_Valuation _DB Dados do Mercado_Açúcar Físico não embarcado - Nov08 - Conferido 8" xfId="23104"/>
    <cellStyle name="s_Valuation _DB Dados do Mercado_Açúcar Físico não embarcado - Nov08 - Conferido 8 2" xfId="23105"/>
    <cellStyle name="s_Valuation _DB Dados do Mercado_Açúcar Físico não embarcado - Nov08 - Conferido 8 2_15-FINANCEIRAS" xfId="23106"/>
    <cellStyle name="s_Valuation _DB Dados do Mercado_Açúcar Físico não embarcado - Nov08 - Conferido 8_15-FINANCEIRAS" xfId="23107"/>
    <cellStyle name="s_Valuation _DB Dados do Mercado_Açúcar Físico não embarcado - Nov08 - Conferido 8_15-FINANCEIRAS_1" xfId="23108"/>
    <cellStyle name="s_Valuation _DB Dados do Mercado_Açúcar Físico não embarcado - Nov08 - Conferido 8_2-DRE" xfId="23109"/>
    <cellStyle name="s_Valuation _DB Dados do Mercado_Açúcar Físico não embarcado - Nov08 - Conferido 8_2-DRE_Dep_Judiciais-Contingências" xfId="23110"/>
    <cellStyle name="s_Valuation _DB Dados do Mercado_Açúcar Físico não embarcado - Nov08 - Conferido 8_2-DRE_DFC Gerencial" xfId="23111"/>
    <cellStyle name="s_Valuation _DB Dados do Mercado_Açúcar Físico não embarcado - Nov08 - Conferido 8_2-DRE_DMPL" xfId="23112"/>
    <cellStyle name="s_Valuation _DB Dados do Mercado_Açúcar Físico não embarcado - Nov08 - Conferido 8_3-Balanço" xfId="23113"/>
    <cellStyle name="s_Valuation _DB Dados do Mercado_Açúcar Físico não embarcado - Nov08 - Conferido 8_7-Estoque" xfId="23114"/>
    <cellStyle name="s_Valuation _DB Dados do Mercado_Açúcar Físico não embarcado - Nov08 - Conferido 8_Relatório Gerencial" xfId="23115"/>
    <cellStyle name="s_Valuation _DB Dados do Mercado_Açúcar Físico não embarcado - Nov08 - Conferido 8_Relatório Gerencial 2" xfId="23116"/>
    <cellStyle name="s_Valuation _DB Dados do Mercado_Açúcar Físico não embarcado - Nov08 - Conferido 8_Relatório Gerencial 2_15-FINANCEIRAS" xfId="23117"/>
    <cellStyle name="s_Valuation _DB Dados do Mercado_Açúcar Físico não embarcado - Nov08 - Conferido 8_Relatório Gerencial_15-FINANCEIRAS" xfId="23118"/>
    <cellStyle name="s_Valuation _DB Dados do Mercado_Açúcar Físico não embarcado - Nov08 - Conferido 8_Relatório Gerencial_15-FINANCEIRAS_1" xfId="23119"/>
    <cellStyle name="s_Valuation _DB Dados do Mercado_Açúcar Físico não embarcado - Nov08 - Conferido 8_Relatório Gerencial_2-DRE" xfId="23120"/>
    <cellStyle name="s_Valuation _DB Dados do Mercado_Açúcar Físico não embarcado - Nov08 - Conferido 8_Relatório Gerencial_2-DRE_Dep_Judiciais-Contingências" xfId="23121"/>
    <cellStyle name="s_Valuation _DB Dados do Mercado_Açúcar Físico não embarcado - Nov08 - Conferido 8_Relatório Gerencial_2-DRE_DFC Gerencial" xfId="23122"/>
    <cellStyle name="s_Valuation _DB Dados do Mercado_Açúcar Físico não embarcado - Nov08 - Conferido 8_Relatório Gerencial_2-DRE_DMPL" xfId="23123"/>
    <cellStyle name="s_Valuation _DB Dados do Mercado_Açúcar Físico não embarcado - Nov08 - Conferido 8_Relatório Gerencial_3-Balanço" xfId="23124"/>
    <cellStyle name="s_Valuation _DB Dados do Mercado_Açúcar Físico não embarcado - Nov08 - Conferido 8_Relatório Gerencial_7-Estoque" xfId="23125"/>
    <cellStyle name="s_Valuation _DB Dados do Mercado_Açúcar Físico não embarcado - Nov08 - Conferido 8_Relatório Gerencial_DB Entrada" xfId="23126"/>
    <cellStyle name="s_Valuation _DB Dados do Mercado_Açúcar Físico não embarcado - Nov08 - Conferido 8_Relatório Gerencial_DB Entrada 2" xfId="23127"/>
    <cellStyle name="s_Valuation _DB Dados do Mercado_Açúcar Físico não embarcado - Nov08 - Conferido 8_Relatório Gerencial_DB Entrada 2_15-FINANCEIRAS" xfId="23128"/>
    <cellStyle name="s_Valuation _DB Dados do Mercado_Açúcar Físico não embarcado - Nov08 - Conferido 8_Relatório Gerencial_DB Entrada_15-FINANCEIRAS" xfId="23129"/>
    <cellStyle name="s_Valuation _DB Dados do Mercado_Açúcar Físico não embarcado - Nov08 - Conferido 8_Relatório Gerencial_DB Entrada_15-FINANCEIRAS_1" xfId="23130"/>
    <cellStyle name="s_Valuation _DB Dados do Mercado_Açúcar Físico não embarcado - Nov08 - Conferido 8_Relatório Gerencial_DB Entrada_2-DRE" xfId="23131"/>
    <cellStyle name="s_Valuation _DB Dados do Mercado_Açúcar Físico não embarcado - Nov08 - Conferido 8_Relatório Gerencial_DB Entrada_2-DRE_Dep_Judiciais-Contingências" xfId="23132"/>
    <cellStyle name="s_Valuation _DB Dados do Mercado_Açúcar Físico não embarcado - Nov08 - Conferido 8_Relatório Gerencial_DB Entrada_2-DRE_DFC Gerencial" xfId="23133"/>
    <cellStyle name="s_Valuation _DB Dados do Mercado_Açúcar Físico não embarcado - Nov08 - Conferido 8_Relatório Gerencial_DB Entrada_2-DRE_DMPL" xfId="23134"/>
    <cellStyle name="s_Valuation _DB Dados do Mercado_Açúcar Físico não embarcado - Nov08 - Conferido 8_Relatório Gerencial_DB Entrada_3-Balanço" xfId="23135"/>
    <cellStyle name="s_Valuation _DB Dados do Mercado_Açúcar Físico não embarcado - Nov08 - Conferido 8_Relatório Gerencial_DB Entrada_7-Estoque" xfId="23136"/>
    <cellStyle name="s_Valuation _DB Dados do Mercado_Açúcar Físico não embarcado - Nov08 - Conferido 9" xfId="23137"/>
    <cellStyle name="s_Valuation _DB Dados do Mercado_Açúcar Físico não embarcado - Nov08 - Conferido 9 2" xfId="23138"/>
    <cellStyle name="s_Valuation _DB Dados do Mercado_Açúcar Físico não embarcado - Nov08 - Conferido 9 2_15-FINANCEIRAS" xfId="23139"/>
    <cellStyle name="s_Valuation _DB Dados do Mercado_Açúcar Físico não embarcado - Nov08 - Conferido 9_15-FINANCEIRAS" xfId="23140"/>
    <cellStyle name="s_Valuation _DB Dados do Mercado_Açúcar Físico não embarcado - Nov08 - Conferido 9_15-FINANCEIRAS_1" xfId="23141"/>
    <cellStyle name="s_Valuation _DB Dados do Mercado_Açúcar Físico não embarcado - Nov08 - Conferido 9_2-DRE" xfId="23142"/>
    <cellStyle name="s_Valuation _DB Dados do Mercado_Açúcar Físico não embarcado - Nov08 - Conferido 9_2-DRE_Dep_Judiciais-Contingências" xfId="23143"/>
    <cellStyle name="s_Valuation _DB Dados do Mercado_Açúcar Físico não embarcado - Nov08 - Conferido 9_2-DRE_DFC Gerencial" xfId="23144"/>
    <cellStyle name="s_Valuation _DB Dados do Mercado_Açúcar Físico não embarcado - Nov08 - Conferido 9_2-DRE_DMPL" xfId="23145"/>
    <cellStyle name="s_Valuation _DB Dados do Mercado_Açúcar Físico não embarcado - Nov08 - Conferido 9_3-Balanço" xfId="23146"/>
    <cellStyle name="s_Valuation _DB Dados do Mercado_Açúcar Físico não embarcado - Nov08 - Conferido 9_7-Estoque" xfId="23147"/>
    <cellStyle name="s_Valuation _DB Dados do Mercado_Açúcar Físico não embarcado - Nov08 - Conferido 9_Relatório Gerencial" xfId="23148"/>
    <cellStyle name="s_Valuation _DB Dados do Mercado_Açúcar Físico não embarcado - Nov08 - Conferido 9_Relatório Gerencial 2" xfId="23149"/>
    <cellStyle name="s_Valuation _DB Dados do Mercado_Açúcar Físico não embarcado - Nov08 - Conferido 9_Relatório Gerencial 2_15-FINANCEIRAS" xfId="23150"/>
    <cellStyle name="s_Valuation _DB Dados do Mercado_Açúcar Físico não embarcado - Nov08 - Conferido 9_Relatório Gerencial_15-FINANCEIRAS" xfId="23151"/>
    <cellStyle name="s_Valuation _DB Dados do Mercado_Açúcar Físico não embarcado - Nov08 - Conferido 9_Relatório Gerencial_15-FINANCEIRAS_1" xfId="23152"/>
    <cellStyle name="s_Valuation _DB Dados do Mercado_Açúcar Físico não embarcado - Nov08 - Conferido 9_Relatório Gerencial_2-DRE" xfId="23153"/>
    <cellStyle name="s_Valuation _DB Dados do Mercado_Açúcar Físico não embarcado - Nov08 - Conferido 9_Relatório Gerencial_2-DRE_Dep_Judiciais-Contingências" xfId="23154"/>
    <cellStyle name="s_Valuation _DB Dados do Mercado_Açúcar Físico não embarcado - Nov08 - Conferido 9_Relatório Gerencial_2-DRE_DFC Gerencial" xfId="23155"/>
    <cellStyle name="s_Valuation _DB Dados do Mercado_Açúcar Físico não embarcado - Nov08 - Conferido 9_Relatório Gerencial_2-DRE_DMPL" xfId="23156"/>
    <cellStyle name="s_Valuation _DB Dados do Mercado_Açúcar Físico não embarcado - Nov08 - Conferido 9_Relatório Gerencial_3-Balanço" xfId="23157"/>
    <cellStyle name="s_Valuation _DB Dados do Mercado_Açúcar Físico não embarcado - Nov08 - Conferido 9_Relatório Gerencial_7-Estoque" xfId="23158"/>
    <cellStyle name="s_Valuation _DB Dados do Mercado_Açúcar Físico não embarcado - Nov08 - Conferido 9_Relatório Gerencial_DB Entrada" xfId="23159"/>
    <cellStyle name="s_Valuation _DB Dados do Mercado_Açúcar Físico não embarcado - Nov08 - Conferido 9_Relatório Gerencial_DB Entrada 2" xfId="23160"/>
    <cellStyle name="s_Valuation _DB Dados do Mercado_Açúcar Físico não embarcado - Nov08 - Conferido 9_Relatório Gerencial_DB Entrada 2_15-FINANCEIRAS" xfId="23161"/>
    <cellStyle name="s_Valuation _DB Dados do Mercado_Açúcar Físico não embarcado - Nov08 - Conferido 9_Relatório Gerencial_DB Entrada_15-FINANCEIRAS" xfId="23162"/>
    <cellStyle name="s_Valuation _DB Dados do Mercado_Açúcar Físico não embarcado - Nov08 - Conferido 9_Relatório Gerencial_DB Entrada_15-FINANCEIRAS_1" xfId="23163"/>
    <cellStyle name="s_Valuation _DB Dados do Mercado_Açúcar Físico não embarcado - Nov08 - Conferido 9_Relatório Gerencial_DB Entrada_2-DRE" xfId="23164"/>
    <cellStyle name="s_Valuation _DB Dados do Mercado_Açúcar Físico não embarcado - Nov08 - Conferido 9_Relatório Gerencial_DB Entrada_2-DRE_Dep_Judiciais-Contingências" xfId="23165"/>
    <cellStyle name="s_Valuation _DB Dados do Mercado_Açúcar Físico não embarcado - Nov08 - Conferido 9_Relatório Gerencial_DB Entrada_2-DRE_DFC Gerencial" xfId="23166"/>
    <cellStyle name="s_Valuation _DB Dados do Mercado_Açúcar Físico não embarcado - Nov08 - Conferido 9_Relatório Gerencial_DB Entrada_2-DRE_DMPL" xfId="23167"/>
    <cellStyle name="s_Valuation _DB Dados do Mercado_Açúcar Físico não embarcado - Nov08 - Conferido 9_Relatório Gerencial_DB Entrada_3-Balanço" xfId="23168"/>
    <cellStyle name="s_Valuation _DB Dados do Mercado_Açúcar Físico não embarcado - Nov08 - Conferido 9_Relatório Gerencial_DB Entrada_7-Estoque" xfId="23169"/>
    <cellStyle name="s_Valuation _DB Dados do Mercado_Açúcar Físico não embarcado - Nov08 - Conferido_15-FINANCEIRAS" xfId="23170"/>
    <cellStyle name="s_Valuation _DB Dados do Mercado_Açúcar Físico não embarcado - Nov08 - Conferido_15-FINANCEIRAS_1" xfId="23171"/>
    <cellStyle name="s_Valuation _DB Dados do Mercado_Açúcar Físico não embarcado - Nov08 - Conferido_2-DRE" xfId="23172"/>
    <cellStyle name="s_Valuation _DB Dados do Mercado_Açúcar Físico não embarcado - Nov08 - Conferido_2-DRE_Dep_Judiciais-Contingências" xfId="23173"/>
    <cellStyle name="s_Valuation _DB Dados do Mercado_Açúcar Físico não embarcado - Nov08 - Conferido_2-DRE_DFC Gerencial" xfId="23174"/>
    <cellStyle name="s_Valuation _DB Dados do Mercado_Açúcar Físico não embarcado - Nov08 - Conferido_2-DRE_DMPL" xfId="23175"/>
    <cellStyle name="s_Valuation _DB Dados do Mercado_Açúcar Físico não embarcado - Nov08 - Conferido_3-Balanço" xfId="23176"/>
    <cellStyle name="s_Valuation _DB Dados do Mercado_Açúcar Físico não embarcado - Nov08 - Conferido_7-Estoque" xfId="23177"/>
    <cellStyle name="s_Valuation _DB Dados do Mercado_Açúcar Físico não embarcado - Nov08 - Conferido_AAs conferido" xfId="23178"/>
    <cellStyle name="s_Valuation _DB Dados do Mercado_Açúcar Físico não embarcado - Nov08 - Conferido_AAs conferido 2" xfId="23179"/>
    <cellStyle name="s_Valuation _DB Dados do Mercado_Açúcar Físico não embarcado - Nov08 - Conferido_AAs conferido 2_15-FINANCEIRAS" xfId="23180"/>
    <cellStyle name="s_Valuation _DB Dados do Mercado_Açúcar Físico não embarcado - Nov08 - Conferido_AAs conferido_15-FINANCEIRAS" xfId="23181"/>
    <cellStyle name="s_Valuation _DB Dados do Mercado_Açúcar Físico não embarcado - Nov08 - Conferido_AAs conferido_15-FINANCEIRAS_1" xfId="23182"/>
    <cellStyle name="s_Valuation _DB Dados do Mercado_Açúcar Físico não embarcado - Nov08 - Conferido_AAs conferido_2-DRE" xfId="23183"/>
    <cellStyle name="s_Valuation _DB Dados do Mercado_Açúcar Físico não embarcado - Nov08 - Conferido_AAs conferido_2-DRE_Dep_Judiciais-Contingências" xfId="23184"/>
    <cellStyle name="s_Valuation _DB Dados do Mercado_Açúcar Físico não embarcado - Nov08 - Conferido_AAs conferido_2-DRE_DFC Gerencial" xfId="23185"/>
    <cellStyle name="s_Valuation _DB Dados do Mercado_Açúcar Físico não embarcado - Nov08 - Conferido_AAs conferido_2-DRE_DMPL" xfId="23186"/>
    <cellStyle name="s_Valuation _DB Dados do Mercado_Açúcar Físico não embarcado - Nov08 - Conferido_AAs conferido_3-Balanço" xfId="23187"/>
    <cellStyle name="s_Valuation _DB Dados do Mercado_Açúcar Físico não embarcado - Nov08 - Conferido_AAs conferido_7-Estoque" xfId="23188"/>
    <cellStyle name="s_Valuation _DB Dados do Mercado_Açúcar Físico não embarcado - Nov08 - Conferido_AAs conferido_Relatório Gerencial" xfId="23189"/>
    <cellStyle name="s_Valuation _DB Dados do Mercado_Açúcar Físico não embarcado - Nov08 - Conferido_AAs conferido_Relatório Gerencial 2" xfId="23190"/>
    <cellStyle name="s_Valuation _DB Dados do Mercado_Açúcar Físico não embarcado - Nov08 - Conferido_AAs conferido_Relatório Gerencial 2_15-FINANCEIRAS" xfId="23191"/>
    <cellStyle name="s_Valuation _DB Dados do Mercado_Açúcar Físico não embarcado - Nov08 - Conferido_AAs conferido_Relatório Gerencial_15-FINANCEIRAS" xfId="23192"/>
    <cellStyle name="s_Valuation _DB Dados do Mercado_Açúcar Físico não embarcado - Nov08 - Conferido_AAs conferido_Relatório Gerencial_15-FINANCEIRAS_1" xfId="23193"/>
    <cellStyle name="s_Valuation _DB Dados do Mercado_Açúcar Físico não embarcado - Nov08 - Conferido_AAs conferido_Relatório Gerencial_2-DRE" xfId="23194"/>
    <cellStyle name="s_Valuation _DB Dados do Mercado_Açúcar Físico não embarcado - Nov08 - Conferido_AAs conferido_Relatório Gerencial_2-DRE_Dep_Judiciais-Contingências" xfId="23195"/>
    <cellStyle name="s_Valuation _DB Dados do Mercado_Açúcar Físico não embarcado - Nov08 - Conferido_AAs conferido_Relatório Gerencial_2-DRE_DFC Gerencial" xfId="23196"/>
    <cellStyle name="s_Valuation _DB Dados do Mercado_Açúcar Físico não embarcado - Nov08 - Conferido_AAs conferido_Relatório Gerencial_2-DRE_DMPL" xfId="23197"/>
    <cellStyle name="s_Valuation _DB Dados do Mercado_Açúcar Físico não embarcado - Nov08 - Conferido_AAs conferido_Relatório Gerencial_3-Balanço" xfId="23198"/>
    <cellStyle name="s_Valuation _DB Dados do Mercado_Açúcar Físico não embarcado - Nov08 - Conferido_AAs conferido_Relatório Gerencial_7-Estoque" xfId="23199"/>
    <cellStyle name="s_Valuation _DB Dados do Mercado_Açúcar Físico não embarcado - Nov08 - Conferido_AAs conferido_Relatório Gerencial_DB Entrada" xfId="23200"/>
    <cellStyle name="s_Valuation _DB Dados do Mercado_Açúcar Físico não embarcado - Nov08 - Conferido_AAs conferido_Relatório Gerencial_DB Entrada 2" xfId="23201"/>
    <cellStyle name="s_Valuation _DB Dados do Mercado_Açúcar Físico não embarcado - Nov08 - Conferido_AAs conferido_Relatório Gerencial_DB Entrada 2_15-FINANCEIRAS" xfId="23202"/>
    <cellStyle name="s_Valuation _DB Dados do Mercado_Açúcar Físico não embarcado - Nov08 - Conferido_AAs conferido_Relatório Gerencial_DB Entrada_15-FINANCEIRAS" xfId="23203"/>
    <cellStyle name="s_Valuation _DB Dados do Mercado_Açúcar Físico não embarcado - Nov08 - Conferido_AAs conferido_Relatório Gerencial_DB Entrada_15-FINANCEIRAS_1" xfId="23204"/>
    <cellStyle name="s_Valuation _DB Dados do Mercado_Açúcar Físico não embarcado - Nov08 - Conferido_AAs conferido_Relatório Gerencial_DB Entrada_2-DRE" xfId="23205"/>
    <cellStyle name="s_Valuation _DB Dados do Mercado_Açúcar Físico não embarcado - Nov08 - Conferido_AAs conferido_Relatório Gerencial_DB Entrada_2-DRE_Dep_Judiciais-Contingências" xfId="23206"/>
    <cellStyle name="s_Valuation _DB Dados do Mercado_Açúcar Físico não embarcado - Nov08 - Conferido_AAs conferido_Relatório Gerencial_DB Entrada_2-DRE_DFC Gerencial" xfId="23207"/>
    <cellStyle name="s_Valuation _DB Dados do Mercado_Açúcar Físico não embarcado - Nov08 - Conferido_AAs conferido_Relatório Gerencial_DB Entrada_2-DRE_DMPL" xfId="23208"/>
    <cellStyle name="s_Valuation _DB Dados do Mercado_Açúcar Físico não embarcado - Nov08 - Conferido_AAs conferido_Relatório Gerencial_DB Entrada_3-Balanço" xfId="23209"/>
    <cellStyle name="s_Valuation _DB Dados do Mercado_Açúcar Físico não embarcado - Nov08 - Conferido_AAs conferido_Relatório Gerencial_DB Entrada_7-Estoque" xfId="23210"/>
    <cellStyle name="s_Valuation _DB Dados do Mercado_Açúcar Físico não embarcado - Nov08 - Conferido_AAs-VHP" xfId="23211"/>
    <cellStyle name="s_Valuation _DB Dados do Mercado_Açúcar Físico não embarcado - Nov08 - Conferido_AAs-VHP 2" xfId="23212"/>
    <cellStyle name="s_Valuation _DB Dados do Mercado_Açúcar Físico não embarcado - Nov08 - Conferido_AAs-VHP 2_15-FINANCEIRAS" xfId="23213"/>
    <cellStyle name="s_Valuation _DB Dados do Mercado_Açúcar Físico não embarcado - Nov08 - Conferido_AAs-VHP_15-FINANCEIRAS" xfId="23214"/>
    <cellStyle name="s_Valuation _DB Dados do Mercado_Açúcar Físico não embarcado - Nov08 - Conferido_AAs-VHP_15-FINANCEIRAS_1" xfId="23215"/>
    <cellStyle name="s_Valuation _DB Dados do Mercado_Açúcar Físico não embarcado - Nov08 - Conferido_AAs-VHP_2-DRE" xfId="23216"/>
    <cellStyle name="s_Valuation _DB Dados do Mercado_Açúcar Físico não embarcado - Nov08 - Conferido_AAs-VHP_2-DRE_Dep_Judiciais-Contingências" xfId="23217"/>
    <cellStyle name="s_Valuation _DB Dados do Mercado_Açúcar Físico não embarcado - Nov08 - Conferido_AAs-VHP_2-DRE_DFC Gerencial" xfId="23218"/>
    <cellStyle name="s_Valuation _DB Dados do Mercado_Açúcar Físico não embarcado - Nov08 - Conferido_AAs-VHP_2-DRE_DMPL" xfId="23219"/>
    <cellStyle name="s_Valuation _DB Dados do Mercado_Açúcar Físico não embarcado - Nov08 - Conferido_AAs-VHP_3-Balanço" xfId="23220"/>
    <cellStyle name="s_Valuation _DB Dados do Mercado_Açúcar Físico não embarcado - Nov08 - Conferido_AAs-VHP_7-Estoque" xfId="23221"/>
    <cellStyle name="s_Valuation _DB Dados do Mercado_Açúcar Físico não embarcado - Nov08 - Conferido_AAs-VHP_Relatório Gerencial" xfId="23222"/>
    <cellStyle name="s_Valuation _DB Dados do Mercado_Açúcar Físico não embarcado - Nov08 - Conferido_AAs-VHP_Relatório Gerencial 2" xfId="23223"/>
    <cellStyle name="s_Valuation _DB Dados do Mercado_Açúcar Físico não embarcado - Nov08 - Conferido_AAs-VHP_Relatório Gerencial 2_15-FINANCEIRAS" xfId="23224"/>
    <cellStyle name="s_Valuation _DB Dados do Mercado_Açúcar Físico não embarcado - Nov08 - Conferido_AAs-VHP_Relatório Gerencial_15-FINANCEIRAS" xfId="23225"/>
    <cellStyle name="s_Valuation _DB Dados do Mercado_Açúcar Físico não embarcado - Nov08 - Conferido_AAs-VHP_Relatório Gerencial_15-FINANCEIRAS_1" xfId="23226"/>
    <cellStyle name="s_Valuation _DB Dados do Mercado_Açúcar Físico não embarcado - Nov08 - Conferido_AAs-VHP_Relatório Gerencial_2-DRE" xfId="23227"/>
    <cellStyle name="s_Valuation _DB Dados do Mercado_Açúcar Físico não embarcado - Nov08 - Conferido_AAs-VHP_Relatório Gerencial_2-DRE_Dep_Judiciais-Contingências" xfId="23228"/>
    <cellStyle name="s_Valuation _DB Dados do Mercado_Açúcar Físico não embarcado - Nov08 - Conferido_AAs-VHP_Relatório Gerencial_2-DRE_DFC Gerencial" xfId="23229"/>
    <cellStyle name="s_Valuation _DB Dados do Mercado_Açúcar Físico não embarcado - Nov08 - Conferido_AAs-VHP_Relatório Gerencial_2-DRE_DMPL" xfId="23230"/>
    <cellStyle name="s_Valuation _DB Dados do Mercado_Açúcar Físico não embarcado - Nov08 - Conferido_AAs-VHP_Relatório Gerencial_3-Balanço" xfId="23231"/>
    <cellStyle name="s_Valuation _DB Dados do Mercado_Açúcar Físico não embarcado - Nov08 - Conferido_AAs-VHP_Relatório Gerencial_7-Estoque" xfId="23232"/>
    <cellStyle name="s_Valuation _DB Dados do Mercado_Açúcar Físico não embarcado - Nov08 - Conferido_AAs-VHP_Relatório Gerencial_DB Entrada" xfId="23233"/>
    <cellStyle name="s_Valuation _DB Dados do Mercado_Açúcar Físico não embarcado - Nov08 - Conferido_AAs-VHP_Relatório Gerencial_DB Entrada 2" xfId="23234"/>
    <cellStyle name="s_Valuation _DB Dados do Mercado_Açúcar Físico não embarcado - Nov08 - Conferido_AAs-VHP_Relatório Gerencial_DB Entrada 2_15-FINANCEIRAS" xfId="23235"/>
    <cellStyle name="s_Valuation _DB Dados do Mercado_Açúcar Físico não embarcado - Nov08 - Conferido_AAs-VHP_Relatório Gerencial_DB Entrada_15-FINANCEIRAS" xfId="23236"/>
    <cellStyle name="s_Valuation _DB Dados do Mercado_Açúcar Físico não embarcado - Nov08 - Conferido_AAs-VHP_Relatório Gerencial_DB Entrada_15-FINANCEIRAS_1" xfId="23237"/>
    <cellStyle name="s_Valuation _DB Dados do Mercado_Açúcar Físico não embarcado - Nov08 - Conferido_AAs-VHP_Relatório Gerencial_DB Entrada_2-DRE" xfId="23238"/>
    <cellStyle name="s_Valuation _DB Dados do Mercado_Açúcar Físico não embarcado - Nov08 - Conferido_AAs-VHP_Relatório Gerencial_DB Entrada_2-DRE_Dep_Judiciais-Contingências" xfId="23239"/>
    <cellStyle name="s_Valuation _DB Dados do Mercado_Açúcar Físico não embarcado - Nov08 - Conferido_AAs-VHP_Relatório Gerencial_DB Entrada_2-DRE_DFC Gerencial" xfId="23240"/>
    <cellStyle name="s_Valuation _DB Dados do Mercado_Açúcar Físico não embarcado - Nov08 - Conferido_AAs-VHP_Relatório Gerencial_DB Entrada_2-DRE_DMPL" xfId="23241"/>
    <cellStyle name="s_Valuation _DB Dados do Mercado_Açúcar Físico não embarcado - Nov08 - Conferido_AAs-VHP_Relatório Gerencial_DB Entrada_3-Balanço" xfId="23242"/>
    <cellStyle name="s_Valuation _DB Dados do Mercado_Açúcar Físico não embarcado - Nov08 - Conferido_AAs-VHP_Relatório Gerencial_DB Entrada_7-Estoque" xfId="23243"/>
    <cellStyle name="s_Valuation _DB Dados do Mercado_Açúcar Físico não embarcado - Nov08 - Conferido_DB Boletas Abertas" xfId="23244"/>
    <cellStyle name="s_Valuation _DB Dados do Mercado_Açúcar Físico não embarcado - Nov08 - Conferido_DB Boletas Abertas 2" xfId="23245"/>
    <cellStyle name="s_Valuation _DB Dados do Mercado_Açúcar Físico não embarcado - Nov08 - Conferido_DB Boletas Abertas 2_15-FINANCEIRAS" xfId="23246"/>
    <cellStyle name="s_Valuation _DB Dados do Mercado_Açúcar Físico não embarcado - Nov08 - Conferido_DB Boletas Abertas_15-FINANCEIRAS" xfId="23247"/>
    <cellStyle name="s_Valuation _DB Dados do Mercado_Açúcar Físico não embarcado - Nov08 - Conferido_DB Boletas Abertas_15-FINANCEIRAS_1" xfId="23248"/>
    <cellStyle name="s_Valuation _DB Dados do Mercado_Açúcar Físico não embarcado - Nov08 - Conferido_DB Boletas Abertas_2-DRE" xfId="23249"/>
    <cellStyle name="s_Valuation _DB Dados do Mercado_Açúcar Físico não embarcado - Nov08 - Conferido_DB Boletas Abertas_2-DRE_Dep_Judiciais-Contingências" xfId="23250"/>
    <cellStyle name="s_Valuation _DB Dados do Mercado_Açúcar Físico não embarcado - Nov08 - Conferido_DB Boletas Abertas_2-DRE_DFC Gerencial" xfId="23251"/>
    <cellStyle name="s_Valuation _DB Dados do Mercado_Açúcar Físico não embarcado - Nov08 - Conferido_DB Boletas Abertas_2-DRE_DMPL" xfId="23252"/>
    <cellStyle name="s_Valuation _DB Dados do Mercado_Açúcar Físico não embarcado - Nov08 - Conferido_DB Boletas Abertas_3-Balanço" xfId="23253"/>
    <cellStyle name="s_Valuation _DB Dados do Mercado_Açúcar Físico não embarcado - Nov08 - Conferido_DB Boletas Abertas_7-Estoque" xfId="23254"/>
    <cellStyle name="s_Valuation _DB Dados do Mercado_Açúcar Físico não embarcado - Nov08 - Conferido_DB Boletas Vencendo" xfId="23255"/>
    <cellStyle name="s_Valuation _DB Dados do Mercado_Açúcar Físico não embarcado - Nov08 - Conferido_DB Boletas Vencendo 2" xfId="23256"/>
    <cellStyle name="s_Valuation _DB Dados do Mercado_Açúcar Físico não embarcado - Nov08 - Conferido_DB Boletas Vencendo 2_15-FINANCEIRAS" xfId="23257"/>
    <cellStyle name="s_Valuation _DB Dados do Mercado_Açúcar Físico não embarcado - Nov08 - Conferido_DB Boletas Vencendo_15-FINANCEIRAS" xfId="23258"/>
    <cellStyle name="s_Valuation _DB Dados do Mercado_Açúcar Físico não embarcado - Nov08 - Conferido_DB Boletas Vencendo_15-FINANCEIRAS_1" xfId="23259"/>
    <cellStyle name="s_Valuation _DB Dados do Mercado_Açúcar Físico não embarcado - Nov08 - Conferido_DB Boletas Vencendo_2-DRE" xfId="23260"/>
    <cellStyle name="s_Valuation _DB Dados do Mercado_Açúcar Físico não embarcado - Nov08 - Conferido_DB Boletas Vencendo_2-DRE_Dep_Judiciais-Contingências" xfId="23261"/>
    <cellStyle name="s_Valuation _DB Dados do Mercado_Açúcar Físico não embarcado - Nov08 - Conferido_DB Boletas Vencendo_2-DRE_DFC Gerencial" xfId="23262"/>
    <cellStyle name="s_Valuation _DB Dados do Mercado_Açúcar Físico não embarcado - Nov08 - Conferido_DB Boletas Vencendo_2-DRE_DMPL" xfId="23263"/>
    <cellStyle name="s_Valuation _DB Dados do Mercado_Açúcar Físico não embarcado - Nov08 - Conferido_DB Boletas Vencendo_3-Balanço" xfId="23264"/>
    <cellStyle name="s_Valuation _DB Dados do Mercado_Açúcar Físico não embarcado - Nov08 - Conferido_DB Boletas Vencendo_7-Estoque" xfId="23265"/>
    <cellStyle name="s_Valuation _DB Dados do Mercado_Açúcar Físico não embarcado - Nov08 - Conferido_DB Boletas Vencendo_Relatório Gerencial" xfId="23266"/>
    <cellStyle name="s_Valuation _DB Dados do Mercado_Açúcar Físico não embarcado - Nov08 - Conferido_DB Boletas Vencendo_Relatório Gerencial 2" xfId="23267"/>
    <cellStyle name="s_Valuation _DB Dados do Mercado_Açúcar Físico não embarcado - Nov08 - Conferido_DB Boletas Vencendo_Relatório Gerencial 2_15-FINANCEIRAS" xfId="23268"/>
    <cellStyle name="s_Valuation _DB Dados do Mercado_Açúcar Físico não embarcado - Nov08 - Conferido_DB Boletas Vencendo_Relatório Gerencial_15-FINANCEIRAS" xfId="23269"/>
    <cellStyle name="s_Valuation _DB Dados do Mercado_Açúcar Físico não embarcado - Nov08 - Conferido_DB Boletas Vencendo_Relatório Gerencial_15-FINANCEIRAS_1" xfId="23270"/>
    <cellStyle name="s_Valuation _DB Dados do Mercado_Açúcar Físico não embarcado - Nov08 - Conferido_DB Boletas Vencendo_Relatório Gerencial_2-DRE" xfId="23271"/>
    <cellStyle name="s_Valuation _DB Dados do Mercado_Açúcar Físico não embarcado - Nov08 - Conferido_DB Boletas Vencendo_Relatório Gerencial_2-DRE_Dep_Judiciais-Contingências" xfId="23272"/>
    <cellStyle name="s_Valuation _DB Dados do Mercado_Açúcar Físico não embarcado - Nov08 - Conferido_DB Boletas Vencendo_Relatório Gerencial_2-DRE_DFC Gerencial" xfId="23273"/>
    <cellStyle name="s_Valuation _DB Dados do Mercado_Açúcar Físico não embarcado - Nov08 - Conferido_DB Boletas Vencendo_Relatório Gerencial_2-DRE_DMPL" xfId="23274"/>
    <cellStyle name="s_Valuation _DB Dados do Mercado_Açúcar Físico não embarcado - Nov08 - Conferido_DB Boletas Vencendo_Relatório Gerencial_3-Balanço" xfId="23275"/>
    <cellStyle name="s_Valuation _DB Dados do Mercado_Açúcar Físico não embarcado - Nov08 - Conferido_DB Boletas Vencendo_Relatório Gerencial_7-Estoque" xfId="23276"/>
    <cellStyle name="s_Valuation _DB Dados do Mercado_Açúcar Físico não embarcado - Nov08 - Conferido_DB Boletas Vencendo_Relatório Gerencial_DB Entrada" xfId="23277"/>
    <cellStyle name="s_Valuation _DB Dados do Mercado_Açúcar Físico não embarcado - Nov08 - Conferido_DB Boletas Vencendo_Relatório Gerencial_DB Entrada 2" xfId="23278"/>
    <cellStyle name="s_Valuation _DB Dados do Mercado_Açúcar Físico não embarcado - Nov08 - Conferido_DB Boletas Vencendo_Relatório Gerencial_DB Entrada 2_15-FINANCEIRAS" xfId="23279"/>
    <cellStyle name="s_Valuation _DB Dados do Mercado_Açúcar Físico não embarcado - Nov08 - Conferido_DB Boletas Vencendo_Relatório Gerencial_DB Entrada_15-FINANCEIRAS" xfId="23280"/>
    <cellStyle name="s_Valuation _DB Dados do Mercado_Açúcar Físico não embarcado - Nov08 - Conferido_DB Boletas Vencendo_Relatório Gerencial_DB Entrada_15-FINANCEIRAS_1" xfId="23281"/>
    <cellStyle name="s_Valuation _DB Dados do Mercado_Açúcar Físico não embarcado - Nov08 - Conferido_DB Boletas Vencendo_Relatório Gerencial_DB Entrada_2-DRE" xfId="23282"/>
    <cellStyle name="s_Valuation _DB Dados do Mercado_Açúcar Físico não embarcado - Nov08 - Conferido_DB Boletas Vencendo_Relatório Gerencial_DB Entrada_2-DRE_Dep_Judiciais-Contingências" xfId="23283"/>
    <cellStyle name="s_Valuation _DB Dados do Mercado_Açúcar Físico não embarcado - Nov08 - Conferido_DB Boletas Vencendo_Relatório Gerencial_DB Entrada_2-DRE_DFC Gerencial" xfId="23284"/>
    <cellStyle name="s_Valuation _DB Dados do Mercado_Açúcar Físico não embarcado - Nov08 - Conferido_DB Boletas Vencendo_Relatório Gerencial_DB Entrada_2-DRE_DMPL" xfId="23285"/>
    <cellStyle name="s_Valuation _DB Dados do Mercado_Açúcar Físico não embarcado - Nov08 - Conferido_DB Boletas Vencendo_Relatório Gerencial_DB Entrada_3-Balanço" xfId="23286"/>
    <cellStyle name="s_Valuation _DB Dados do Mercado_Açúcar Físico não embarcado - Nov08 - Conferido_DB Boletas Vencendo_Relatório Gerencial_DB Entrada_7-Estoque" xfId="23287"/>
    <cellStyle name="s_Valuation _DB Dados do Mercado_Açúcar Físico não embarcado - Nov08 - Conferido_DB Controle" xfId="23288"/>
    <cellStyle name="s_Valuation _DB Dados do Mercado_Açúcar Físico não embarcado - Nov08 - Conferido_DB Controle 2" xfId="23289"/>
    <cellStyle name="s_Valuation _DB Dados do Mercado_Açúcar Físico não embarcado - Nov08 - Conferido_DB Controle 2_15-FINANCEIRAS" xfId="23290"/>
    <cellStyle name="s_Valuation _DB Dados do Mercado_Açúcar Físico não embarcado - Nov08 - Conferido_DB Controle_15-FINANCEIRAS" xfId="23291"/>
    <cellStyle name="s_Valuation _DB Dados do Mercado_Açúcar Físico não embarcado - Nov08 - Conferido_DB Controle_15-FINANCEIRAS_1" xfId="23292"/>
    <cellStyle name="s_Valuation _DB Dados do Mercado_Açúcar Físico não embarcado - Nov08 - Conferido_DB Controle_2-DRE" xfId="23293"/>
    <cellStyle name="s_Valuation _DB Dados do Mercado_Açúcar Físico não embarcado - Nov08 - Conferido_DB Controle_2-DRE_Dep_Judiciais-Contingências" xfId="23294"/>
    <cellStyle name="s_Valuation _DB Dados do Mercado_Açúcar Físico não embarcado - Nov08 - Conferido_DB Controle_2-DRE_DFC Gerencial" xfId="23295"/>
    <cellStyle name="s_Valuation _DB Dados do Mercado_Açúcar Físico não embarcado - Nov08 - Conferido_DB Controle_2-DRE_DMPL" xfId="23296"/>
    <cellStyle name="s_Valuation _DB Dados do Mercado_Açúcar Físico não embarcado - Nov08 - Conferido_DB Controle_3-Balanço" xfId="23297"/>
    <cellStyle name="s_Valuation _DB Dados do Mercado_Açúcar Físico não embarcado - Nov08 - Conferido_DB Controle_7-Estoque" xfId="23298"/>
    <cellStyle name="s_Valuation _DB Dados do Mercado_Açúcar Físico não embarcado - Nov08 - Conferido_DB Controle_Relatório Gerencial" xfId="23299"/>
    <cellStyle name="s_Valuation _DB Dados do Mercado_Açúcar Físico não embarcado - Nov08 - Conferido_DB Controle_Relatório Gerencial 2" xfId="23300"/>
    <cellStyle name="s_Valuation _DB Dados do Mercado_Açúcar Físico não embarcado - Nov08 - Conferido_DB Controle_Relatório Gerencial 2_15-FINANCEIRAS" xfId="23301"/>
    <cellStyle name="s_Valuation _DB Dados do Mercado_Açúcar Físico não embarcado - Nov08 - Conferido_DB Controle_Relatório Gerencial_15-FINANCEIRAS" xfId="23302"/>
    <cellStyle name="s_Valuation _DB Dados do Mercado_Açúcar Físico não embarcado - Nov08 - Conferido_DB Controle_Relatório Gerencial_15-FINANCEIRAS_1" xfId="23303"/>
    <cellStyle name="s_Valuation _DB Dados do Mercado_Açúcar Físico não embarcado - Nov08 - Conferido_DB Controle_Relatório Gerencial_2-DRE" xfId="23304"/>
    <cellStyle name="s_Valuation _DB Dados do Mercado_Açúcar Físico não embarcado - Nov08 - Conferido_DB Controle_Relatório Gerencial_2-DRE_Dep_Judiciais-Contingências" xfId="23305"/>
    <cellStyle name="s_Valuation _DB Dados do Mercado_Açúcar Físico não embarcado - Nov08 - Conferido_DB Controle_Relatório Gerencial_2-DRE_DFC Gerencial" xfId="23306"/>
    <cellStyle name="s_Valuation _DB Dados do Mercado_Açúcar Físico não embarcado - Nov08 - Conferido_DB Controle_Relatório Gerencial_2-DRE_DMPL" xfId="23307"/>
    <cellStyle name="s_Valuation _DB Dados do Mercado_Açúcar Físico não embarcado - Nov08 - Conferido_DB Controle_Relatório Gerencial_3-Balanço" xfId="23308"/>
    <cellStyle name="s_Valuation _DB Dados do Mercado_Açúcar Físico não embarcado - Nov08 - Conferido_DB Controle_Relatório Gerencial_7-Estoque" xfId="23309"/>
    <cellStyle name="s_Valuation _DB Dados do Mercado_Açúcar Físico não embarcado - Nov08 - Conferido_DB Controle_Relatório Gerencial_DB Entrada" xfId="23310"/>
    <cellStyle name="s_Valuation _DB Dados do Mercado_Açúcar Físico não embarcado - Nov08 - Conferido_DB Controle_Relatório Gerencial_DB Entrada 2" xfId="23311"/>
    <cellStyle name="s_Valuation _DB Dados do Mercado_Açúcar Físico não embarcado - Nov08 - Conferido_DB Controle_Relatório Gerencial_DB Entrada 2_15-FINANCEIRAS" xfId="23312"/>
    <cellStyle name="s_Valuation _DB Dados do Mercado_Açúcar Físico não embarcado - Nov08 - Conferido_DB Controle_Relatório Gerencial_DB Entrada_15-FINANCEIRAS" xfId="23313"/>
    <cellStyle name="s_Valuation _DB Dados do Mercado_Açúcar Físico não embarcado - Nov08 - Conferido_DB Controle_Relatório Gerencial_DB Entrada_15-FINANCEIRAS_1" xfId="23314"/>
    <cellStyle name="s_Valuation _DB Dados do Mercado_Açúcar Físico não embarcado - Nov08 - Conferido_DB Controle_Relatório Gerencial_DB Entrada_2-DRE" xfId="23315"/>
    <cellStyle name="s_Valuation _DB Dados do Mercado_Açúcar Físico não embarcado - Nov08 - Conferido_DB Controle_Relatório Gerencial_DB Entrada_2-DRE_Dep_Judiciais-Contingências" xfId="23316"/>
    <cellStyle name="s_Valuation _DB Dados do Mercado_Açúcar Físico não embarcado - Nov08 - Conferido_DB Controle_Relatório Gerencial_DB Entrada_2-DRE_DFC Gerencial" xfId="23317"/>
    <cellStyle name="s_Valuation _DB Dados do Mercado_Açúcar Físico não embarcado - Nov08 - Conferido_DB Controle_Relatório Gerencial_DB Entrada_2-DRE_DMPL" xfId="23318"/>
    <cellStyle name="s_Valuation _DB Dados do Mercado_Açúcar Físico não embarcado - Nov08 - Conferido_DB Controle_Relatório Gerencial_DB Entrada_3-Balanço" xfId="23319"/>
    <cellStyle name="s_Valuation _DB Dados do Mercado_Açúcar Físico não embarcado - Nov08 - Conferido_DB Controle_Relatório Gerencial_DB Entrada_7-Estoque" xfId="23320"/>
    <cellStyle name="s_Valuation _DB Dados do Mercado_Açúcar Físico não embarcado - Nov08 - Conferido_DB Entrada" xfId="23321"/>
    <cellStyle name="s_Valuation _DB Dados do Mercado_Açúcar Físico não embarcado - Nov08 - Conferido_DB Entrada 2" xfId="23322"/>
    <cellStyle name="s_Valuation _DB Dados do Mercado_Açúcar Físico não embarcado - Nov08 - Conferido_DB Entrada 2_15-FINANCEIRAS" xfId="23323"/>
    <cellStyle name="s_Valuation _DB Dados do Mercado_Açúcar Físico não embarcado - Nov08 - Conferido_DB Entrada_1" xfId="23324"/>
    <cellStyle name="s_Valuation _DB Dados do Mercado_Açúcar Físico não embarcado - Nov08 - Conferido_DB Entrada_1 2" xfId="23325"/>
    <cellStyle name="s_Valuation _DB Dados do Mercado_Açúcar Físico não embarcado - Nov08 - Conferido_DB Entrada_1 2_15-FINANCEIRAS" xfId="23326"/>
    <cellStyle name="s_Valuation _DB Dados do Mercado_Açúcar Físico não embarcado - Nov08 - Conferido_DB Entrada_1_15-FINANCEIRAS" xfId="23327"/>
    <cellStyle name="s_Valuation _DB Dados do Mercado_Açúcar Físico não embarcado - Nov08 - Conferido_DB Entrada_1_15-FINANCEIRAS_1" xfId="23328"/>
    <cellStyle name="s_Valuation _DB Dados do Mercado_Açúcar Físico não embarcado - Nov08 - Conferido_DB Entrada_1_2-DRE" xfId="23329"/>
    <cellStyle name="s_Valuation _DB Dados do Mercado_Açúcar Físico não embarcado - Nov08 - Conferido_DB Entrada_1_2-DRE_Dep_Judiciais-Contingências" xfId="23330"/>
    <cellStyle name="s_Valuation _DB Dados do Mercado_Açúcar Físico não embarcado - Nov08 - Conferido_DB Entrada_1_2-DRE_DFC Gerencial" xfId="23331"/>
    <cellStyle name="s_Valuation _DB Dados do Mercado_Açúcar Físico não embarcado - Nov08 - Conferido_DB Entrada_1_2-DRE_DMPL" xfId="23332"/>
    <cellStyle name="s_Valuation _DB Dados do Mercado_Açúcar Físico não embarcado - Nov08 - Conferido_DB Entrada_1_3-Balanço" xfId="23333"/>
    <cellStyle name="s_Valuation _DB Dados do Mercado_Açúcar Físico não embarcado - Nov08 - Conferido_DB Entrada_1_7-Estoque" xfId="23334"/>
    <cellStyle name="s_Valuation _DB Dados do Mercado_Açúcar Físico não embarcado - Nov08 - Conferido_DB Entrada_1_base gráficos1" xfId="23335"/>
    <cellStyle name="s_Valuation _DB Dados do Mercado_Açúcar Físico não embarcado - Nov08 - Conferido_DB Entrada_1_base gráficos1 2" xfId="23336"/>
    <cellStyle name="s_Valuation _DB Dados do Mercado_Açúcar Físico não embarcado - Nov08 - Conferido_DB Entrada_1_base gráficos1 2_15-FINANCEIRAS" xfId="23337"/>
    <cellStyle name="s_Valuation _DB Dados do Mercado_Açúcar Físico não embarcado - Nov08 - Conferido_DB Entrada_1_base gráficos1_15-FINANCEIRAS" xfId="23338"/>
    <cellStyle name="s_Valuation _DB Dados do Mercado_Açúcar Físico não embarcado - Nov08 - Conferido_DB Entrada_1_base gráficos1_15-FINANCEIRAS_1" xfId="23339"/>
    <cellStyle name="s_Valuation _DB Dados do Mercado_Açúcar Físico não embarcado - Nov08 - Conferido_DB Entrada_1_base gráficos1_2-DRE" xfId="23340"/>
    <cellStyle name="s_Valuation _DB Dados do Mercado_Açúcar Físico não embarcado - Nov08 - Conferido_DB Entrada_1_base gráficos1_2-DRE_Dep_Judiciais-Contingências" xfId="23341"/>
    <cellStyle name="s_Valuation _DB Dados do Mercado_Açúcar Físico não embarcado - Nov08 - Conferido_DB Entrada_1_base gráficos1_2-DRE_DFC Gerencial" xfId="23342"/>
    <cellStyle name="s_Valuation _DB Dados do Mercado_Açúcar Físico não embarcado - Nov08 - Conferido_DB Entrada_1_base gráficos1_2-DRE_DMPL" xfId="23343"/>
    <cellStyle name="s_Valuation _DB Dados do Mercado_Açúcar Físico não embarcado - Nov08 - Conferido_DB Entrada_1_base gráficos1_3-Balanço" xfId="23344"/>
    <cellStyle name="s_Valuation _DB Dados do Mercado_Açúcar Físico não embarcado - Nov08 - Conferido_DB Entrada_1_base gráficos1_7-Estoque" xfId="23345"/>
    <cellStyle name="s_Valuation _DB Dados do Mercado_Açúcar Físico não embarcado - Nov08 - Conferido_DB Entrada_1_base gráficos1_Relatório Gerencial" xfId="23346"/>
    <cellStyle name="s_Valuation _DB Dados do Mercado_Açúcar Físico não embarcado - Nov08 - Conferido_DB Entrada_1_base gráficos1_Relatório Gerencial 2" xfId="23347"/>
    <cellStyle name="s_Valuation _DB Dados do Mercado_Açúcar Físico não embarcado - Nov08 - Conferido_DB Entrada_1_base gráficos1_Relatório Gerencial 2_15-FINANCEIRAS" xfId="23348"/>
    <cellStyle name="s_Valuation _DB Dados do Mercado_Açúcar Físico não embarcado - Nov08 - Conferido_DB Entrada_1_base gráficos1_Relatório Gerencial_15-FINANCEIRAS" xfId="23349"/>
    <cellStyle name="s_Valuation _DB Dados do Mercado_Açúcar Físico não embarcado - Nov08 - Conferido_DB Entrada_1_base gráficos1_Relatório Gerencial_15-FINANCEIRAS_1" xfId="23350"/>
    <cellStyle name="s_Valuation _DB Dados do Mercado_Açúcar Físico não embarcado - Nov08 - Conferido_DB Entrada_1_base gráficos1_Relatório Gerencial_2-DRE" xfId="23351"/>
    <cellStyle name="s_Valuation _DB Dados do Mercado_Açúcar Físico não embarcado - Nov08 - Conferido_DB Entrada_1_base gráficos1_Relatório Gerencial_2-DRE_Dep_Judiciais-Contingências" xfId="23352"/>
    <cellStyle name="s_Valuation _DB Dados do Mercado_Açúcar Físico não embarcado - Nov08 - Conferido_DB Entrada_1_base gráficos1_Relatório Gerencial_2-DRE_DFC Gerencial" xfId="23353"/>
    <cellStyle name="s_Valuation _DB Dados do Mercado_Açúcar Físico não embarcado - Nov08 - Conferido_DB Entrada_1_base gráficos1_Relatório Gerencial_2-DRE_DMPL" xfId="23354"/>
    <cellStyle name="s_Valuation _DB Dados do Mercado_Açúcar Físico não embarcado - Nov08 - Conferido_DB Entrada_1_base gráficos1_Relatório Gerencial_3-Balanço" xfId="23355"/>
    <cellStyle name="s_Valuation _DB Dados do Mercado_Açúcar Físico não embarcado - Nov08 - Conferido_DB Entrada_1_base gráficos1_Relatório Gerencial_7-Estoque" xfId="23356"/>
    <cellStyle name="s_Valuation _DB Dados do Mercado_Açúcar Físico não embarcado - Nov08 - Conferido_DB Entrada_1_base gráficos1_Relatório Gerencial_DB Entrada" xfId="23357"/>
    <cellStyle name="s_Valuation _DB Dados do Mercado_Açúcar Físico não embarcado - Nov08 - Conferido_DB Entrada_1_base gráficos1_Relatório Gerencial_DB Entrada 2" xfId="23358"/>
    <cellStyle name="s_Valuation _DB Dados do Mercado_Açúcar Físico não embarcado - Nov08 - Conferido_DB Entrada_1_base gráficos1_Relatório Gerencial_DB Entrada 2_15-FINANCEIRAS" xfId="23359"/>
    <cellStyle name="s_Valuation _DB Dados do Mercado_Açúcar Físico não embarcado - Nov08 - Conferido_DB Entrada_1_base gráficos1_Relatório Gerencial_DB Entrada_15-FINANCEIRAS" xfId="23360"/>
    <cellStyle name="s_Valuation _DB Dados do Mercado_Açúcar Físico não embarcado - Nov08 - Conferido_DB Entrada_1_base gráficos1_Relatório Gerencial_DB Entrada_15-FINANCEIRAS_1" xfId="23361"/>
    <cellStyle name="s_Valuation _DB Dados do Mercado_Açúcar Físico não embarcado - Nov08 - Conferido_DB Entrada_1_base gráficos1_Relatório Gerencial_DB Entrada_2-DRE" xfId="23362"/>
    <cellStyle name="s_Valuation _DB Dados do Mercado_Açúcar Físico não embarcado - Nov08 - Conferido_DB Entrada_1_base gráficos1_Relatório Gerencial_DB Entrada_2-DRE_Dep_Judiciais-Contingências" xfId="23363"/>
    <cellStyle name="s_Valuation _DB Dados do Mercado_Açúcar Físico não embarcado - Nov08 - Conferido_DB Entrada_1_base gráficos1_Relatório Gerencial_DB Entrada_2-DRE_DFC Gerencial" xfId="23364"/>
    <cellStyle name="s_Valuation _DB Dados do Mercado_Açúcar Físico não embarcado - Nov08 - Conferido_DB Entrada_1_base gráficos1_Relatório Gerencial_DB Entrada_2-DRE_DMPL" xfId="23365"/>
    <cellStyle name="s_Valuation _DB Dados do Mercado_Açúcar Físico não embarcado - Nov08 - Conferido_DB Entrada_1_base gráficos1_Relatório Gerencial_DB Entrada_3-Balanço" xfId="23366"/>
    <cellStyle name="s_Valuation _DB Dados do Mercado_Açúcar Físico não embarcado - Nov08 - Conferido_DB Entrada_1_base gráficos1_Relatório Gerencial_DB Entrada_7-Estoque" xfId="23367"/>
    <cellStyle name="s_Valuation _DB Dados do Mercado_Açúcar Físico não embarcado - Nov08 - Conferido_DB Entrada_1_Commodities" xfId="23368"/>
    <cellStyle name="s_Valuation _DB Dados do Mercado_Açúcar Físico não embarcado - Nov08 - Conferido_DB Entrada_1_Commodities 2" xfId="23369"/>
    <cellStyle name="s_Valuation _DB Dados do Mercado_Açúcar Físico não embarcado - Nov08 - Conferido_DB Entrada_1_Commodities 2_15-FINANCEIRAS" xfId="23370"/>
    <cellStyle name="s_Valuation _DB Dados do Mercado_Açúcar Físico não embarcado - Nov08 - Conferido_DB Entrada_1_Commodities_1" xfId="23371"/>
    <cellStyle name="s_Valuation _DB Dados do Mercado_Açúcar Físico não embarcado - Nov08 - Conferido_DB Entrada_1_Commodities_1 2" xfId="23372"/>
    <cellStyle name="s_Valuation _DB Dados do Mercado_Açúcar Físico não embarcado - Nov08 - Conferido_DB Entrada_1_Commodities_1 2_15-FINANCEIRAS" xfId="23373"/>
    <cellStyle name="s_Valuation _DB Dados do Mercado_Açúcar Físico não embarcado - Nov08 - Conferido_DB Entrada_1_Commodities_1_15-FINANCEIRAS" xfId="23374"/>
    <cellStyle name="s_Valuation _DB Dados do Mercado_Açúcar Físico não embarcado - Nov08 - Conferido_DB Entrada_1_Commodities_1_15-FINANCEIRAS_1" xfId="23375"/>
    <cellStyle name="s_Valuation _DB Dados do Mercado_Açúcar Físico não embarcado - Nov08 - Conferido_DB Entrada_1_Commodities_1_2-DRE" xfId="23376"/>
    <cellStyle name="s_Valuation _DB Dados do Mercado_Açúcar Físico não embarcado - Nov08 - Conferido_DB Entrada_1_Commodities_1_2-DRE_Dep_Judiciais-Contingências" xfId="23377"/>
    <cellStyle name="s_Valuation _DB Dados do Mercado_Açúcar Físico não embarcado - Nov08 - Conferido_DB Entrada_1_Commodities_1_2-DRE_DFC Gerencial" xfId="23378"/>
    <cellStyle name="s_Valuation _DB Dados do Mercado_Açúcar Físico não embarcado - Nov08 - Conferido_DB Entrada_1_Commodities_1_2-DRE_DMPL" xfId="23379"/>
    <cellStyle name="s_Valuation _DB Dados do Mercado_Açúcar Físico não embarcado - Nov08 - Conferido_DB Entrada_1_Commodities_1_3-Balanço" xfId="23380"/>
    <cellStyle name="s_Valuation _DB Dados do Mercado_Açúcar Físico não embarcado - Nov08 - Conferido_DB Entrada_1_Commodities_1_7-Estoque" xfId="23381"/>
    <cellStyle name="s_Valuation _DB Dados do Mercado_Açúcar Físico não embarcado - Nov08 - Conferido_DB Entrada_1_Commodities_1_Relatório Gerencial" xfId="23382"/>
    <cellStyle name="s_Valuation _DB Dados do Mercado_Açúcar Físico não embarcado - Nov08 - Conferido_DB Entrada_1_Commodities_1_Relatório Gerencial 2" xfId="23383"/>
    <cellStyle name="s_Valuation _DB Dados do Mercado_Açúcar Físico não embarcado - Nov08 - Conferido_DB Entrada_1_Commodities_1_Relatório Gerencial 2_15-FINANCEIRAS" xfId="23384"/>
    <cellStyle name="s_Valuation _DB Dados do Mercado_Açúcar Físico não embarcado - Nov08 - Conferido_DB Entrada_1_Commodities_1_Relatório Gerencial_15-FINANCEIRAS" xfId="23385"/>
    <cellStyle name="s_Valuation _DB Dados do Mercado_Açúcar Físico não embarcado - Nov08 - Conferido_DB Entrada_1_Commodities_1_Relatório Gerencial_15-FINANCEIRAS_1" xfId="23386"/>
    <cellStyle name="s_Valuation _DB Dados do Mercado_Açúcar Físico não embarcado - Nov08 - Conferido_DB Entrada_1_Commodities_1_Relatório Gerencial_2-DRE" xfId="23387"/>
    <cellStyle name="s_Valuation _DB Dados do Mercado_Açúcar Físico não embarcado - Nov08 - Conferido_DB Entrada_1_Commodities_1_Relatório Gerencial_2-DRE_Dep_Judiciais-Contingências" xfId="23388"/>
    <cellStyle name="s_Valuation _DB Dados do Mercado_Açúcar Físico não embarcado - Nov08 - Conferido_DB Entrada_1_Commodities_1_Relatório Gerencial_2-DRE_DFC Gerencial" xfId="23389"/>
    <cellStyle name="s_Valuation _DB Dados do Mercado_Açúcar Físico não embarcado - Nov08 - Conferido_DB Entrada_1_Commodities_1_Relatório Gerencial_2-DRE_DMPL" xfId="23390"/>
    <cellStyle name="s_Valuation _DB Dados do Mercado_Açúcar Físico não embarcado - Nov08 - Conferido_DB Entrada_1_Commodities_1_Relatório Gerencial_3-Balanço" xfId="23391"/>
    <cellStyle name="s_Valuation _DB Dados do Mercado_Açúcar Físico não embarcado - Nov08 - Conferido_DB Entrada_1_Commodities_1_Relatório Gerencial_7-Estoque" xfId="23392"/>
    <cellStyle name="s_Valuation _DB Dados do Mercado_Açúcar Físico não embarcado - Nov08 - Conferido_DB Entrada_1_Commodities_1_Relatório Gerencial_DB Entrada" xfId="23393"/>
    <cellStyle name="s_Valuation _DB Dados do Mercado_Açúcar Físico não embarcado - Nov08 - Conferido_DB Entrada_1_Commodities_1_Relatório Gerencial_DB Entrada 2" xfId="23394"/>
    <cellStyle name="s_Valuation _DB Dados do Mercado_Açúcar Físico não embarcado - Nov08 - Conferido_DB Entrada_1_Commodities_1_Relatório Gerencial_DB Entrada 2_15-FINANCEIRAS" xfId="23395"/>
    <cellStyle name="s_Valuation _DB Dados do Mercado_Açúcar Físico não embarcado - Nov08 - Conferido_DB Entrada_1_Commodities_1_Relatório Gerencial_DB Entrada_15-FINANCEIRAS" xfId="23396"/>
    <cellStyle name="s_Valuation _DB Dados do Mercado_Açúcar Físico não embarcado - Nov08 - Conferido_DB Entrada_1_Commodities_1_Relatório Gerencial_DB Entrada_15-FINANCEIRAS_1" xfId="23397"/>
    <cellStyle name="s_Valuation _DB Dados do Mercado_Açúcar Físico não embarcado - Nov08 - Conferido_DB Entrada_1_Commodities_1_Relatório Gerencial_DB Entrada_2-DRE" xfId="23398"/>
    <cellStyle name="s_Valuation _DB Dados do Mercado_Açúcar Físico não embarcado - Nov08 - Conferido_DB Entrada_1_Commodities_1_Relatório Gerencial_DB Entrada_2-DRE_Dep_Judiciais-Contingências" xfId="23399"/>
    <cellStyle name="s_Valuation _DB Dados do Mercado_Açúcar Físico não embarcado - Nov08 - Conferido_DB Entrada_1_Commodities_1_Relatório Gerencial_DB Entrada_2-DRE_DFC Gerencial" xfId="23400"/>
    <cellStyle name="s_Valuation _DB Dados do Mercado_Açúcar Físico não embarcado - Nov08 - Conferido_DB Entrada_1_Commodities_1_Relatório Gerencial_DB Entrada_2-DRE_DMPL" xfId="23401"/>
    <cellStyle name="s_Valuation _DB Dados do Mercado_Açúcar Físico não embarcado - Nov08 - Conferido_DB Entrada_1_Commodities_1_Relatório Gerencial_DB Entrada_3-Balanço" xfId="23402"/>
    <cellStyle name="s_Valuation _DB Dados do Mercado_Açúcar Físico não embarcado - Nov08 - Conferido_DB Entrada_1_Commodities_1_Relatório Gerencial_DB Entrada_7-Estoque" xfId="23403"/>
    <cellStyle name="s_Valuation _DB Dados do Mercado_Açúcar Físico não embarcado - Nov08 - Conferido_DB Entrada_1_Commodities_15-FINANCEIRAS" xfId="23404"/>
    <cellStyle name="s_Valuation _DB Dados do Mercado_Açúcar Físico não embarcado - Nov08 - Conferido_DB Entrada_1_Commodities_15-FINANCEIRAS_1" xfId="23405"/>
    <cellStyle name="s_Valuation _DB Dados do Mercado_Açúcar Físico não embarcado - Nov08 - Conferido_DB Entrada_1_Commodities_2" xfId="23406"/>
    <cellStyle name="s_Valuation _DB Dados do Mercado_Açúcar Físico não embarcado - Nov08 - Conferido_DB Entrada_1_Commodities_2 2" xfId="23407"/>
    <cellStyle name="s_Valuation _DB Dados do Mercado_Açúcar Físico não embarcado - Nov08 - Conferido_DB Entrada_1_Commodities_2 2_15-FINANCEIRAS" xfId="23408"/>
    <cellStyle name="s_Valuation _DB Dados do Mercado_Açúcar Físico não embarcado - Nov08 - Conferido_DB Entrada_1_Commodities_2_15-FINANCEIRAS" xfId="23409"/>
    <cellStyle name="s_Valuation _DB Dados do Mercado_Açúcar Físico não embarcado - Nov08 - Conferido_DB Entrada_1_Commodities_2_15-FINANCEIRAS_1" xfId="23410"/>
    <cellStyle name="s_Valuation _DB Dados do Mercado_Açúcar Físico não embarcado - Nov08 - Conferido_DB Entrada_1_Commodities_2_2-DRE" xfId="23411"/>
    <cellStyle name="s_Valuation _DB Dados do Mercado_Açúcar Físico não embarcado - Nov08 - Conferido_DB Entrada_1_Commodities_2_2-DRE_Dep_Judiciais-Contingências" xfId="23412"/>
    <cellStyle name="s_Valuation _DB Dados do Mercado_Açúcar Físico não embarcado - Nov08 - Conferido_DB Entrada_1_Commodities_2_2-DRE_DFC Gerencial" xfId="23413"/>
    <cellStyle name="s_Valuation _DB Dados do Mercado_Açúcar Físico não embarcado - Nov08 - Conferido_DB Entrada_1_Commodities_2_2-DRE_DMPL" xfId="23414"/>
    <cellStyle name="s_Valuation _DB Dados do Mercado_Açúcar Físico não embarcado - Nov08 - Conferido_DB Entrada_1_Commodities_2_3-Balanço" xfId="23415"/>
    <cellStyle name="s_Valuation _DB Dados do Mercado_Açúcar Físico não embarcado - Nov08 - Conferido_DB Entrada_1_Commodities_2_7-Estoque" xfId="23416"/>
    <cellStyle name="s_Valuation _DB Dados do Mercado_Açúcar Físico não embarcado - Nov08 - Conferido_DB Entrada_1_Commodities_2_DB Boletas Abertas" xfId="23417"/>
    <cellStyle name="s_Valuation _DB Dados do Mercado_Açúcar Físico não embarcado - Nov08 - Conferido_DB Entrada_1_Commodities_2_DB Boletas Abertas 2" xfId="23418"/>
    <cellStyle name="s_Valuation _DB Dados do Mercado_Açúcar Físico não embarcado - Nov08 - Conferido_DB Entrada_1_Commodities_2_DB Boletas Abertas 2_15-FINANCEIRAS" xfId="23419"/>
    <cellStyle name="s_Valuation _DB Dados do Mercado_Açúcar Físico não embarcado - Nov08 - Conferido_DB Entrada_1_Commodities_2_DB Boletas Abertas_15-FINANCEIRAS" xfId="23420"/>
    <cellStyle name="s_Valuation _DB Dados do Mercado_Açúcar Físico não embarcado - Nov08 - Conferido_DB Entrada_1_Commodities_2_DB Boletas Abertas_15-FINANCEIRAS_1" xfId="23421"/>
    <cellStyle name="s_Valuation _DB Dados do Mercado_Açúcar Físico não embarcado - Nov08 - Conferido_DB Entrada_1_Commodities_2_DB Boletas Abertas_2-DRE" xfId="23422"/>
    <cellStyle name="s_Valuation _DB Dados do Mercado_Açúcar Físico não embarcado - Nov08 - Conferido_DB Entrada_1_Commodities_2_DB Boletas Abertas_2-DRE_Dep_Judiciais-Contingências" xfId="23423"/>
    <cellStyle name="s_Valuation _DB Dados do Mercado_Açúcar Físico não embarcado - Nov08 - Conferido_DB Entrada_1_Commodities_2_DB Boletas Abertas_2-DRE_DFC Gerencial" xfId="23424"/>
    <cellStyle name="s_Valuation _DB Dados do Mercado_Açúcar Físico não embarcado - Nov08 - Conferido_DB Entrada_1_Commodities_2_DB Boletas Abertas_2-DRE_DMPL" xfId="23425"/>
    <cellStyle name="s_Valuation _DB Dados do Mercado_Açúcar Físico não embarcado - Nov08 - Conferido_DB Entrada_1_Commodities_2_DB Boletas Abertas_3-Balanço" xfId="23426"/>
    <cellStyle name="s_Valuation _DB Dados do Mercado_Açúcar Físico não embarcado - Nov08 - Conferido_DB Entrada_1_Commodities_2_DB Boletas Abertas_7-Estoque" xfId="23427"/>
    <cellStyle name="s_Valuation _DB Dados do Mercado_Açúcar Físico não embarcado - Nov08 - Conferido_DB Entrada_1_Commodities_2_DB Boletas Vencendo" xfId="23428"/>
    <cellStyle name="s_Valuation _DB Dados do Mercado_Açúcar Físico não embarcado - Nov08 - Conferido_DB Entrada_1_Commodities_2_DB Boletas Vencendo 2" xfId="23429"/>
    <cellStyle name="s_Valuation _DB Dados do Mercado_Açúcar Físico não embarcado - Nov08 - Conferido_DB Entrada_1_Commodities_2_DB Boletas Vencendo 2_15-FINANCEIRAS" xfId="23430"/>
    <cellStyle name="s_Valuation _DB Dados do Mercado_Açúcar Físico não embarcado - Nov08 - Conferido_DB Entrada_1_Commodities_2_DB Boletas Vencendo_15-FINANCEIRAS" xfId="23431"/>
    <cellStyle name="s_Valuation _DB Dados do Mercado_Açúcar Físico não embarcado - Nov08 - Conferido_DB Entrada_1_Commodities_2_DB Boletas Vencendo_15-FINANCEIRAS_1" xfId="23432"/>
    <cellStyle name="s_Valuation _DB Dados do Mercado_Açúcar Físico não embarcado - Nov08 - Conferido_DB Entrada_1_Commodities_2_DB Boletas Vencendo_2-DRE" xfId="23433"/>
    <cellStyle name="s_Valuation _DB Dados do Mercado_Açúcar Físico não embarcado - Nov08 - Conferido_DB Entrada_1_Commodities_2_DB Boletas Vencendo_2-DRE_Dep_Judiciais-Contingências" xfId="23434"/>
    <cellStyle name="s_Valuation _DB Dados do Mercado_Açúcar Físico não embarcado - Nov08 - Conferido_DB Entrada_1_Commodities_2_DB Boletas Vencendo_2-DRE_DFC Gerencial" xfId="23435"/>
    <cellStyle name="s_Valuation _DB Dados do Mercado_Açúcar Físico não embarcado - Nov08 - Conferido_DB Entrada_1_Commodities_2_DB Boletas Vencendo_2-DRE_DMPL" xfId="23436"/>
    <cellStyle name="s_Valuation _DB Dados do Mercado_Açúcar Físico não embarcado - Nov08 - Conferido_DB Entrada_1_Commodities_2_DB Boletas Vencendo_3-Balanço" xfId="23437"/>
    <cellStyle name="s_Valuation _DB Dados do Mercado_Açúcar Físico não embarcado - Nov08 - Conferido_DB Entrada_1_Commodities_2_DB Boletas Vencendo_7-Estoque" xfId="23438"/>
    <cellStyle name="s_Valuation _DB Dados do Mercado_Açúcar Físico não embarcado - Nov08 - Conferido_DB Entrada_1_Commodities_2_DB Boletas Vencendo_Relatório Gerencial" xfId="23439"/>
    <cellStyle name="s_Valuation _DB Dados do Mercado_Açúcar Físico não embarcado - Nov08 - Conferido_DB Entrada_1_Commodities_2_DB Boletas Vencendo_Relatório Gerencial 2" xfId="23440"/>
    <cellStyle name="s_Valuation _DB Dados do Mercado_Açúcar Físico não embarcado - Nov08 - Conferido_DB Entrada_1_Commodities_2_DB Boletas Vencendo_Relatório Gerencial 2_15-FINANCEIRAS" xfId="23441"/>
    <cellStyle name="s_Valuation _DB Dados do Mercado_Açúcar Físico não embarcado - Nov08 - Conferido_DB Entrada_1_Commodities_2_DB Boletas Vencendo_Relatório Gerencial_15-FINANCEIRAS" xfId="23442"/>
    <cellStyle name="s_Valuation _DB Dados do Mercado_Açúcar Físico não embarcado - Nov08 - Conferido_DB Entrada_1_Commodities_2_DB Boletas Vencendo_Relatório Gerencial_15-FINANCEIRAS_1" xfId="23443"/>
    <cellStyle name="s_Valuation _DB Dados do Mercado_Açúcar Físico não embarcado - Nov08 - Conferido_DB Entrada_1_Commodities_2_DB Boletas Vencendo_Relatório Gerencial_2-DRE" xfId="23444"/>
    <cellStyle name="s_Valuation _DB Dados do Mercado_Açúcar Físico não embarcado - Nov08 - Conferido_DB Entrada_1_Commodities_2_DB Boletas Vencendo_Relatório Gerencial_2-DRE_Dep_Judiciais-Contingências" xfId="23445"/>
    <cellStyle name="s_Valuation _DB Dados do Mercado_Açúcar Físico não embarcado - Nov08 - Conferido_DB Entrada_1_Commodities_2_DB Boletas Vencendo_Relatório Gerencial_2-DRE_DFC Gerencial" xfId="23446"/>
    <cellStyle name="s_Valuation _DB Dados do Mercado_Açúcar Físico não embarcado - Nov08 - Conferido_DB Entrada_1_Commodities_2_DB Boletas Vencendo_Relatório Gerencial_2-DRE_DMPL" xfId="23447"/>
    <cellStyle name="s_Valuation _DB Dados do Mercado_Açúcar Físico não embarcado - Nov08 - Conferido_DB Entrada_1_Commodities_2_DB Boletas Vencendo_Relatório Gerencial_3-Balanço" xfId="23448"/>
    <cellStyle name="s_Valuation _DB Dados do Mercado_Açúcar Físico não embarcado - Nov08 - Conferido_DB Entrada_1_Commodities_2_DB Boletas Vencendo_Relatório Gerencial_7-Estoque" xfId="23449"/>
    <cellStyle name="s_Valuation _DB Dados do Mercado_Açúcar Físico não embarcado - Nov08 - Conferido_DB Entrada_1_Commodities_2_DB Boletas Vencendo_Relatório Gerencial_DB Entrada" xfId="23450"/>
    <cellStyle name="s_Valuation _DB Dados do Mercado_Açúcar Físico não embarcado - Nov08 - Conferido_DB Entrada_1_Commodities_2_DB Boletas Vencendo_Relatório Gerencial_DB Entrada 2" xfId="23451"/>
    <cellStyle name="s_Valuation _DB Dados do Mercado_Açúcar Físico não embarcado - Nov08 - Conferido_DB Entrada_1_Commodities_2_DB Boletas Vencendo_Relatório Gerencial_DB Entrada 2_15-FINANCEIRAS" xfId="23452"/>
    <cellStyle name="s_Valuation _DB Dados do Mercado_Açúcar Físico não embarcado - Nov08 - Conferido_DB Entrada_1_Commodities_2_DB Boletas Vencendo_Relatório Gerencial_DB Entrada_15-FINANCEIRAS" xfId="23453"/>
    <cellStyle name="s_Valuation _DB Dados do Mercado_Açúcar Físico não embarcado - Nov08 - Conferido_DB Entrada_1_Commodities_2_DB Boletas Vencendo_Relatório Gerencial_DB Entrada_15-FINANCEIRAS_1" xfId="23454"/>
    <cellStyle name="s_Valuation _DB Dados do Mercado_Açúcar Físico não embarcado - Nov08 - Conferido_DB Entrada_1_Commodities_2_DB Boletas Vencendo_Relatório Gerencial_DB Entrada_2-DRE" xfId="23455"/>
    <cellStyle name="s_Valuation _DB Dados do Mercado_Açúcar Físico não embarcado - Nov08 - Conferido_DB Entrada_1_Commodities_2_DB Boletas Vencendo_Relatório Gerencial_DB Entrada_2-DRE_Dep_Judiciais-Contingências" xfId="23456"/>
    <cellStyle name="s_Valuation _DB Dados do Mercado_Açúcar Físico não embarcado - Nov08 - Conferido_DB Entrada_1_Commodities_2_DB Boletas Vencendo_Relatório Gerencial_DB Entrada_2-DRE_DFC Gerencial" xfId="23457"/>
    <cellStyle name="s_Valuation _DB Dados do Mercado_Açúcar Físico não embarcado - Nov08 - Conferido_DB Entrada_1_Commodities_2_DB Boletas Vencendo_Relatório Gerencial_DB Entrada_2-DRE_DMPL" xfId="23458"/>
    <cellStyle name="s_Valuation _DB Dados do Mercado_Açúcar Físico não embarcado - Nov08 - Conferido_DB Entrada_1_Commodities_2_DB Boletas Vencendo_Relatório Gerencial_DB Entrada_3-Balanço" xfId="23459"/>
    <cellStyle name="s_Valuation _DB Dados do Mercado_Açúcar Físico não embarcado - Nov08 - Conferido_DB Entrada_1_Commodities_2_DB Boletas Vencendo_Relatório Gerencial_DB Entrada_7-Estoque" xfId="23460"/>
    <cellStyle name="s_Valuation _DB Dados do Mercado_Açúcar Físico não embarcado - Nov08 - Conferido_DB Entrada_1_Commodities_2_DB Controle" xfId="23461"/>
    <cellStyle name="s_Valuation _DB Dados do Mercado_Açúcar Físico não embarcado - Nov08 - Conferido_DB Entrada_1_Commodities_2_DB Controle 2" xfId="23462"/>
    <cellStyle name="s_Valuation _DB Dados do Mercado_Açúcar Físico não embarcado - Nov08 - Conferido_DB Entrada_1_Commodities_2_DB Controle 2_15-FINANCEIRAS" xfId="23463"/>
    <cellStyle name="s_Valuation _DB Dados do Mercado_Açúcar Físico não embarcado - Nov08 - Conferido_DB Entrada_1_Commodities_2_DB Controle_15-FINANCEIRAS" xfId="23464"/>
    <cellStyle name="s_Valuation _DB Dados do Mercado_Açúcar Físico não embarcado - Nov08 - Conferido_DB Entrada_1_Commodities_2_DB Controle_15-FINANCEIRAS_1" xfId="23465"/>
    <cellStyle name="s_Valuation _DB Dados do Mercado_Açúcar Físico não embarcado - Nov08 - Conferido_DB Entrada_1_Commodities_2_DB Controle_2-DRE" xfId="23466"/>
    <cellStyle name="s_Valuation _DB Dados do Mercado_Açúcar Físico não embarcado - Nov08 - Conferido_DB Entrada_1_Commodities_2_DB Controle_2-DRE_Dep_Judiciais-Contingências" xfId="23467"/>
    <cellStyle name="s_Valuation _DB Dados do Mercado_Açúcar Físico não embarcado - Nov08 - Conferido_DB Entrada_1_Commodities_2_DB Controle_2-DRE_DFC Gerencial" xfId="23468"/>
    <cellStyle name="s_Valuation _DB Dados do Mercado_Açúcar Físico não embarcado - Nov08 - Conferido_DB Entrada_1_Commodities_2_DB Controle_2-DRE_DMPL" xfId="23469"/>
    <cellStyle name="s_Valuation _DB Dados do Mercado_Açúcar Físico não embarcado - Nov08 - Conferido_DB Entrada_1_Commodities_2_DB Controle_3-Balanço" xfId="23470"/>
    <cellStyle name="s_Valuation _DB Dados do Mercado_Açúcar Físico não embarcado - Nov08 - Conferido_DB Entrada_1_Commodities_2_DB Controle_7-Estoque" xfId="23471"/>
    <cellStyle name="s_Valuation _DB Dados do Mercado_Açúcar Físico não embarcado - Nov08 - Conferido_DB Entrada_1_Commodities_2_DB Entrada" xfId="23472"/>
    <cellStyle name="s_Valuation _DB Dados do Mercado_Açúcar Físico não embarcado - Nov08 - Conferido_DB Entrada_1_Commodities_2_DB Entrada 2" xfId="23473"/>
    <cellStyle name="s_Valuation _DB Dados do Mercado_Açúcar Físico não embarcado - Nov08 - Conferido_DB Entrada_1_Commodities_2_DB Entrada 2_15-FINANCEIRAS" xfId="23474"/>
    <cellStyle name="s_Valuation _DB Dados do Mercado_Açúcar Físico não embarcado - Nov08 - Conferido_DB Entrada_1_Commodities_2_DB Entrada_1" xfId="23475"/>
    <cellStyle name="s_Valuation _DB Dados do Mercado_Açúcar Físico não embarcado - Nov08 - Conferido_DB Entrada_1_Commodities_2_DB Entrada_1 2" xfId="23476"/>
    <cellStyle name="s_Valuation _DB Dados do Mercado_Açúcar Físico não embarcado - Nov08 - Conferido_DB Entrada_1_Commodities_2_DB Entrada_1 2_15-FINANCEIRAS" xfId="23477"/>
    <cellStyle name="s_Valuation _DB Dados do Mercado_Açúcar Físico não embarcado - Nov08 - Conferido_DB Entrada_1_Commodities_2_DB Entrada_1_15-FINANCEIRAS" xfId="23478"/>
    <cellStyle name="s_Valuation _DB Dados do Mercado_Açúcar Físico não embarcado - Nov08 - Conferido_DB Entrada_1_Commodities_2_DB Entrada_1_15-FINANCEIRAS_1" xfId="23479"/>
    <cellStyle name="s_Valuation _DB Dados do Mercado_Açúcar Físico não embarcado - Nov08 - Conferido_DB Entrada_1_Commodities_2_DB Entrada_1_2-DRE" xfId="23480"/>
    <cellStyle name="s_Valuation _DB Dados do Mercado_Açúcar Físico não embarcado - Nov08 - Conferido_DB Entrada_1_Commodities_2_DB Entrada_1_2-DRE_Dep_Judiciais-Contingências" xfId="23481"/>
    <cellStyle name="s_Valuation _DB Dados do Mercado_Açúcar Físico não embarcado - Nov08 - Conferido_DB Entrada_1_Commodities_2_DB Entrada_1_2-DRE_DFC Gerencial" xfId="23482"/>
    <cellStyle name="s_Valuation _DB Dados do Mercado_Açúcar Físico não embarcado - Nov08 - Conferido_DB Entrada_1_Commodities_2_DB Entrada_1_2-DRE_DMPL" xfId="23483"/>
    <cellStyle name="s_Valuation _DB Dados do Mercado_Açúcar Físico não embarcado - Nov08 - Conferido_DB Entrada_1_Commodities_2_DB Entrada_1_3-Balanço" xfId="23484"/>
    <cellStyle name="s_Valuation _DB Dados do Mercado_Açúcar Físico não embarcado - Nov08 - Conferido_DB Entrada_1_Commodities_2_DB Entrada_1_7-Estoque" xfId="23485"/>
    <cellStyle name="s_Valuation _DB Dados do Mercado_Açúcar Físico não embarcado - Nov08 - Conferido_DB Entrada_1_Commodities_2_DB Entrada_1_Relatório Gerencial" xfId="23486"/>
    <cellStyle name="s_Valuation _DB Dados do Mercado_Açúcar Físico não embarcado - Nov08 - Conferido_DB Entrada_1_Commodities_2_DB Entrada_1_Relatório Gerencial 2" xfId="23487"/>
    <cellStyle name="s_Valuation _DB Dados do Mercado_Açúcar Físico não embarcado - Nov08 - Conferido_DB Entrada_1_Commodities_2_DB Entrada_1_Relatório Gerencial 2_15-FINANCEIRAS" xfId="23488"/>
    <cellStyle name="s_Valuation _DB Dados do Mercado_Açúcar Físico não embarcado - Nov08 - Conferido_DB Entrada_1_Commodities_2_DB Entrada_1_Relatório Gerencial_15-FINANCEIRAS" xfId="23489"/>
    <cellStyle name="s_Valuation _DB Dados do Mercado_Açúcar Físico não embarcado - Nov08 - Conferido_DB Entrada_1_Commodities_2_DB Entrada_1_Relatório Gerencial_15-FINANCEIRAS_1" xfId="23490"/>
    <cellStyle name="s_Valuation _DB Dados do Mercado_Açúcar Físico não embarcado - Nov08 - Conferido_DB Entrada_1_Commodities_2_DB Entrada_1_Relatório Gerencial_2-DRE" xfId="23491"/>
    <cellStyle name="s_Valuation _DB Dados do Mercado_Açúcar Físico não embarcado - Nov08 - Conferido_DB Entrada_1_Commodities_2_DB Entrada_1_Relatório Gerencial_2-DRE_Dep_Judiciais-Contingências" xfId="23492"/>
    <cellStyle name="s_Valuation _DB Dados do Mercado_Açúcar Físico não embarcado - Nov08 - Conferido_DB Entrada_1_Commodities_2_DB Entrada_1_Relatório Gerencial_2-DRE_DFC Gerencial" xfId="23493"/>
    <cellStyle name="s_Valuation _DB Dados do Mercado_Açúcar Físico não embarcado - Nov08 - Conferido_DB Entrada_1_Commodities_2_DB Entrada_1_Relatório Gerencial_2-DRE_DMPL" xfId="23494"/>
    <cellStyle name="s_Valuation _DB Dados do Mercado_Açúcar Físico não embarcado - Nov08 - Conferido_DB Entrada_1_Commodities_2_DB Entrada_1_Relatório Gerencial_3-Balanço" xfId="23495"/>
    <cellStyle name="s_Valuation _DB Dados do Mercado_Açúcar Físico não embarcado - Nov08 - Conferido_DB Entrada_1_Commodities_2_DB Entrada_1_Relatório Gerencial_7-Estoque" xfId="23496"/>
    <cellStyle name="s_Valuation _DB Dados do Mercado_Açúcar Físico não embarcado - Nov08 - Conferido_DB Entrada_1_Commodities_2_DB Entrada_1_Relatório Gerencial_DB Entrada" xfId="23497"/>
    <cellStyle name="s_Valuation _DB Dados do Mercado_Açúcar Físico não embarcado - Nov08 - Conferido_DB Entrada_1_Commodities_2_DB Entrada_1_Relatório Gerencial_DB Entrada 2" xfId="23498"/>
    <cellStyle name="s_Valuation _DB Dados do Mercado_Açúcar Físico não embarcado - Nov08 - Conferido_DB Entrada_1_Commodities_2_DB Entrada_1_Relatório Gerencial_DB Entrada 2_15-FINANCEIRAS" xfId="23499"/>
    <cellStyle name="s_Valuation _DB Dados do Mercado_Açúcar Físico não embarcado - Nov08 - Conferido_DB Entrada_1_Commodities_2_DB Entrada_1_Relatório Gerencial_DB Entrada_15-FINANCEIRAS" xfId="23500"/>
    <cellStyle name="s_Valuation _DB Dados do Mercado_Açúcar Físico não embarcado - Nov08 - Conferido_DB Entrada_1_Commodities_2_DB Entrada_1_Relatório Gerencial_DB Entrada_15-FINANCEIRAS_1" xfId="23501"/>
    <cellStyle name="s_Valuation _DB Dados do Mercado_Açúcar Físico não embarcado - Nov08 - Conferido_DB Entrada_1_Commodities_2_DB Entrada_1_Relatório Gerencial_DB Entrada_2-DRE" xfId="23502"/>
    <cellStyle name="s_Valuation _DB Dados do Mercado_Açúcar Físico não embarcado - Nov08 - Conferido_DB Entrada_1_Commodities_2_DB Entrada_1_Relatório Gerencial_DB Entrada_2-DRE_Dep_Judiciais-Contingências" xfId="23503"/>
    <cellStyle name="s_Valuation _DB Dados do Mercado_Açúcar Físico não embarcado - Nov08 - Conferido_DB Entrada_1_Commodities_2_DB Entrada_1_Relatório Gerencial_DB Entrada_2-DRE_DFC Gerencial" xfId="23504"/>
    <cellStyle name="s_Valuation _DB Dados do Mercado_Açúcar Físico não embarcado - Nov08 - Conferido_DB Entrada_1_Commodities_2_DB Entrada_1_Relatório Gerencial_DB Entrada_2-DRE_DMPL" xfId="23505"/>
    <cellStyle name="s_Valuation _DB Dados do Mercado_Açúcar Físico não embarcado - Nov08 - Conferido_DB Entrada_1_Commodities_2_DB Entrada_1_Relatório Gerencial_DB Entrada_3-Balanço" xfId="23506"/>
    <cellStyle name="s_Valuation _DB Dados do Mercado_Açúcar Físico não embarcado - Nov08 - Conferido_DB Entrada_1_Commodities_2_DB Entrada_1_Relatório Gerencial_DB Entrada_7-Estoque" xfId="23507"/>
    <cellStyle name="s_Valuation _DB Dados do Mercado_Açúcar Físico não embarcado - Nov08 - Conferido_DB Entrada_1_Commodities_2_DB Entrada_15-FINANCEIRAS" xfId="23508"/>
    <cellStyle name="s_Valuation _DB Dados do Mercado_Açúcar Físico não embarcado - Nov08 - Conferido_DB Entrada_1_Commodities_2_DB Entrada_15-FINANCEIRAS_1" xfId="23509"/>
    <cellStyle name="s_Valuation _DB Dados do Mercado_Açúcar Físico não embarcado - Nov08 - Conferido_DB Entrada_1_Commodities_2_DB Entrada_2-DRE" xfId="23510"/>
    <cellStyle name="s_Valuation _DB Dados do Mercado_Açúcar Físico não embarcado - Nov08 - Conferido_DB Entrada_1_Commodities_2_DB Entrada_2-DRE_Dep_Judiciais-Contingências" xfId="23511"/>
    <cellStyle name="s_Valuation _DB Dados do Mercado_Açúcar Físico não embarcado - Nov08 - Conferido_DB Entrada_1_Commodities_2_DB Entrada_2-DRE_DFC Gerencial" xfId="23512"/>
    <cellStyle name="s_Valuation _DB Dados do Mercado_Açúcar Físico não embarcado - Nov08 - Conferido_DB Entrada_1_Commodities_2_DB Entrada_2-DRE_DMPL" xfId="23513"/>
    <cellStyle name="s_Valuation _DB Dados do Mercado_Açúcar Físico não embarcado - Nov08 - Conferido_DB Entrada_1_Commodities_2_DB Entrada_3-Balanço" xfId="23514"/>
    <cellStyle name="s_Valuation _DB Dados do Mercado_Açúcar Físico não embarcado - Nov08 - Conferido_DB Entrada_1_Commodities_2_DB Entrada_7-Estoque" xfId="23515"/>
    <cellStyle name="s_Valuation _DB Dados do Mercado_Açúcar Físico não embarcado - Nov08 - Conferido_DB Entrada_1_Commodities_2_DB Entrada_DB Boletas Abertas" xfId="23516"/>
    <cellStyle name="s_Valuation _DB Dados do Mercado_Açúcar Físico não embarcado - Nov08 - Conferido_DB Entrada_1_Commodities_2_DB Entrada_DB Boletas Abertas 2" xfId="23517"/>
    <cellStyle name="s_Valuation _DB Dados do Mercado_Açúcar Físico não embarcado - Nov08 - Conferido_DB Entrada_1_Commodities_2_DB Entrada_DB Boletas Abertas 2_15-FINANCEIRAS" xfId="23518"/>
    <cellStyle name="s_Valuation _DB Dados do Mercado_Açúcar Físico não embarcado - Nov08 - Conferido_DB Entrada_1_Commodities_2_DB Entrada_DB Boletas Abertas_15-FINANCEIRAS" xfId="23519"/>
    <cellStyle name="s_Valuation _DB Dados do Mercado_Açúcar Físico não embarcado - Nov08 - Conferido_DB Entrada_1_Commodities_2_DB Entrada_DB Boletas Abertas_15-FINANCEIRAS_1" xfId="23520"/>
    <cellStyle name="s_Valuation _DB Dados do Mercado_Açúcar Físico não embarcado - Nov08 - Conferido_DB Entrada_1_Commodities_2_DB Entrada_DB Boletas Abertas_2-DRE" xfId="23521"/>
    <cellStyle name="s_Valuation _DB Dados do Mercado_Açúcar Físico não embarcado - Nov08 - Conferido_DB Entrada_1_Commodities_2_DB Entrada_DB Boletas Abertas_2-DRE_Dep_Judiciais-Contingências" xfId="23522"/>
    <cellStyle name="s_Valuation _DB Dados do Mercado_Açúcar Físico não embarcado - Nov08 - Conferido_DB Entrada_1_Commodities_2_DB Entrada_DB Boletas Abertas_2-DRE_DFC Gerencial" xfId="23523"/>
    <cellStyle name="s_Valuation _DB Dados do Mercado_Açúcar Físico não embarcado - Nov08 - Conferido_DB Entrada_1_Commodities_2_DB Entrada_DB Boletas Abertas_2-DRE_DMPL" xfId="23524"/>
    <cellStyle name="s_Valuation _DB Dados do Mercado_Açúcar Físico não embarcado - Nov08 - Conferido_DB Entrada_1_Commodities_2_DB Entrada_DB Boletas Abertas_3-Balanço" xfId="23525"/>
    <cellStyle name="s_Valuation _DB Dados do Mercado_Açúcar Físico não embarcado - Nov08 - Conferido_DB Entrada_1_Commodities_2_DB Entrada_DB Boletas Abertas_7-Estoque" xfId="23526"/>
    <cellStyle name="s_Valuation _DB Dados do Mercado_Açúcar Físico não embarcado - Nov08 - Conferido_DB Entrada_1_Commodities_2_DB Entrada_DB Boletas Vencendo" xfId="23527"/>
    <cellStyle name="s_Valuation _DB Dados do Mercado_Açúcar Físico não embarcado - Nov08 - Conferido_DB Entrada_1_Commodities_2_DB Entrada_DB Boletas Vencendo 2" xfId="23528"/>
    <cellStyle name="s_Valuation _DB Dados do Mercado_Açúcar Físico não embarcado - Nov08 - Conferido_DB Entrada_1_Commodities_2_DB Entrada_DB Boletas Vencendo 2_15-FINANCEIRAS" xfId="23529"/>
    <cellStyle name="s_Valuation _DB Dados do Mercado_Açúcar Físico não embarcado - Nov08 - Conferido_DB Entrada_1_Commodities_2_DB Entrada_DB Boletas Vencendo_15-FINANCEIRAS" xfId="23530"/>
    <cellStyle name="s_Valuation _DB Dados do Mercado_Açúcar Físico não embarcado - Nov08 - Conferido_DB Entrada_1_Commodities_2_DB Entrada_DB Boletas Vencendo_15-FINANCEIRAS_1" xfId="23531"/>
    <cellStyle name="s_Valuation _DB Dados do Mercado_Açúcar Físico não embarcado - Nov08 - Conferido_DB Entrada_1_Commodities_2_DB Entrada_DB Boletas Vencendo_2-DRE" xfId="23532"/>
    <cellStyle name="s_Valuation _DB Dados do Mercado_Açúcar Físico não embarcado - Nov08 - Conferido_DB Entrada_1_Commodities_2_DB Entrada_DB Boletas Vencendo_2-DRE_Dep_Judiciais-Contingências" xfId="23533"/>
    <cellStyle name="s_Valuation _DB Dados do Mercado_Açúcar Físico não embarcado - Nov08 - Conferido_DB Entrada_1_Commodities_2_DB Entrada_DB Boletas Vencendo_2-DRE_DFC Gerencial" xfId="23534"/>
    <cellStyle name="s_Valuation _DB Dados do Mercado_Açúcar Físico não embarcado - Nov08 - Conferido_DB Entrada_1_Commodities_2_DB Entrada_DB Boletas Vencendo_2-DRE_DMPL" xfId="23535"/>
    <cellStyle name="s_Valuation _DB Dados do Mercado_Açúcar Físico não embarcado - Nov08 - Conferido_DB Entrada_1_Commodities_2_DB Entrada_DB Boletas Vencendo_3-Balanço" xfId="23536"/>
    <cellStyle name="s_Valuation _DB Dados do Mercado_Açúcar Físico não embarcado - Nov08 - Conferido_DB Entrada_1_Commodities_2_DB Entrada_DB Boletas Vencendo_7-Estoque" xfId="23537"/>
    <cellStyle name="s_Valuation _DB Dados do Mercado_Açúcar Físico não embarcado - Nov08 - Conferido_DB Entrada_1_Commodities_2_DB Entrada_DB Boletas Vencendo_Relatório Gerencial" xfId="23538"/>
    <cellStyle name="s_Valuation _DB Dados do Mercado_Açúcar Físico não embarcado - Nov08 - Conferido_DB Entrada_1_Commodities_2_DB Entrada_DB Boletas Vencendo_Relatório Gerencial 2" xfId="23539"/>
    <cellStyle name="s_Valuation _DB Dados do Mercado_Açúcar Físico não embarcado - Nov08 - Conferido_DB Entrada_1_Commodities_2_DB Entrada_DB Boletas Vencendo_Relatório Gerencial 2_15-FINANCEIRAS" xfId="23540"/>
    <cellStyle name="s_Valuation _DB Dados do Mercado_Açúcar Físico não embarcado - Nov08 - Conferido_DB Entrada_1_Commodities_2_DB Entrada_DB Boletas Vencendo_Relatório Gerencial_15-FINANCEIRAS" xfId="23541"/>
    <cellStyle name="s_Valuation _DB Dados do Mercado_Açúcar Físico não embarcado - Nov08 - Conferido_DB Entrada_1_Commodities_2_DB Entrada_DB Boletas Vencendo_Relatório Gerencial_15-FINANCEIRAS_1" xfId="23542"/>
    <cellStyle name="s_Valuation _DB Dados do Mercado_Açúcar Físico não embarcado - Nov08 - Conferido_DB Entrada_1_Commodities_2_DB Entrada_DB Boletas Vencendo_Relatório Gerencial_2-DRE" xfId="23543"/>
    <cellStyle name="s_Valuation _DB Dados do Mercado_Açúcar Físico não embarcado - Nov08 - Conferido_DB Entrada_1_Commodities_2_DB Entrada_DB Boletas Vencendo_Relatório Gerencial_2-DRE_Dep_Judiciais-Contingências" xfId="23544"/>
    <cellStyle name="s_Valuation _DB Dados do Mercado_Açúcar Físico não embarcado - Nov08 - Conferido_DB Entrada_1_Commodities_2_DB Entrada_DB Boletas Vencendo_Relatório Gerencial_2-DRE_DFC Gerencial" xfId="23545"/>
    <cellStyle name="s_Valuation _DB Dados do Mercado_Açúcar Físico não embarcado - Nov08 - Conferido_DB Entrada_1_Commodities_2_DB Entrada_DB Boletas Vencendo_Relatório Gerencial_2-DRE_DMPL" xfId="23546"/>
    <cellStyle name="s_Valuation _DB Dados do Mercado_Açúcar Físico não embarcado - Nov08 - Conferido_DB Entrada_1_Commodities_2_DB Entrada_DB Boletas Vencendo_Relatório Gerencial_3-Balanço" xfId="23547"/>
    <cellStyle name="s_Valuation _DB Dados do Mercado_Açúcar Físico não embarcado - Nov08 - Conferido_DB Entrada_1_Commodities_2_DB Entrada_DB Boletas Vencendo_Relatório Gerencial_7-Estoque" xfId="23548"/>
    <cellStyle name="s_Valuation _DB Dados do Mercado_Açúcar Físico não embarcado - Nov08 - Conferido_DB Entrada_1_Commodities_2_DB Entrada_DB Boletas Vencendo_Relatório Gerencial_DB Entrada" xfId="23549"/>
    <cellStyle name="s_Valuation _DB Dados do Mercado_Açúcar Físico não embarcado - Nov08 - Conferido_DB Entrada_1_Commodities_2_DB Entrada_DB Boletas Vencendo_Relatório Gerencial_DB Entrada 2" xfId="23550"/>
    <cellStyle name="s_Valuation _DB Dados do Mercado_Açúcar Físico não embarcado - Nov08 - Conferido_DB Entrada_1_Commodities_2_DB Entrada_DB Boletas Vencendo_Relatório Gerencial_DB Entrada 2_15-FINANCEIRAS" xfId="23551"/>
    <cellStyle name="s_Valuation _DB Dados do Mercado_Açúcar Físico não embarcado - Nov08 - Conferido_DB Entrada_1_Commodities_2_DB Entrada_DB Boletas Vencendo_Relatório Gerencial_DB Entrada_15-FINANCEIRAS" xfId="23552"/>
    <cellStyle name="s_Valuation _DB Dados do Mercado_Açúcar Físico não embarcado - Nov08 - Conferido_DB Entrada_1_Commodities_2_DB Entrada_DB Boletas Vencendo_Relatório Gerencial_DB Entrada_15-FINANCEIRAS_1" xfId="23553"/>
    <cellStyle name="s_Valuation _DB Dados do Mercado_Açúcar Físico não embarcado - Nov08 - Conferido_DB Entrada_1_Commodities_2_DB Entrada_DB Boletas Vencendo_Relatório Gerencial_DB Entrada_2-DRE" xfId="23554"/>
    <cellStyle name="s_Valuation _DB Dados do Mercado_Açúcar Físico não embarcado - Nov08 - Conferido_DB Entrada_1_Commodities_2_DB Entrada_DB Boletas Vencendo_Relatório Gerencial_DB Entrada_2-DRE_Dep_Judiciais-Contingências" xfId="23555"/>
    <cellStyle name="s_Valuation _DB Dados do Mercado_Açúcar Físico não embarcado - Nov08 - Conferido_DB Entrada_1_Commodities_2_DB Entrada_DB Boletas Vencendo_Relatório Gerencial_DB Entrada_2-DRE_DFC Gerencial" xfId="23556"/>
    <cellStyle name="s_Valuation _DB Dados do Mercado_Açúcar Físico não embarcado - Nov08 - Conferido_DB Entrada_1_Commodities_2_DB Entrada_DB Boletas Vencendo_Relatório Gerencial_DB Entrada_2-DRE_DMPL" xfId="23557"/>
    <cellStyle name="s_Valuation _DB Dados do Mercado_Açúcar Físico não embarcado - Nov08 - Conferido_DB Entrada_1_Commodities_2_DB Entrada_DB Boletas Vencendo_Relatório Gerencial_DB Entrada_3-Balanço" xfId="23558"/>
    <cellStyle name="s_Valuation _DB Dados do Mercado_Açúcar Físico não embarcado - Nov08 - Conferido_DB Entrada_1_Commodities_2_DB Entrada_DB Boletas Vencendo_Relatório Gerencial_DB Entrada_7-Estoque" xfId="23559"/>
    <cellStyle name="s_Valuation _DB Dados do Mercado_Açúcar Físico não embarcado - Nov08 - Conferido_DB Entrada_1_Commodities_2_DB Entrada_DB Controle" xfId="23560"/>
    <cellStyle name="s_Valuation _DB Dados do Mercado_Açúcar Físico não embarcado - Nov08 - Conferido_DB Entrada_1_Commodities_2_DB Entrada_DB Controle 2" xfId="23561"/>
    <cellStyle name="s_Valuation _DB Dados do Mercado_Açúcar Físico não embarcado - Nov08 - Conferido_DB Entrada_1_Commodities_2_DB Entrada_DB Controle 2_15-FINANCEIRAS" xfId="23562"/>
    <cellStyle name="s_Valuation _DB Dados do Mercado_Açúcar Físico não embarcado - Nov08 - Conferido_DB Entrada_1_Commodities_2_DB Entrada_DB Controle_15-FINANCEIRAS" xfId="23563"/>
    <cellStyle name="s_Valuation _DB Dados do Mercado_Açúcar Físico não embarcado - Nov08 - Conferido_DB Entrada_1_Commodities_2_DB Entrada_DB Controle_15-FINANCEIRAS_1" xfId="23564"/>
    <cellStyle name="s_Valuation _DB Dados do Mercado_Açúcar Físico não embarcado - Nov08 - Conferido_DB Entrada_1_Commodities_2_DB Entrada_DB Controle_2-DRE" xfId="23565"/>
    <cellStyle name="s_Valuation _DB Dados do Mercado_Açúcar Físico não embarcado - Nov08 - Conferido_DB Entrada_1_Commodities_2_DB Entrada_DB Controle_2-DRE_Dep_Judiciais-Contingências" xfId="23566"/>
    <cellStyle name="s_Valuation _DB Dados do Mercado_Açúcar Físico não embarcado - Nov08 - Conferido_DB Entrada_1_Commodities_2_DB Entrada_DB Controle_2-DRE_DFC Gerencial" xfId="23567"/>
    <cellStyle name="s_Valuation _DB Dados do Mercado_Açúcar Físico não embarcado - Nov08 - Conferido_DB Entrada_1_Commodities_2_DB Entrada_DB Controle_2-DRE_DMPL" xfId="23568"/>
    <cellStyle name="s_Valuation _DB Dados do Mercado_Açúcar Físico não embarcado - Nov08 - Conferido_DB Entrada_1_Commodities_2_DB Entrada_DB Controle_3-Balanço" xfId="23569"/>
    <cellStyle name="s_Valuation _DB Dados do Mercado_Açúcar Físico não embarcado - Nov08 - Conferido_DB Entrada_1_Commodities_2_DB Entrada_DB Controle_7-Estoque" xfId="23570"/>
    <cellStyle name="s_Valuation _DB Dados do Mercado_Açúcar Físico não embarcado - Nov08 - Conferido_DB Entrada_1_Commodities_2_DB Entrada_DB Entrada" xfId="23571"/>
    <cellStyle name="s_Valuation _DB Dados do Mercado_Açúcar Físico não embarcado - Nov08 - Conferido_DB Entrada_1_Commodities_2_DB Entrada_DB Entrada 2" xfId="23572"/>
    <cellStyle name="s_Valuation _DB Dados do Mercado_Açúcar Físico não embarcado - Nov08 - Conferido_DB Entrada_1_Commodities_2_DB Entrada_DB Entrada 2_15-FINANCEIRAS" xfId="23573"/>
    <cellStyle name="s_Valuation _DB Dados do Mercado_Açúcar Físico não embarcado - Nov08 - Conferido_DB Entrada_1_Commodities_2_DB Entrada_DB Entrada_1" xfId="23574"/>
    <cellStyle name="s_Valuation _DB Dados do Mercado_Açúcar Físico não embarcado - Nov08 - Conferido_DB Entrada_1_Commodities_2_DB Entrada_DB Entrada_1 2" xfId="23575"/>
    <cellStyle name="s_Valuation _DB Dados do Mercado_Açúcar Físico não embarcado - Nov08 - Conferido_DB Entrada_1_Commodities_2_DB Entrada_DB Entrada_1 2_15-FINANCEIRAS" xfId="23576"/>
    <cellStyle name="s_Valuation _DB Dados do Mercado_Açúcar Físico não embarcado - Nov08 - Conferido_DB Entrada_1_Commodities_2_DB Entrada_DB Entrada_1_15-FINANCEIRAS" xfId="23577"/>
    <cellStyle name="s_Valuation _DB Dados do Mercado_Açúcar Físico não embarcado - Nov08 - Conferido_DB Entrada_1_Commodities_2_DB Entrada_DB Entrada_1_15-FINANCEIRAS_1" xfId="23578"/>
    <cellStyle name="s_Valuation _DB Dados do Mercado_Açúcar Físico não embarcado - Nov08 - Conferido_DB Entrada_1_Commodities_2_DB Entrada_DB Entrada_1_2-DRE" xfId="23579"/>
    <cellStyle name="s_Valuation _DB Dados do Mercado_Açúcar Físico não embarcado - Nov08 - Conferido_DB Entrada_1_Commodities_2_DB Entrada_DB Entrada_1_2-DRE_Dep_Judiciais-Contingências" xfId="23580"/>
    <cellStyle name="s_Valuation _DB Dados do Mercado_Açúcar Físico não embarcado - Nov08 - Conferido_DB Entrada_1_Commodities_2_DB Entrada_DB Entrada_1_2-DRE_DFC Gerencial" xfId="23581"/>
    <cellStyle name="s_Valuation _DB Dados do Mercado_Açúcar Físico não embarcado - Nov08 - Conferido_DB Entrada_1_Commodities_2_DB Entrada_DB Entrada_1_2-DRE_DMPL" xfId="23582"/>
    <cellStyle name="s_Valuation _DB Dados do Mercado_Açúcar Físico não embarcado - Nov08 - Conferido_DB Entrada_1_Commodities_2_DB Entrada_DB Entrada_1_3-Balanço" xfId="23583"/>
    <cellStyle name="s_Valuation _DB Dados do Mercado_Açúcar Físico não embarcado - Nov08 - Conferido_DB Entrada_1_Commodities_2_DB Entrada_DB Entrada_1_7-Estoque" xfId="23584"/>
    <cellStyle name="s_Valuation _DB Dados do Mercado_Açúcar Físico não embarcado - Nov08 - Conferido_DB Entrada_1_Commodities_2_DB Entrada_DB Entrada_1_DB Boletas Abertas" xfId="23585"/>
    <cellStyle name="s_Valuation _DB Dados do Mercado_Açúcar Físico não embarcado - Nov08 - Conferido_DB Entrada_1_Commodities_2_DB Entrada_DB Entrada_1_DB Boletas Abertas 2" xfId="23586"/>
    <cellStyle name="s_Valuation _DB Dados do Mercado_Açúcar Físico não embarcado - Nov08 - Conferido_DB Entrada_1_Commodities_2_DB Entrada_DB Entrada_1_DB Boletas Abertas 2_15-FINANCEIRAS" xfId="23587"/>
    <cellStyle name="s_Valuation _DB Dados do Mercado_Açúcar Físico não embarcado - Nov08 - Conferido_DB Entrada_1_Commodities_2_DB Entrada_DB Entrada_1_DB Boletas Abertas_15-FINANCEIRAS" xfId="23588"/>
    <cellStyle name="s_Valuation _DB Dados do Mercado_Açúcar Físico não embarcado - Nov08 - Conferido_DB Entrada_1_Commodities_2_DB Entrada_DB Entrada_1_DB Boletas Abertas_15-FINANCEIRAS_1" xfId="23589"/>
    <cellStyle name="s_Valuation _DB Dados do Mercado_Açúcar Físico não embarcado - Nov08 - Conferido_DB Entrada_1_Commodities_2_DB Entrada_DB Entrada_1_DB Boletas Abertas_2-DRE" xfId="23590"/>
    <cellStyle name="s_Valuation _DB Dados do Mercado_Açúcar Físico não embarcado - Nov08 - Conferido_DB Entrada_1_Commodities_2_DB Entrada_DB Entrada_1_DB Boletas Abertas_2-DRE_Dep_Judiciais-Contingências" xfId="23591"/>
    <cellStyle name="s_Valuation _DB Dados do Mercado_Açúcar Físico não embarcado - Nov08 - Conferido_DB Entrada_1_Commodities_2_DB Entrada_DB Entrada_1_DB Boletas Abertas_2-DRE_DFC Gerencial" xfId="23592"/>
    <cellStyle name="s_Valuation _DB Dados do Mercado_Açúcar Físico não embarcado - Nov08 - Conferido_DB Entrada_1_Commodities_2_DB Entrada_DB Entrada_1_DB Boletas Abertas_2-DRE_DMPL" xfId="23593"/>
    <cellStyle name="s_Valuation _DB Dados do Mercado_Açúcar Físico não embarcado - Nov08 - Conferido_DB Entrada_1_Commodities_2_DB Entrada_DB Entrada_1_DB Boletas Abertas_3-Balanço" xfId="23594"/>
    <cellStyle name="s_Valuation _DB Dados do Mercado_Açúcar Físico não embarcado - Nov08 - Conferido_DB Entrada_1_Commodities_2_DB Entrada_DB Entrada_1_DB Boletas Abertas_7-Estoque" xfId="23595"/>
    <cellStyle name="s_Valuation _DB Dados do Mercado_Açúcar Físico não embarcado - Nov08 - Conferido_DB Entrada_1_Commodities_2_DB Entrada_DB Entrada_1_DB Controle" xfId="23596"/>
    <cellStyle name="s_Valuation _DB Dados do Mercado_Açúcar Físico não embarcado - Nov08 - Conferido_DB Entrada_1_Commodities_2_DB Entrada_DB Entrada_1_DB Controle 2" xfId="23597"/>
    <cellStyle name="s_Valuation _DB Dados do Mercado_Açúcar Físico não embarcado - Nov08 - Conferido_DB Entrada_1_Commodities_2_DB Entrada_DB Entrada_1_DB Controle 2_15-FINANCEIRAS" xfId="23598"/>
    <cellStyle name="s_Valuation _DB Dados do Mercado_Açúcar Físico não embarcado - Nov08 - Conferido_DB Entrada_1_Commodities_2_DB Entrada_DB Entrada_1_DB Controle_15-FINANCEIRAS" xfId="23599"/>
    <cellStyle name="s_Valuation _DB Dados do Mercado_Açúcar Físico não embarcado - Nov08 - Conferido_DB Entrada_1_Commodities_2_DB Entrada_DB Entrada_1_DB Controle_15-FINANCEIRAS_1" xfId="23600"/>
    <cellStyle name="s_Valuation _DB Dados do Mercado_Açúcar Físico não embarcado - Nov08 - Conferido_DB Entrada_1_Commodities_2_DB Entrada_DB Entrada_1_DB Controle_2-DRE" xfId="23601"/>
    <cellStyle name="s_Valuation _DB Dados do Mercado_Açúcar Físico não embarcado - Nov08 - Conferido_DB Entrada_1_Commodities_2_DB Entrada_DB Entrada_1_DB Controle_2-DRE_Dep_Judiciais-Contingências" xfId="23602"/>
    <cellStyle name="s_Valuation _DB Dados do Mercado_Açúcar Físico não embarcado - Nov08 - Conferido_DB Entrada_1_Commodities_2_DB Entrada_DB Entrada_1_DB Controle_2-DRE_DFC Gerencial" xfId="23603"/>
    <cellStyle name="s_Valuation _DB Dados do Mercado_Açúcar Físico não embarcado - Nov08 - Conferido_DB Entrada_1_Commodities_2_DB Entrada_DB Entrada_1_DB Controle_2-DRE_DMPL" xfId="23604"/>
    <cellStyle name="s_Valuation _DB Dados do Mercado_Açúcar Físico não embarcado - Nov08 - Conferido_DB Entrada_1_Commodities_2_DB Entrada_DB Entrada_1_DB Controle_3-Balanço" xfId="23605"/>
    <cellStyle name="s_Valuation _DB Dados do Mercado_Açúcar Físico não embarcado - Nov08 - Conferido_DB Entrada_1_Commodities_2_DB Entrada_DB Entrada_1_DB Controle_7-Estoque" xfId="23606"/>
    <cellStyle name="s_Valuation _DB Dados do Mercado_Açúcar Físico não embarcado - Nov08 - Conferido_DB Entrada_1_Commodities_2_DB Entrada_DB Entrada_1_DB Entrada" xfId="23607"/>
    <cellStyle name="s_Valuation _DB Dados do Mercado_Açúcar Físico não embarcado - Nov08 - Conferido_DB Entrada_1_Commodities_2_DB Entrada_DB Entrada_1_DB Entrada 2" xfId="23608"/>
    <cellStyle name="s_Valuation _DB Dados do Mercado_Açúcar Físico não embarcado - Nov08 - Conferido_DB Entrada_1_Commodities_2_DB Entrada_DB Entrada_1_DB Entrada 2_15-FINANCEIRAS" xfId="23609"/>
    <cellStyle name="s_Valuation _DB Dados do Mercado_Açúcar Físico não embarcado - Nov08 - Conferido_DB Entrada_1_Commodities_2_DB Entrada_DB Entrada_1_DB Entrada_15-FINANCEIRAS" xfId="23610"/>
    <cellStyle name="s_Valuation _DB Dados do Mercado_Açúcar Físico não embarcado - Nov08 - Conferido_DB Entrada_1_Commodities_2_DB Entrada_DB Entrada_1_DB Entrada_15-FINANCEIRAS_1" xfId="23611"/>
    <cellStyle name="s_Valuation _DB Dados do Mercado_Açúcar Físico não embarcado - Nov08 - Conferido_DB Entrada_1_Commodities_2_DB Entrada_DB Entrada_1_DB Entrada_2-DRE" xfId="23612"/>
    <cellStyle name="s_Valuation _DB Dados do Mercado_Açúcar Físico não embarcado - Nov08 - Conferido_DB Entrada_1_Commodities_2_DB Entrada_DB Entrada_1_DB Entrada_2-DRE_Dep_Judiciais-Contingências" xfId="23613"/>
    <cellStyle name="s_Valuation _DB Dados do Mercado_Açúcar Físico não embarcado - Nov08 - Conferido_DB Entrada_1_Commodities_2_DB Entrada_DB Entrada_1_DB Entrada_2-DRE_DFC Gerencial" xfId="23614"/>
    <cellStyle name="s_Valuation _DB Dados do Mercado_Açúcar Físico não embarcado - Nov08 - Conferido_DB Entrada_1_Commodities_2_DB Entrada_DB Entrada_1_DB Entrada_2-DRE_DMPL" xfId="23615"/>
    <cellStyle name="s_Valuation _DB Dados do Mercado_Açúcar Físico não embarcado - Nov08 - Conferido_DB Entrada_1_Commodities_2_DB Entrada_DB Entrada_1_DB Entrada_3-Balanço" xfId="23616"/>
    <cellStyle name="s_Valuation _DB Dados do Mercado_Açúcar Físico não embarcado - Nov08 - Conferido_DB Entrada_1_Commodities_2_DB Entrada_DB Entrada_1_DB Entrada_7-Estoque" xfId="23617"/>
    <cellStyle name="s_Valuation _DB Dados do Mercado_Açúcar Físico não embarcado - Nov08 - Conferido_DB Entrada_1_Commodities_2_DB Entrada_DB Entrada_1_DB Entrada_Relatório Gerencial" xfId="23618"/>
    <cellStyle name="s_Valuation _DB Dados do Mercado_Açúcar Físico não embarcado - Nov08 - Conferido_DB Entrada_1_Commodities_2_DB Entrada_DB Entrada_1_DB Entrada_Relatório Gerencial 2" xfId="23619"/>
    <cellStyle name="s_Valuation _DB Dados do Mercado_Açúcar Físico não embarcado - Nov08 - Conferido_DB Entrada_1_Commodities_2_DB Entrada_DB Entrada_1_DB Entrada_Relatório Gerencial 2_15-FINANCEIRAS" xfId="23620"/>
    <cellStyle name="s_Valuation _DB Dados do Mercado_Açúcar Físico não embarcado - Nov08 - Conferido_DB Entrada_1_Commodities_2_DB Entrada_DB Entrada_1_DB Entrada_Relatório Gerencial_15-FINANCEIRAS" xfId="23621"/>
    <cellStyle name="s_Valuation _DB Dados do Mercado_Açúcar Físico não embarcado - Nov08 - Conferido_DB Entrada_1_Commodities_2_DB Entrada_DB Entrada_1_DB Entrada_Relatório Gerencial_15-FINANCEIRAS_1" xfId="23622"/>
    <cellStyle name="s_Valuation _DB Dados do Mercado_Açúcar Físico não embarcado - Nov08 - Conferido_DB Entrada_1_Commodities_2_DB Entrada_DB Entrada_1_DB Entrada_Relatório Gerencial_2-DRE" xfId="23623"/>
    <cellStyle name="s_Valuation _DB Dados do Mercado_Açúcar Físico não embarcado - Nov08 - Conferido_DB Entrada_1_Commodities_2_DB Entrada_DB Entrada_1_DB Entrada_Relatório Gerencial_2-DRE_Dep_Judiciais-Contingências" xfId="23624"/>
    <cellStyle name="s_Valuation _DB Dados do Mercado_Açúcar Físico não embarcado - Nov08 - Conferido_DB Entrada_1_Commodities_2_DB Entrada_DB Entrada_1_DB Entrada_Relatório Gerencial_2-DRE_DFC Gerencial" xfId="23625"/>
    <cellStyle name="s_Valuation _DB Dados do Mercado_Açúcar Físico não embarcado - Nov08 - Conferido_DB Entrada_1_Commodities_2_DB Entrada_DB Entrada_1_DB Entrada_Relatório Gerencial_2-DRE_DMPL" xfId="23626"/>
    <cellStyle name="s_Valuation _DB Dados do Mercado_Açúcar Físico não embarcado - Nov08 - Conferido_DB Entrada_1_Commodities_2_DB Entrada_DB Entrada_1_DB Entrada_Relatório Gerencial_3-Balanço" xfId="23627"/>
    <cellStyle name="s_Valuation _DB Dados do Mercado_Açúcar Físico não embarcado - Nov08 - Conferido_DB Entrada_1_Commodities_2_DB Entrada_DB Entrada_1_DB Entrada_Relatório Gerencial_7-Estoque" xfId="23628"/>
    <cellStyle name="s_Valuation _DB Dados do Mercado_Açúcar Físico não embarcado - Nov08 - Conferido_DB Entrada_1_Commodities_2_DB Entrada_DB Entrada_1_DB Entrada_Relatório Gerencial_DB Entrada" xfId="23629"/>
    <cellStyle name="s_Valuation _DB Dados do Mercado_Açúcar Físico não embarcado - Nov08 - Conferido_DB Entrada_1_Commodities_2_DB Entrada_DB Entrada_1_DB Entrada_Relatório Gerencial_DB Entrada 2" xfId="23630"/>
    <cellStyle name="s_Valuation _DB Dados do Mercado_Açúcar Físico não embarcado - Nov08 - Conferido_DB Entrada_1_Commodities_2_DB Entrada_DB Entrada_1_DB Entrada_Relatório Gerencial_DB Entrada 2_15-FINANCEIRAS" xfId="23631"/>
    <cellStyle name="s_Valuation _DB Dados do Mercado_Açúcar Físico não embarcado - Nov08 - Conferido_DB Entrada_1_Commodities_2_DB Entrada_DB Entrada_1_DB Entrada_Relatório Gerencial_DB Entrada_15-FINANCEIRAS" xfId="23632"/>
    <cellStyle name="s_Valuation _DB Dados do Mercado_Açúcar Físico não embarcado - Nov08 - Conferido_DB Entrada_1_Commodities_2_DB Entrada_DB Entrada_1_DB Entrada_Relatório Gerencial_DB Entrada_15-FINANCEIRAS_1" xfId="23633"/>
    <cellStyle name="s_Valuation _DB Dados do Mercado_Açúcar Físico não embarcado - Nov08 - Conferido_DB Entrada_1_Commodities_2_DB Entrada_DB Entrada_1_DB Entrada_Relatório Gerencial_DB Entrada_2-DRE" xfId="23634"/>
    <cellStyle name="s_Valuation _DB Dados do Mercado_Açúcar Físico não embarcado - Nov08 - Conferido_DB Entrada_1_Commodities_2_DB Entrada_DB Entrada_1_DB Entrada_Relatório Gerencial_DB Entrada_2-DRE_Dep_Judiciais-Contingências" xfId="23635"/>
    <cellStyle name="s_Valuation _DB Dados do Mercado_Açúcar Físico não embarcado - Nov08 - Conferido_DB Entrada_1_Commodities_2_DB Entrada_DB Entrada_1_DB Entrada_Relatório Gerencial_DB Entrada_2-DRE_DFC Gerencial" xfId="23636"/>
    <cellStyle name="s_Valuation _DB Dados do Mercado_Açúcar Físico não embarcado - Nov08 - Conferido_DB Entrada_1_Commodities_2_DB Entrada_DB Entrada_1_DB Entrada_Relatório Gerencial_DB Entrada_2-DRE_DMPL" xfId="23637"/>
    <cellStyle name="s_Valuation _DB Dados do Mercado_Açúcar Físico não embarcado - Nov08 - Conferido_DB Entrada_1_Commodities_2_DB Entrada_DB Entrada_1_DB Entrada_Relatório Gerencial_DB Entrada_3-Balanço" xfId="23638"/>
    <cellStyle name="s_Valuation _DB Dados do Mercado_Açúcar Físico não embarcado - Nov08 - Conferido_DB Entrada_1_Commodities_2_DB Entrada_DB Entrada_1_DB Entrada_Relatório Gerencial_DB Entrada_7-Estoque" xfId="23639"/>
    <cellStyle name="s_Valuation _DB Dados do Mercado_Açúcar Físico não embarcado - Nov08 - Conferido_DB Entrada_1_Commodities_2_DB Entrada_DB Entrada_1_DB Exposição" xfId="23640"/>
    <cellStyle name="s_Valuation _DB Dados do Mercado_Açúcar Físico não embarcado - Nov08 - Conferido_DB Entrada_1_Commodities_2_DB Entrada_DB Entrada_1_DB Exposição 2" xfId="23641"/>
    <cellStyle name="s_Valuation _DB Dados do Mercado_Açúcar Físico não embarcado - Nov08 - Conferido_DB Entrada_1_Commodities_2_DB Entrada_DB Entrada_1_DB Exposição 2_15-FINANCEIRAS" xfId="23642"/>
    <cellStyle name="s_Valuation _DB Dados do Mercado_Açúcar Físico não embarcado - Nov08 - Conferido_DB Entrada_1_Commodities_2_DB Entrada_DB Entrada_1_DB Exposição_15-FINANCEIRAS" xfId="23643"/>
    <cellStyle name="s_Valuation _DB Dados do Mercado_Açúcar Físico não embarcado - Nov08 - Conferido_DB Entrada_1_Commodities_2_DB Entrada_DB Entrada_1_DB Exposição_15-FINANCEIRAS_1" xfId="23644"/>
    <cellStyle name="s_Valuation _DB Dados do Mercado_Açúcar Físico não embarcado - Nov08 - Conferido_DB Entrada_1_Commodities_2_DB Entrada_DB Entrada_1_DB Exposição_2-DRE" xfId="23645"/>
    <cellStyle name="s_Valuation _DB Dados do Mercado_Açúcar Físico não embarcado - Nov08 - Conferido_DB Entrada_1_Commodities_2_DB Entrada_DB Entrada_1_DB Exposição_2-DRE_Dep_Judiciais-Contingências" xfId="23646"/>
    <cellStyle name="s_Valuation _DB Dados do Mercado_Açúcar Físico não embarcado - Nov08 - Conferido_DB Entrada_1_Commodities_2_DB Entrada_DB Entrada_1_DB Exposição_2-DRE_DFC Gerencial" xfId="23647"/>
    <cellStyle name="s_Valuation _DB Dados do Mercado_Açúcar Físico não embarcado - Nov08 - Conferido_DB Entrada_1_Commodities_2_DB Entrada_DB Entrada_1_DB Exposição_2-DRE_DMPL" xfId="23648"/>
    <cellStyle name="s_Valuation _DB Dados do Mercado_Açúcar Físico não embarcado - Nov08 - Conferido_DB Entrada_1_Commodities_2_DB Entrada_DB Entrada_1_DB Exposição_3-Balanço" xfId="23649"/>
    <cellStyle name="s_Valuation _DB Dados do Mercado_Açúcar Físico não embarcado - Nov08 - Conferido_DB Entrada_1_Commodities_2_DB Entrada_DB Entrada_1_DB Exposição_7-Estoque" xfId="23650"/>
    <cellStyle name="s_Valuation _DB Dados do Mercado_Açúcar Físico não embarcado - Nov08 - Conferido_DB Entrada_1_Commodities_2_DB Entrada_DB Entrada_1_DB Exposição_Relatório Gerencial" xfId="23651"/>
    <cellStyle name="s_Valuation _DB Dados do Mercado_Açúcar Físico não embarcado - Nov08 - Conferido_DB Entrada_1_Commodities_2_DB Entrada_DB Entrada_1_DB Exposição_Relatório Gerencial 2" xfId="23652"/>
    <cellStyle name="s_Valuation _DB Dados do Mercado_Açúcar Físico não embarcado - Nov08 - Conferido_DB Entrada_1_Commodities_2_DB Entrada_DB Entrada_1_DB Exposição_Relatório Gerencial 2_15-FINANCEIRAS" xfId="23653"/>
    <cellStyle name="s_Valuation _DB Dados do Mercado_Açúcar Físico não embarcado - Nov08 - Conferido_DB Entrada_1_Commodities_2_DB Entrada_DB Entrada_1_DB Exposição_Relatório Gerencial_15-FINANCEIRAS" xfId="23654"/>
    <cellStyle name="s_Valuation _DB Dados do Mercado_Açúcar Físico não embarcado - Nov08 - Conferido_DB Entrada_1_Commodities_2_DB Entrada_DB Entrada_1_DB Exposição_Relatório Gerencial_15-FINANCEIRAS_1" xfId="23655"/>
    <cellStyle name="s_Valuation _DB Dados do Mercado_Açúcar Físico não embarcado - Nov08 - Conferido_DB Entrada_1_Commodities_2_DB Entrada_DB Entrada_1_DB Exposição_Relatório Gerencial_2-DRE" xfId="23656"/>
    <cellStyle name="s_Valuation _DB Dados do Mercado_Açúcar Físico não embarcado - Nov08 - Conferido_DB Entrada_1_Commodities_2_DB Entrada_DB Entrada_1_DB Exposição_Relatório Gerencial_2-DRE_Dep_Judiciais-Contingências" xfId="23657"/>
    <cellStyle name="s_Valuation _DB Dados do Mercado_Açúcar Físico não embarcado - Nov08 - Conferido_DB Entrada_1_Commodities_2_DB Entrada_DB Entrada_1_DB Exposição_Relatório Gerencial_2-DRE_DFC Gerencial" xfId="23658"/>
    <cellStyle name="s_Valuation _DB Dados do Mercado_Açúcar Físico não embarcado - Nov08 - Conferido_DB Entrada_1_Commodities_2_DB Entrada_DB Entrada_1_DB Exposição_Relatório Gerencial_2-DRE_DMPL" xfId="23659"/>
    <cellStyle name="s_Valuation _DB Dados do Mercado_Açúcar Físico não embarcado - Nov08 - Conferido_DB Entrada_1_Commodities_2_DB Entrada_DB Entrada_1_DB Exposição_Relatório Gerencial_3-Balanço" xfId="23660"/>
    <cellStyle name="s_Valuation _DB Dados do Mercado_Açúcar Físico não embarcado - Nov08 - Conferido_DB Entrada_1_Commodities_2_DB Entrada_DB Entrada_1_DB Exposição_Relatório Gerencial_7-Estoque" xfId="23661"/>
    <cellStyle name="s_Valuation _DB Dados do Mercado_Açúcar Físico não embarcado - Nov08 - Conferido_DB Entrada_1_Commodities_2_DB Entrada_DB Entrada_1_DB Exposição_Relatório Gerencial_DB Entrada" xfId="23662"/>
    <cellStyle name="s_Valuation _DB Dados do Mercado_Açúcar Físico não embarcado - Nov08 - Conferido_DB Entrada_1_Commodities_2_DB Entrada_DB Entrada_1_DB Exposição_Relatório Gerencial_DB Entrada 2" xfId="23663"/>
    <cellStyle name="s_Valuation _DB Dados do Mercado_Açúcar Físico não embarcado - Nov08 - Conferido_DB Entrada_1_Commodities_2_DB Entrada_DB Entrada_1_DB Exposição_Relatório Gerencial_DB Entrada 2_15-FINANCEIRAS" xfId="23664"/>
    <cellStyle name="s_Valuation _DB Dados do Mercado_Açúcar Físico não embarcado - Nov08 - Conferido_DB Entrada_1_Commodities_2_DB Entrada_DB Entrada_1_DB Exposição_Relatório Gerencial_DB Entrada_15-FINANCEIRAS" xfId="23665"/>
    <cellStyle name="s_Valuation _DB Dados do Mercado_Açúcar Físico não embarcado - Nov08 - Conferido_DB Entrada_1_Commodities_2_DB Entrada_DB Entrada_1_DB Exposição_Relatório Gerencial_DB Entrada_15-FINANCEIRAS_1" xfId="23666"/>
    <cellStyle name="s_Valuation _DB Dados do Mercado_Açúcar Físico não embarcado - Nov08 - Conferido_DB Entrada_1_Commodities_2_DB Entrada_DB Entrada_1_DB Exposição_Relatório Gerencial_DB Entrada_2-DRE" xfId="23667"/>
    <cellStyle name="s_Valuation _DB Dados do Mercado_Açúcar Físico não embarcado - Nov08 - Conferido_DB Entrada_1_Commodities_2_DB Entrada_DB Entrada_1_DB Exposição_Relatório Gerencial_DB Entrada_2-DRE_Dep_Judiciais-Contingências" xfId="23668"/>
    <cellStyle name="s_Valuation _DB Dados do Mercado_Açúcar Físico não embarcado - Nov08 - Conferido_DB Entrada_1_Commodities_2_DB Entrada_DB Entrada_1_DB Exposição_Relatório Gerencial_DB Entrada_2-DRE_DFC Gerencial" xfId="23669"/>
    <cellStyle name="s_Valuation _DB Dados do Mercado_Açúcar Físico não embarcado - Nov08 - Conferido_DB Entrada_1_Commodities_2_DB Entrada_DB Entrada_1_DB Exposição_Relatório Gerencial_DB Entrada_2-DRE_DMPL" xfId="23670"/>
    <cellStyle name="s_Valuation _DB Dados do Mercado_Açúcar Físico não embarcado - Nov08 - Conferido_DB Entrada_1_Commodities_2_DB Entrada_DB Entrada_1_DB Exposição_Relatório Gerencial_DB Entrada_3-Balanço" xfId="23671"/>
    <cellStyle name="s_Valuation _DB Dados do Mercado_Açúcar Físico não embarcado - Nov08 - Conferido_DB Entrada_1_Commodities_2_DB Entrada_DB Entrada_1_DB Exposição_Relatório Gerencial_DB Entrada_7-Estoque" xfId="23672"/>
    <cellStyle name="s_Valuation _DB Dados do Mercado_Açúcar Físico não embarcado - Nov08 - Conferido_DB Entrada_1_Commodities_2_DB Entrada_DB Entrada_1_DB Posição" xfId="23673"/>
    <cellStyle name="s_Valuation _DB Dados do Mercado_Açúcar Físico não embarcado - Nov08 - Conferido_DB Entrada_1_Commodities_2_DB Entrada_DB Entrada_1_DB Posição 2" xfId="23674"/>
    <cellStyle name="s_Valuation _DB Dados do Mercado_Açúcar Físico não embarcado - Nov08 - Conferido_DB Entrada_1_Commodities_2_DB Entrada_DB Entrada_1_DB Posição 2_15-FINANCEIRAS" xfId="23675"/>
    <cellStyle name="s_Valuation _DB Dados do Mercado_Açúcar Físico não embarcado - Nov08 - Conferido_DB Entrada_1_Commodities_2_DB Entrada_DB Entrada_1_DB Posição_15-FINANCEIRAS" xfId="23676"/>
    <cellStyle name="s_Valuation _DB Dados do Mercado_Açúcar Físico não embarcado - Nov08 - Conferido_DB Entrada_1_Commodities_2_DB Entrada_DB Entrada_1_DB Posição_15-FINANCEIRAS_1" xfId="23677"/>
    <cellStyle name="s_Valuation _DB Dados do Mercado_Açúcar Físico não embarcado - Nov08 - Conferido_DB Entrada_1_Commodities_2_DB Entrada_DB Entrada_1_DB Posição_2-DRE" xfId="23678"/>
    <cellStyle name="s_Valuation _DB Dados do Mercado_Açúcar Físico não embarcado - Nov08 - Conferido_DB Entrada_1_Commodities_2_DB Entrada_DB Entrada_1_DB Posição_2-DRE_Dep_Judiciais-Contingências" xfId="23679"/>
    <cellStyle name="s_Valuation _DB Dados do Mercado_Açúcar Físico não embarcado - Nov08 - Conferido_DB Entrada_1_Commodities_2_DB Entrada_DB Entrada_1_DB Posição_2-DRE_DFC Gerencial" xfId="23680"/>
    <cellStyle name="s_Valuation _DB Dados do Mercado_Açúcar Físico não embarcado - Nov08 - Conferido_DB Entrada_1_Commodities_2_DB Entrada_DB Entrada_1_DB Posição_2-DRE_DMPL" xfId="23681"/>
    <cellStyle name="s_Valuation _DB Dados do Mercado_Açúcar Físico não embarcado - Nov08 - Conferido_DB Entrada_1_Commodities_2_DB Entrada_DB Entrada_1_DB Posição_3-Balanço" xfId="23682"/>
    <cellStyle name="s_Valuation _DB Dados do Mercado_Açúcar Físico não embarcado - Nov08 - Conferido_DB Entrada_1_Commodities_2_DB Entrada_DB Entrada_1_DB Posição_7-Estoque" xfId="23683"/>
    <cellStyle name="s_Valuation _DB Dados do Mercado_Açúcar Físico não embarcado - Nov08 - Conferido_DB Entrada_1_Commodities_2_DB Entrada_DB Entrada_1_Liquidações_Prêmios" xfId="23684"/>
    <cellStyle name="s_Valuation _DB Dados do Mercado_Açúcar Físico não embarcado - Nov08 - Conferido_DB Entrada_1_Commodities_2_DB Entrada_DB Entrada_1_Liquidações_Prêmios 2" xfId="23685"/>
    <cellStyle name="s_Valuation _DB Dados do Mercado_Açúcar Físico não embarcado - Nov08 - Conferido_DB Entrada_1_Commodities_2_DB Entrada_DB Entrada_1_Liquidações_Prêmios 2_15-FINANCEIRAS" xfId="23686"/>
    <cellStyle name="s_Valuation _DB Dados do Mercado_Açúcar Físico não embarcado - Nov08 - Conferido_DB Entrada_1_Commodities_2_DB Entrada_DB Entrada_1_Liquidações_Prêmios_15-FINANCEIRAS" xfId="23687"/>
    <cellStyle name="s_Valuation _DB Dados do Mercado_Açúcar Físico não embarcado - Nov08 - Conferido_DB Entrada_1_Commodities_2_DB Entrada_DB Entrada_1_Liquidações_Prêmios_15-FINANCEIRAS_1" xfId="23688"/>
    <cellStyle name="s_Valuation _DB Dados do Mercado_Açúcar Físico não embarcado - Nov08 - Conferido_DB Entrada_1_Commodities_2_DB Entrada_DB Entrada_1_Liquidações_Prêmios_2-DRE" xfId="23689"/>
    <cellStyle name="s_Valuation _DB Dados do Mercado_Açúcar Físico não embarcado - Nov08 - Conferido_DB Entrada_1_Commodities_2_DB Entrada_DB Entrada_1_Liquidações_Prêmios_2-DRE_Dep_Judiciais-Contingências" xfId="23690"/>
    <cellStyle name="s_Valuation _DB Dados do Mercado_Açúcar Físico não embarcado - Nov08 - Conferido_DB Entrada_1_Commodities_2_DB Entrada_DB Entrada_1_Liquidações_Prêmios_2-DRE_DFC Gerencial" xfId="23691"/>
    <cellStyle name="s_Valuation _DB Dados do Mercado_Açúcar Físico não embarcado - Nov08 - Conferido_DB Entrada_1_Commodities_2_DB Entrada_DB Entrada_1_Liquidações_Prêmios_2-DRE_DMPL" xfId="23692"/>
    <cellStyle name="s_Valuation _DB Dados do Mercado_Açúcar Físico não embarcado - Nov08 - Conferido_DB Entrada_1_Commodities_2_DB Entrada_DB Entrada_1_Liquidações_Prêmios_3-Balanço" xfId="23693"/>
    <cellStyle name="s_Valuation _DB Dados do Mercado_Açúcar Físico não embarcado - Nov08 - Conferido_DB Entrada_1_Commodities_2_DB Entrada_DB Entrada_1_Liquidações_Prêmios_7-Estoque" xfId="23694"/>
    <cellStyle name="s_Valuation _DB Dados do Mercado_Açúcar Físico não embarcado - Nov08 - Conferido_DB Entrada_1_Commodities_2_DB Entrada_DB Entrada_1_Posição Futuros" xfId="23695"/>
    <cellStyle name="s_Valuation _DB Dados do Mercado_Açúcar Físico não embarcado - Nov08 - Conferido_DB Entrada_1_Commodities_2_DB Entrada_DB Entrada_1_Posição Futuros 2" xfId="23696"/>
    <cellStyle name="s_Valuation _DB Dados do Mercado_Açúcar Físico não embarcado - Nov08 - Conferido_DB Entrada_1_Commodities_2_DB Entrada_DB Entrada_1_Posição Futuros 2_15-FINANCEIRAS" xfId="23697"/>
    <cellStyle name="s_Valuation _DB Dados do Mercado_Açúcar Físico não embarcado - Nov08 - Conferido_DB Entrada_1_Commodities_2_DB Entrada_DB Entrada_1_Posição Futuros_15-FINANCEIRAS" xfId="23698"/>
    <cellStyle name="s_Valuation _DB Dados do Mercado_Açúcar Físico não embarcado - Nov08 - Conferido_DB Entrada_1_Commodities_2_DB Entrada_DB Entrada_1_Posição Futuros_15-FINANCEIRAS_1" xfId="23699"/>
    <cellStyle name="s_Valuation _DB Dados do Mercado_Açúcar Físico não embarcado - Nov08 - Conferido_DB Entrada_1_Commodities_2_DB Entrada_DB Entrada_1_Posição Futuros_2-DRE" xfId="23700"/>
    <cellStyle name="s_Valuation _DB Dados do Mercado_Açúcar Físico não embarcado - Nov08 - Conferido_DB Entrada_1_Commodities_2_DB Entrada_DB Entrada_1_Posição Futuros_2-DRE_Dep_Judiciais-Contingências" xfId="23701"/>
    <cellStyle name="s_Valuation _DB Dados do Mercado_Açúcar Físico não embarcado - Nov08 - Conferido_DB Entrada_1_Commodities_2_DB Entrada_DB Entrada_1_Posição Futuros_2-DRE_DFC Gerencial" xfId="23702"/>
    <cellStyle name="s_Valuation _DB Dados do Mercado_Açúcar Físico não embarcado - Nov08 - Conferido_DB Entrada_1_Commodities_2_DB Entrada_DB Entrada_1_Posição Futuros_2-DRE_DMPL" xfId="23703"/>
    <cellStyle name="s_Valuation _DB Dados do Mercado_Açúcar Físico não embarcado - Nov08 - Conferido_DB Entrada_1_Commodities_2_DB Entrada_DB Entrada_1_Posição Futuros_3-Balanço" xfId="23704"/>
    <cellStyle name="s_Valuation _DB Dados do Mercado_Açúcar Físico não embarcado - Nov08 - Conferido_DB Entrada_1_Commodities_2_DB Entrada_DB Entrada_1_Posição Futuros_7-Estoque" xfId="23705"/>
    <cellStyle name="s_Valuation _DB Dados do Mercado_Açúcar Físico não embarcado - Nov08 - Conferido_DB Entrada_1_Commodities_2_DB Entrada_DB Entrada_1_Relatório de Commodities" xfId="23706"/>
    <cellStyle name="s_Valuation _DB Dados do Mercado_Açúcar Físico não embarcado - Nov08 - Conferido_DB Entrada_1_Commodities_2_DB Entrada_DB Entrada_1_Relatório de Commodities 2" xfId="23707"/>
    <cellStyle name="s_Valuation _DB Dados do Mercado_Açúcar Físico não embarcado - Nov08 - Conferido_DB Entrada_1_Commodities_2_DB Entrada_DB Entrada_1_Relatório de Commodities 2_15-FINANCEIRAS" xfId="23708"/>
    <cellStyle name="s_Valuation _DB Dados do Mercado_Açúcar Físico não embarcado - Nov08 - Conferido_DB Entrada_1_Commodities_2_DB Entrada_DB Entrada_1_Relatório de Commodities_15-FINANCEIRAS" xfId="23709"/>
    <cellStyle name="s_Valuation _DB Dados do Mercado_Açúcar Físico não embarcado - Nov08 - Conferido_DB Entrada_1_Commodities_2_DB Entrada_DB Entrada_1_Relatório de Commodities_15-FINANCEIRAS_1" xfId="23710"/>
    <cellStyle name="s_Valuation _DB Dados do Mercado_Açúcar Físico não embarcado - Nov08 - Conferido_DB Entrada_1_Commodities_2_DB Entrada_DB Entrada_1_Relatório de Commodities_2-DRE" xfId="23711"/>
    <cellStyle name="s_Valuation _DB Dados do Mercado_Açúcar Físico não embarcado - Nov08 - Conferido_DB Entrada_1_Commodities_2_DB Entrada_DB Entrada_1_Relatório de Commodities_2-DRE_Dep_Judiciais-Contingências" xfId="23712"/>
    <cellStyle name="s_Valuation _DB Dados do Mercado_Açúcar Físico não embarcado - Nov08 - Conferido_DB Entrada_1_Commodities_2_DB Entrada_DB Entrada_1_Relatório de Commodities_2-DRE_DFC Gerencial" xfId="23713"/>
    <cellStyle name="s_Valuation _DB Dados do Mercado_Açúcar Físico não embarcado - Nov08 - Conferido_DB Entrada_1_Commodities_2_DB Entrada_DB Entrada_1_Relatório de Commodities_2-DRE_DMPL" xfId="23714"/>
    <cellStyle name="s_Valuation _DB Dados do Mercado_Açúcar Físico não embarcado - Nov08 - Conferido_DB Entrada_1_Commodities_2_DB Entrada_DB Entrada_1_Relatório de Commodities_3-Balanço" xfId="23715"/>
    <cellStyle name="s_Valuation _DB Dados do Mercado_Açúcar Físico não embarcado - Nov08 - Conferido_DB Entrada_1_Commodities_2_DB Entrada_DB Entrada_1_Relatório de Commodities_7-Estoque" xfId="23716"/>
    <cellStyle name="s_Valuation _DB Dados do Mercado_Açúcar Físico não embarcado - Nov08 - Conferido_DB Entrada_1_Commodities_2_DB Entrada_DB Entrada_1_Relatório de Commodities_Relatório Gerencial" xfId="23717"/>
    <cellStyle name="s_Valuation _DB Dados do Mercado_Açúcar Físico não embarcado - Nov08 - Conferido_DB Entrada_1_Commodities_2_DB Entrada_DB Entrada_1_Relatório de Commodities_Relatório Gerencial 2" xfId="23718"/>
    <cellStyle name="s_Valuation _DB Dados do Mercado_Açúcar Físico não embarcado - Nov08 - Conferido_DB Entrada_1_Commodities_2_DB Entrada_DB Entrada_1_Relatório de Commodities_Relatório Gerencial 2_15-FINANCEIRAS" xfId="23719"/>
    <cellStyle name="s_Valuation _DB Dados do Mercado_Açúcar Físico não embarcado - Nov08 - Conferido_DB Entrada_1_Commodities_2_DB Entrada_DB Entrada_1_Relatório de Commodities_Relatório Gerencial_15-FINANCEIRAS" xfId="23720"/>
    <cellStyle name="s_Valuation _DB Dados do Mercado_Açúcar Físico não embarcado - Nov08 - Conferido_DB Entrada_1_Commodities_2_DB Entrada_DB Entrada_1_Relatório de Commodities_Relatório Gerencial_15-FINANCEIRAS_1" xfId="23721"/>
    <cellStyle name="s_Valuation _DB Dados do Mercado_Açúcar Físico não embarcado - Nov08 - Conferido_DB Entrada_1_Commodities_2_DB Entrada_DB Entrada_1_Relatório de Commodities_Relatório Gerencial_2-DRE" xfId="23722"/>
    <cellStyle name="s_Valuation _DB Dados do Mercado_Açúcar Físico não embarcado - Nov08 - Conferido_DB Entrada_1_Commodities_2_DB Entrada_DB Entrada_1_Relatório de Commodities_Relatório Gerencial_2-DRE_Dep_Judiciais-Contingências" xfId="23723"/>
    <cellStyle name="s_Valuation _DB Dados do Mercado_Açúcar Físico não embarcado - Nov08 - Conferido_DB Entrada_1_Commodities_2_DB Entrada_DB Entrada_1_Relatório de Commodities_Relatório Gerencial_2-DRE_DFC Gerencial" xfId="23724"/>
    <cellStyle name="s_Valuation _DB Dados do Mercado_Açúcar Físico não embarcado - Nov08 - Conferido_DB Entrada_1_Commodities_2_DB Entrada_DB Entrada_1_Relatório de Commodities_Relatório Gerencial_2-DRE_DMPL" xfId="23725"/>
    <cellStyle name="s_Valuation _DB Dados do Mercado_Açúcar Físico não embarcado - Nov08 - Conferido_DB Entrada_1_Commodities_2_DB Entrada_DB Entrada_1_Relatório de Commodities_Relatório Gerencial_3-Balanço" xfId="23726"/>
    <cellStyle name="s_Valuation _DB Dados do Mercado_Açúcar Físico não embarcado - Nov08 - Conferido_DB Entrada_1_Commodities_2_DB Entrada_DB Entrada_1_Relatório de Commodities_Relatório Gerencial_7-Estoque" xfId="23727"/>
    <cellStyle name="s_Valuation _DB Dados do Mercado_Açúcar Físico não embarcado - Nov08 - Conferido_DB Entrada_1_Commodities_2_DB Entrada_DB Entrada_1_Relatório de Commodities_Relatório Gerencial_DB Entrada" xfId="23728"/>
    <cellStyle name="s_Valuation _DB Dados do Mercado_Açúcar Físico não embarcado - Nov08 - Conferido_DB Entrada_1_Commodities_2_DB Entrada_DB Entrada_1_Relatório de Commodities_Relatório Gerencial_DB Entrada 2" xfId="23729"/>
    <cellStyle name="s_Valuation _DB Dados do Mercado_Açúcar Físico não embarcado - Nov08 - Conferido_DB Entrada_1_Commodities_2_DB Entrada_DB Entrada_1_Relatório de Commodities_Relatório Gerencial_DB Entrada 2_15-FINANCEIRAS" xfId="23730"/>
    <cellStyle name="s_Valuation _DB Dados do Mercado_Açúcar Físico não embarcado - Nov08 - Conferido_DB Entrada_1_Commodities_2_DB Entrada_DB Entrada_1_Relatório de Commodities_Relatório Gerencial_DB Entrada_15-FINANCEIRAS" xfId="23731"/>
    <cellStyle name="s_Valuation _DB Dados do Mercado_Açúcar Físico não embarcado - Nov08 - Conferido_DB Entrada_1_Commodities_2_DB Entrada_DB Entrada_1_Relatório de Commodities_Relatório Gerencial_DB Entrada_15-FINANCEIRAS_1" xfId="23732"/>
    <cellStyle name="s_Valuation _DB Dados do Mercado_Açúcar Físico não embarcado - Nov08 - Conferido_DB Entrada_1_Commodities_2_DB Entrada_DB Entrada_1_Relatório de Commodities_Relatório Gerencial_DB Entrada_2-DRE" xfId="23733"/>
    <cellStyle name="s_Valuation _DB Dados do Mercado_Açúcar Físico não embarcado - Nov08 - Conferido_DB Entrada_1_Commodities_2_DB Entrada_DB Entrada_1_Relatório de Commodities_Relatório Gerencial_DB Entrada_2-DRE_Dep_Judiciais-Contingências" xfId="23734"/>
    <cellStyle name="s_Valuation _DB Dados do Mercado_Açúcar Físico não embarcado - Nov08 - Conferido_DB Entrada_1_Commodities_2_DB Entrada_DB Entrada_1_Relatório de Commodities_Relatório Gerencial_DB Entrada_2-DRE_DFC Gerencial" xfId="23735"/>
    <cellStyle name="s_Valuation _DB Dados do Mercado_Açúcar Físico não embarcado - Nov08 - Conferido_DB Entrada_1_Commodities_2_DB Entrada_DB Entrada_1_Relatório de Commodities_Relatório Gerencial_DB Entrada_2-DRE_DMPL" xfId="23736"/>
    <cellStyle name="s_Valuation _DB Dados do Mercado_Açúcar Físico não embarcado - Nov08 - Conferido_DB Entrada_1_Commodities_2_DB Entrada_DB Entrada_1_Relatório de Commodities_Relatório Gerencial_DB Entrada_3-Balanço" xfId="23737"/>
    <cellStyle name="s_Valuation _DB Dados do Mercado_Açúcar Físico não embarcado - Nov08 - Conferido_DB Entrada_1_Commodities_2_DB Entrada_DB Entrada_1_Relatório de Commodities_Relatório Gerencial_DB Entrada_7-Estoque" xfId="23738"/>
    <cellStyle name="s_Valuation _DB Dados do Mercado_Açúcar Físico não embarcado - Nov08 - Conferido_DB Entrada_1_Commodities_2_DB Entrada_DB Entrada_1_Relatório Fechamento" xfId="23739"/>
    <cellStyle name="s_Valuation _DB Dados do Mercado_Açúcar Físico não embarcado - Nov08 - Conferido_DB Entrada_1_Commodities_2_DB Entrada_DB Entrada_1_Relatório Fechamento 2" xfId="23740"/>
    <cellStyle name="s_Valuation _DB Dados do Mercado_Açúcar Físico não embarcado - Nov08 - Conferido_DB Entrada_1_Commodities_2_DB Entrada_DB Entrada_1_Relatório Fechamento 2_15-FINANCEIRAS" xfId="23741"/>
    <cellStyle name="s_Valuation _DB Dados do Mercado_Açúcar Físico não embarcado - Nov08 - Conferido_DB Entrada_1_Commodities_2_DB Entrada_DB Entrada_1_Relatório Fechamento_15-FINANCEIRAS" xfId="23742"/>
    <cellStyle name="s_Valuation _DB Dados do Mercado_Açúcar Físico não embarcado - Nov08 - Conferido_DB Entrada_1_Commodities_2_DB Entrada_DB Entrada_1_Relatório Fechamento_15-FINANCEIRAS_1" xfId="23743"/>
    <cellStyle name="s_Valuation _DB Dados do Mercado_Açúcar Físico não embarcado - Nov08 - Conferido_DB Entrada_1_Commodities_2_DB Entrada_DB Entrada_1_Relatório Fechamento_2-DRE" xfId="23744"/>
    <cellStyle name="s_Valuation _DB Dados do Mercado_Açúcar Físico não embarcado - Nov08 - Conferido_DB Entrada_1_Commodities_2_DB Entrada_DB Entrada_1_Relatório Fechamento_2-DRE_Dep_Judiciais-Contingências" xfId="23745"/>
    <cellStyle name="s_Valuation _DB Dados do Mercado_Açúcar Físico não embarcado - Nov08 - Conferido_DB Entrada_1_Commodities_2_DB Entrada_DB Entrada_1_Relatório Fechamento_2-DRE_DFC Gerencial" xfId="23746"/>
    <cellStyle name="s_Valuation _DB Dados do Mercado_Açúcar Físico não embarcado - Nov08 - Conferido_DB Entrada_1_Commodities_2_DB Entrada_DB Entrada_1_Relatório Fechamento_2-DRE_DMPL" xfId="23747"/>
    <cellStyle name="s_Valuation _DB Dados do Mercado_Açúcar Físico não embarcado - Nov08 - Conferido_DB Entrada_1_Commodities_2_DB Entrada_DB Entrada_1_Relatório Fechamento_3-Balanço" xfId="23748"/>
    <cellStyle name="s_Valuation _DB Dados do Mercado_Açúcar Físico não embarcado - Nov08 - Conferido_DB Entrada_1_Commodities_2_DB Entrada_DB Entrada_1_Relatório Fechamento_7-Estoque" xfId="23749"/>
    <cellStyle name="s_Valuation _DB Dados do Mercado_Açúcar Físico não embarcado - Nov08 - Conferido_DB Entrada_1_Commodities_2_DB Entrada_DB Entrada_1_Relatório Gerencial" xfId="23750"/>
    <cellStyle name="s_Valuation _DB Dados do Mercado_Açúcar Físico não embarcado - Nov08 - Conferido_DB Entrada_1_Commodities_2_DB Entrada_DB Entrada_1_Relatório Gerencial 2" xfId="23751"/>
    <cellStyle name="s_Valuation _DB Dados do Mercado_Açúcar Físico não embarcado - Nov08 - Conferido_DB Entrada_1_Commodities_2_DB Entrada_DB Entrada_1_Relatório Gerencial 2_15-FINANCEIRAS" xfId="23752"/>
    <cellStyle name="s_Valuation _DB Dados do Mercado_Açúcar Físico não embarcado - Nov08 - Conferido_DB Entrada_1_Commodities_2_DB Entrada_DB Entrada_1_Relatório Gerencial_1" xfId="23753"/>
    <cellStyle name="s_Valuation _DB Dados do Mercado_Açúcar Físico não embarcado - Nov08 - Conferido_DB Entrada_1_Commodities_2_DB Entrada_DB Entrada_1_Relatório Gerencial_1 2" xfId="23754"/>
    <cellStyle name="s_Valuation _DB Dados do Mercado_Açúcar Físico não embarcado - Nov08 - Conferido_DB Entrada_1_Commodities_2_DB Entrada_DB Entrada_1_Relatório Gerencial_1 2_15-FINANCEIRAS" xfId="23755"/>
    <cellStyle name="s_Valuation _DB Dados do Mercado_Açúcar Físico não embarcado - Nov08 - Conferido_DB Entrada_1_Commodities_2_DB Entrada_DB Entrada_1_Relatório Gerencial_1_15-FINANCEIRAS" xfId="23756"/>
    <cellStyle name="s_Valuation _DB Dados do Mercado_Açúcar Físico não embarcado - Nov08 - Conferido_DB Entrada_1_Commodities_2_DB Entrada_DB Entrada_1_Relatório Gerencial_1_15-FINANCEIRAS_1" xfId="23757"/>
    <cellStyle name="s_Valuation _DB Dados do Mercado_Açúcar Físico não embarcado - Nov08 - Conferido_DB Entrada_1_Commodities_2_DB Entrada_DB Entrada_1_Relatório Gerencial_1_2-DRE" xfId="23758"/>
    <cellStyle name="s_Valuation _DB Dados do Mercado_Açúcar Físico não embarcado - Nov08 - Conferido_DB Entrada_1_Commodities_2_DB Entrada_DB Entrada_1_Relatório Gerencial_1_2-DRE_Dep_Judiciais-Contingências" xfId="23759"/>
    <cellStyle name="s_Valuation _DB Dados do Mercado_Açúcar Físico não embarcado - Nov08 - Conferido_DB Entrada_1_Commodities_2_DB Entrada_DB Entrada_1_Relatório Gerencial_1_2-DRE_DFC Gerencial" xfId="23760"/>
    <cellStyle name="s_Valuation _DB Dados do Mercado_Açúcar Físico não embarcado - Nov08 - Conferido_DB Entrada_1_Commodities_2_DB Entrada_DB Entrada_1_Relatório Gerencial_1_2-DRE_DMPL" xfId="23761"/>
    <cellStyle name="s_Valuation _DB Dados do Mercado_Açúcar Físico não embarcado - Nov08 - Conferido_DB Entrada_1_Commodities_2_DB Entrada_DB Entrada_1_Relatório Gerencial_1_3-Balanço" xfId="23762"/>
    <cellStyle name="s_Valuation _DB Dados do Mercado_Açúcar Físico não embarcado - Nov08 - Conferido_DB Entrada_1_Commodities_2_DB Entrada_DB Entrada_1_Relatório Gerencial_1_7-Estoque" xfId="23763"/>
    <cellStyle name="s_Valuation _DB Dados do Mercado_Açúcar Físico não embarcado - Nov08 - Conferido_DB Entrada_1_Commodities_2_DB Entrada_DB Entrada_1_Relatório Gerencial_1_DB Entrada" xfId="23764"/>
    <cellStyle name="s_Valuation _DB Dados do Mercado_Açúcar Físico não embarcado - Nov08 - Conferido_DB Entrada_1_Commodities_2_DB Entrada_DB Entrada_1_Relatório Gerencial_1_DB Entrada 2" xfId="23765"/>
    <cellStyle name="s_Valuation _DB Dados do Mercado_Açúcar Físico não embarcado - Nov08 - Conferido_DB Entrada_1_Commodities_2_DB Entrada_DB Entrada_1_Relatório Gerencial_1_DB Entrada 2_15-FINANCEIRAS" xfId="23766"/>
    <cellStyle name="s_Valuation _DB Dados do Mercado_Açúcar Físico não embarcado - Nov08 - Conferido_DB Entrada_1_Commodities_2_DB Entrada_DB Entrada_1_Relatório Gerencial_1_DB Entrada_15-FINANCEIRAS" xfId="23767"/>
    <cellStyle name="s_Valuation _DB Dados do Mercado_Açúcar Físico não embarcado - Nov08 - Conferido_DB Entrada_1_Commodities_2_DB Entrada_DB Entrada_1_Relatório Gerencial_1_DB Entrada_15-FINANCEIRAS_1" xfId="23768"/>
    <cellStyle name="s_Valuation _DB Dados do Mercado_Açúcar Físico não embarcado - Nov08 - Conferido_DB Entrada_1_Commodities_2_DB Entrada_DB Entrada_1_Relatório Gerencial_1_DB Entrada_2-DRE" xfId="23769"/>
    <cellStyle name="s_Valuation _DB Dados do Mercado_Açúcar Físico não embarcado - Nov08 - Conferido_DB Entrada_1_Commodities_2_DB Entrada_DB Entrada_1_Relatório Gerencial_1_DB Entrada_2-DRE_Dep_Judiciais-Contingências" xfId="23770"/>
    <cellStyle name="s_Valuation _DB Dados do Mercado_Açúcar Físico não embarcado - Nov08 - Conferido_DB Entrada_1_Commodities_2_DB Entrada_DB Entrada_1_Relatório Gerencial_1_DB Entrada_2-DRE_DFC Gerencial" xfId="23771"/>
    <cellStyle name="s_Valuation _DB Dados do Mercado_Açúcar Físico não embarcado - Nov08 - Conferido_DB Entrada_1_Commodities_2_DB Entrada_DB Entrada_1_Relatório Gerencial_1_DB Entrada_2-DRE_DMPL" xfId="23772"/>
    <cellStyle name="s_Valuation _DB Dados do Mercado_Açúcar Físico não embarcado - Nov08 - Conferido_DB Entrada_1_Commodities_2_DB Entrada_DB Entrada_1_Relatório Gerencial_1_DB Entrada_3-Balanço" xfId="23773"/>
    <cellStyle name="s_Valuation _DB Dados do Mercado_Açúcar Físico não embarcado - Nov08 - Conferido_DB Entrada_1_Commodities_2_DB Entrada_DB Entrada_1_Relatório Gerencial_1_DB Entrada_7-Estoque" xfId="23774"/>
    <cellStyle name="s_Valuation _DB Dados do Mercado_Açúcar Físico não embarcado - Nov08 - Conferido_DB Entrada_1_Commodities_2_DB Entrada_DB Entrada_1_Relatório Gerencial_15-FINANCEIRAS" xfId="23775"/>
    <cellStyle name="s_Valuation _DB Dados do Mercado_Açúcar Físico não embarcado - Nov08 - Conferido_DB Entrada_1_Commodities_2_DB Entrada_DB Entrada_1_Relatório Gerencial_15-FINANCEIRAS_1" xfId="23776"/>
    <cellStyle name="s_Valuation _DB Dados do Mercado_Açúcar Físico não embarcado - Nov08 - Conferido_DB Entrada_1_Commodities_2_DB Entrada_DB Entrada_1_Relatório Gerencial_2-DRE" xfId="23777"/>
    <cellStyle name="s_Valuation _DB Dados do Mercado_Açúcar Físico não embarcado - Nov08 - Conferido_DB Entrada_1_Commodities_2_DB Entrada_DB Entrada_1_Relatório Gerencial_2-DRE_Dep_Judiciais-Contingências" xfId="23778"/>
    <cellStyle name="s_Valuation _DB Dados do Mercado_Açúcar Físico não embarcado - Nov08 - Conferido_DB Entrada_1_Commodities_2_DB Entrada_DB Entrada_1_Relatório Gerencial_2-DRE_DFC Gerencial" xfId="23779"/>
    <cellStyle name="s_Valuation _DB Dados do Mercado_Açúcar Físico não embarcado - Nov08 - Conferido_DB Entrada_1_Commodities_2_DB Entrada_DB Entrada_1_Relatório Gerencial_2-DRE_DMPL" xfId="23780"/>
    <cellStyle name="s_Valuation _DB Dados do Mercado_Açúcar Físico não embarcado - Nov08 - Conferido_DB Entrada_1_Commodities_2_DB Entrada_DB Entrada_1_Relatório Gerencial_3-Balanço" xfId="23781"/>
    <cellStyle name="s_Valuation _DB Dados do Mercado_Açúcar Físico não embarcado - Nov08 - Conferido_DB Entrada_1_Commodities_2_DB Entrada_DB Entrada_1_Relatório Gerencial_7-Estoque" xfId="23782"/>
    <cellStyle name="s_Valuation _DB Dados do Mercado_Açúcar Físico não embarcado - Nov08 - Conferido_DB Entrada_1_Commodities_2_DB Entrada_DB Entrada_1_Sistema Cosan backup 103 Retirada de relatorios" xfId="23783"/>
    <cellStyle name="s_Valuation _DB Dados do Mercado_Açúcar Físico não embarcado - Nov08 - Conferido_DB Entrada_1_Commodities_2_DB Entrada_DB Entrada_1_Sistema Cosan backup 103 Retirada de relatorios 2" xfId="23784"/>
    <cellStyle name="s_Valuation _DB Dados do Mercado_Açúcar Físico não embarcado - Nov08 - Conferido_DB Entrada_1_Commodities_2_DB Entrada_DB Entrada_1_Sistema Cosan backup 103 Retirada de relatorios 2_15-FINANCEIRAS" xfId="23785"/>
    <cellStyle name="s_Valuation _DB Dados do Mercado_Açúcar Físico não embarcado - Nov08 - Conferido_DB Entrada_1_Commodities_2_DB Entrada_DB Entrada_1_Sistema Cosan backup 103 Retirada de relatorios_15-FINANCEIRAS" xfId="23786"/>
    <cellStyle name="s_Valuation _DB Dados do Mercado_Açúcar Físico não embarcado - Nov08 - Conferido_DB Entrada_1_Commodities_2_DB Entrada_DB Entrada_1_Sistema Cosan backup 103 Retirada de relatorios_15-FINANCEIRAS_1" xfId="23787"/>
    <cellStyle name="s_Valuation _DB Dados do Mercado_Açúcar Físico não embarcado - Nov08 - Conferido_DB Entrada_1_Commodities_2_DB Entrada_DB Entrada_1_Sistema Cosan backup 103 Retirada de relatorios_2-DRE" xfId="23788"/>
    <cellStyle name="s_Valuation _DB Dados do Mercado_Açúcar Físico não embarcado - Nov08 - Conferido_DB Entrada_1_Commodities_2_DB Entrada_DB Entrada_1_Sistema Cosan backup 103 Retirada de relatorios_2-DRE_Dep_Judiciais-Contingências" xfId="23789"/>
    <cellStyle name="s_Valuation _DB Dados do Mercado_Açúcar Físico não embarcado - Nov08 - Conferido_DB Entrada_1_Commodities_2_DB Entrada_DB Entrada_1_Sistema Cosan backup 103 Retirada de relatorios_2-DRE_DFC Gerencial" xfId="23790"/>
    <cellStyle name="s_Valuation _DB Dados do Mercado_Açúcar Físico não embarcado - Nov08 - Conferido_DB Entrada_1_Commodities_2_DB Entrada_DB Entrada_1_Sistema Cosan backup 103 Retirada de relatorios_2-DRE_DMPL" xfId="23791"/>
    <cellStyle name="s_Valuation _DB Dados do Mercado_Açúcar Físico não embarcado - Nov08 - Conferido_DB Entrada_1_Commodities_2_DB Entrada_DB Entrada_1_Sistema Cosan backup 103 Retirada de relatorios_3-Balanço" xfId="23792"/>
    <cellStyle name="s_Valuation _DB Dados do Mercado_Açúcar Físico não embarcado - Nov08 - Conferido_DB Entrada_1_Commodities_2_DB Entrada_DB Entrada_1_Sistema Cosan backup 103 Retirada de relatorios_7-Estoque" xfId="23793"/>
    <cellStyle name="s_Valuation _DB Dados do Mercado_Açúcar Físico não embarcado - Nov08 - Conferido_DB Entrada_1_Commodities_2_DB Entrada_DB Entrada_15-FINANCEIRAS" xfId="23794"/>
    <cellStyle name="s_Valuation _DB Dados do Mercado_Açúcar Físico não embarcado - Nov08 - Conferido_DB Entrada_1_Commodities_2_DB Entrada_DB Entrada_15-FINANCEIRAS_1" xfId="23795"/>
    <cellStyle name="s_Valuation _DB Dados do Mercado_Açúcar Físico não embarcado - Nov08 - Conferido_DB Entrada_1_Commodities_2_DB Entrada_DB Entrada_2-DRE" xfId="23796"/>
    <cellStyle name="s_Valuation _DB Dados do Mercado_Açúcar Físico não embarcado - Nov08 - Conferido_DB Entrada_1_Commodities_2_DB Entrada_DB Entrada_2-DRE_Dep_Judiciais-Contingências" xfId="23797"/>
    <cellStyle name="s_Valuation _DB Dados do Mercado_Açúcar Físico não embarcado - Nov08 - Conferido_DB Entrada_1_Commodities_2_DB Entrada_DB Entrada_2-DRE_DFC Gerencial" xfId="23798"/>
    <cellStyle name="s_Valuation _DB Dados do Mercado_Açúcar Físico não embarcado - Nov08 - Conferido_DB Entrada_1_Commodities_2_DB Entrada_DB Entrada_2-DRE_DMPL" xfId="23799"/>
    <cellStyle name="s_Valuation _DB Dados do Mercado_Açúcar Físico não embarcado - Nov08 - Conferido_DB Entrada_1_Commodities_2_DB Entrada_DB Entrada_3-Balanço" xfId="23800"/>
    <cellStyle name="s_Valuation _DB Dados do Mercado_Açúcar Físico não embarcado - Nov08 - Conferido_DB Entrada_1_Commodities_2_DB Entrada_DB Entrada_7-Estoque" xfId="23801"/>
    <cellStyle name="s_Valuation _DB Dados do Mercado_Açúcar Físico não embarcado - Nov08 - Conferido_DB Entrada_1_Commodities_2_DB Entrada_DB Entrada_Relatório Gerencial" xfId="23802"/>
    <cellStyle name="s_Valuation _DB Dados do Mercado_Açúcar Físico não embarcado - Nov08 - Conferido_DB Entrada_1_Commodities_2_DB Entrada_DB Entrada_Relatório Gerencial 2" xfId="23803"/>
    <cellStyle name="s_Valuation _DB Dados do Mercado_Açúcar Físico não embarcado - Nov08 - Conferido_DB Entrada_1_Commodities_2_DB Entrada_DB Entrada_Relatório Gerencial 2_15-FINANCEIRAS" xfId="23804"/>
    <cellStyle name="s_Valuation _DB Dados do Mercado_Açúcar Físico não embarcado - Nov08 - Conferido_DB Entrada_1_Commodities_2_DB Entrada_DB Entrada_Relatório Gerencial_15-FINANCEIRAS" xfId="23805"/>
    <cellStyle name="s_Valuation _DB Dados do Mercado_Açúcar Físico não embarcado - Nov08 - Conferido_DB Entrada_1_Commodities_2_DB Entrada_DB Entrada_Relatório Gerencial_15-FINANCEIRAS_1" xfId="23806"/>
    <cellStyle name="s_Valuation _DB Dados do Mercado_Açúcar Físico não embarcado - Nov08 - Conferido_DB Entrada_1_Commodities_2_DB Entrada_DB Entrada_Relatório Gerencial_2-DRE" xfId="23807"/>
    <cellStyle name="s_Valuation _DB Dados do Mercado_Açúcar Físico não embarcado - Nov08 - Conferido_DB Entrada_1_Commodities_2_DB Entrada_DB Entrada_Relatório Gerencial_2-DRE_Dep_Judiciais-Contingências" xfId="23808"/>
    <cellStyle name="s_Valuation _DB Dados do Mercado_Açúcar Físico não embarcado - Nov08 - Conferido_DB Entrada_1_Commodities_2_DB Entrada_DB Entrada_Relatório Gerencial_2-DRE_DFC Gerencial" xfId="23809"/>
    <cellStyle name="s_Valuation _DB Dados do Mercado_Açúcar Físico não embarcado - Nov08 - Conferido_DB Entrada_1_Commodities_2_DB Entrada_DB Entrada_Relatório Gerencial_2-DRE_DMPL" xfId="23810"/>
    <cellStyle name="s_Valuation _DB Dados do Mercado_Açúcar Físico não embarcado - Nov08 - Conferido_DB Entrada_1_Commodities_2_DB Entrada_DB Entrada_Relatório Gerencial_3-Balanço" xfId="23811"/>
    <cellStyle name="s_Valuation _DB Dados do Mercado_Açúcar Físico não embarcado - Nov08 - Conferido_DB Entrada_1_Commodities_2_DB Entrada_DB Entrada_Relatório Gerencial_7-Estoque" xfId="23812"/>
    <cellStyle name="s_Valuation _DB Dados do Mercado_Açúcar Físico não embarcado - Nov08 - Conferido_DB Entrada_1_Commodities_2_DB Entrada_DB Entrada_Relatório Gerencial_DB Entrada" xfId="23813"/>
    <cellStyle name="s_Valuation _DB Dados do Mercado_Açúcar Físico não embarcado - Nov08 - Conferido_DB Entrada_1_Commodities_2_DB Entrada_DB Entrada_Relatório Gerencial_DB Entrada 2" xfId="23814"/>
    <cellStyle name="s_Valuation _DB Dados do Mercado_Açúcar Físico não embarcado - Nov08 - Conferido_DB Entrada_1_Commodities_2_DB Entrada_DB Entrada_Relatório Gerencial_DB Entrada 2_15-FINANCEIRAS" xfId="23815"/>
    <cellStyle name="s_Valuation _DB Dados do Mercado_Açúcar Físico não embarcado - Nov08 - Conferido_DB Entrada_1_Commodities_2_DB Entrada_DB Entrada_Relatório Gerencial_DB Entrada_15-FINANCEIRAS" xfId="23816"/>
    <cellStyle name="s_Valuation _DB Dados do Mercado_Açúcar Físico não embarcado - Nov08 - Conferido_DB Entrada_1_Commodities_2_DB Entrada_DB Entrada_Relatório Gerencial_DB Entrada_15-FINANCEIRAS_1" xfId="23817"/>
    <cellStyle name="s_Valuation _DB Dados do Mercado_Açúcar Físico não embarcado - Nov08 - Conferido_DB Entrada_1_Commodities_2_DB Entrada_DB Entrada_Relatório Gerencial_DB Entrada_2-DRE" xfId="23818"/>
    <cellStyle name="s_Valuation _DB Dados do Mercado_Açúcar Físico não embarcado - Nov08 - Conferido_DB Entrada_1_Commodities_2_DB Entrada_DB Entrada_Relatório Gerencial_DB Entrada_2-DRE_Dep_Judiciais-Contingências" xfId="23819"/>
    <cellStyle name="s_Valuation _DB Dados do Mercado_Açúcar Físico não embarcado - Nov08 - Conferido_DB Entrada_1_Commodities_2_DB Entrada_DB Entrada_Relatório Gerencial_DB Entrada_2-DRE_DFC Gerencial" xfId="23820"/>
    <cellStyle name="s_Valuation _DB Dados do Mercado_Açúcar Físico não embarcado - Nov08 - Conferido_DB Entrada_1_Commodities_2_DB Entrada_DB Entrada_Relatório Gerencial_DB Entrada_2-DRE_DMPL" xfId="23821"/>
    <cellStyle name="s_Valuation _DB Dados do Mercado_Açúcar Físico não embarcado - Nov08 - Conferido_DB Entrada_1_Commodities_2_DB Entrada_DB Entrada_Relatório Gerencial_DB Entrada_3-Balanço" xfId="23822"/>
    <cellStyle name="s_Valuation _DB Dados do Mercado_Açúcar Físico não embarcado - Nov08 - Conferido_DB Entrada_1_Commodities_2_DB Entrada_DB Entrada_Relatório Gerencial_DB Entrada_7-Estoque" xfId="23823"/>
    <cellStyle name="s_Valuation _DB Dados do Mercado_Açúcar Físico não embarcado - Nov08 - Conferido_DB Entrada_1_Commodities_2_DB Entrada_DB Exposição" xfId="23824"/>
    <cellStyle name="s_Valuation _DB Dados do Mercado_Açúcar Físico não embarcado - Nov08 - Conferido_DB Entrada_1_Commodities_2_DB Entrada_DB Exposição 2" xfId="23825"/>
    <cellStyle name="s_Valuation _DB Dados do Mercado_Açúcar Físico não embarcado - Nov08 - Conferido_DB Entrada_1_Commodities_2_DB Entrada_DB Exposição 2_15-FINANCEIRAS" xfId="23826"/>
    <cellStyle name="s_Valuation _DB Dados do Mercado_Açúcar Físico não embarcado - Nov08 - Conferido_DB Entrada_1_Commodities_2_DB Entrada_DB Exposição_15-FINANCEIRAS" xfId="23827"/>
    <cellStyle name="s_Valuation _DB Dados do Mercado_Açúcar Físico não embarcado - Nov08 - Conferido_DB Entrada_1_Commodities_2_DB Entrada_DB Exposição_15-FINANCEIRAS_1" xfId="23828"/>
    <cellStyle name="s_Valuation _DB Dados do Mercado_Açúcar Físico não embarcado - Nov08 - Conferido_DB Entrada_1_Commodities_2_DB Entrada_DB Exposição_2-DRE" xfId="23829"/>
    <cellStyle name="s_Valuation _DB Dados do Mercado_Açúcar Físico não embarcado - Nov08 - Conferido_DB Entrada_1_Commodities_2_DB Entrada_DB Exposição_2-DRE_Dep_Judiciais-Contingências" xfId="23830"/>
    <cellStyle name="s_Valuation _DB Dados do Mercado_Açúcar Físico não embarcado - Nov08 - Conferido_DB Entrada_1_Commodities_2_DB Entrada_DB Exposição_2-DRE_DFC Gerencial" xfId="23831"/>
    <cellStyle name="s_Valuation _DB Dados do Mercado_Açúcar Físico não embarcado - Nov08 - Conferido_DB Entrada_1_Commodities_2_DB Entrada_DB Exposição_2-DRE_DMPL" xfId="23832"/>
    <cellStyle name="s_Valuation _DB Dados do Mercado_Açúcar Físico não embarcado - Nov08 - Conferido_DB Entrada_1_Commodities_2_DB Entrada_DB Exposição_3-Balanço" xfId="23833"/>
    <cellStyle name="s_Valuation _DB Dados do Mercado_Açúcar Físico não embarcado - Nov08 - Conferido_DB Entrada_1_Commodities_2_DB Entrada_DB Exposição_7-Estoque" xfId="23834"/>
    <cellStyle name="s_Valuation _DB Dados do Mercado_Açúcar Físico não embarcado - Nov08 - Conferido_DB Entrada_1_Commodities_2_DB Entrada_DB Exposição_Relatório Gerencial" xfId="23835"/>
    <cellStyle name="s_Valuation _DB Dados do Mercado_Açúcar Físico não embarcado - Nov08 - Conferido_DB Entrada_1_Commodities_2_DB Entrada_DB Exposição_Relatório Gerencial 2" xfId="23836"/>
    <cellStyle name="s_Valuation _DB Dados do Mercado_Açúcar Físico não embarcado - Nov08 - Conferido_DB Entrada_1_Commodities_2_DB Entrada_DB Exposição_Relatório Gerencial 2_15-FINANCEIRAS" xfId="23837"/>
    <cellStyle name="s_Valuation _DB Dados do Mercado_Açúcar Físico não embarcado - Nov08 - Conferido_DB Entrada_1_Commodities_2_DB Entrada_DB Exposição_Relatório Gerencial_15-FINANCEIRAS" xfId="23838"/>
    <cellStyle name="s_Valuation _DB Dados do Mercado_Açúcar Físico não embarcado - Nov08 - Conferido_DB Entrada_1_Commodities_2_DB Entrada_DB Exposição_Relatório Gerencial_15-FINANCEIRAS_1" xfId="23839"/>
    <cellStyle name="s_Valuation _DB Dados do Mercado_Açúcar Físico não embarcado - Nov08 - Conferido_DB Entrada_1_Commodities_2_DB Entrada_DB Exposição_Relatório Gerencial_2-DRE" xfId="23840"/>
    <cellStyle name="s_Valuation _DB Dados do Mercado_Açúcar Físico não embarcado - Nov08 - Conferido_DB Entrada_1_Commodities_2_DB Entrada_DB Exposição_Relatório Gerencial_2-DRE_Dep_Judiciais-Contingências" xfId="23841"/>
    <cellStyle name="s_Valuation _DB Dados do Mercado_Açúcar Físico não embarcado - Nov08 - Conferido_DB Entrada_1_Commodities_2_DB Entrada_DB Exposição_Relatório Gerencial_2-DRE_DFC Gerencial" xfId="23842"/>
    <cellStyle name="s_Valuation _DB Dados do Mercado_Açúcar Físico não embarcado - Nov08 - Conferido_DB Entrada_1_Commodities_2_DB Entrada_DB Exposição_Relatório Gerencial_2-DRE_DMPL" xfId="23843"/>
    <cellStyle name="s_Valuation _DB Dados do Mercado_Açúcar Físico não embarcado - Nov08 - Conferido_DB Entrada_1_Commodities_2_DB Entrada_DB Exposição_Relatório Gerencial_3-Balanço" xfId="23844"/>
    <cellStyle name="s_Valuation _DB Dados do Mercado_Açúcar Físico não embarcado - Nov08 - Conferido_DB Entrada_1_Commodities_2_DB Entrada_DB Exposição_Relatório Gerencial_7-Estoque" xfId="23845"/>
    <cellStyle name="s_Valuation _DB Dados do Mercado_Açúcar Físico não embarcado - Nov08 - Conferido_DB Entrada_1_Commodities_2_DB Entrada_DB Exposição_Relatório Gerencial_DB Entrada" xfId="23846"/>
    <cellStyle name="s_Valuation _DB Dados do Mercado_Açúcar Físico não embarcado - Nov08 - Conferido_DB Entrada_1_Commodities_2_DB Entrada_DB Exposição_Relatório Gerencial_DB Entrada 2" xfId="23847"/>
    <cellStyle name="s_Valuation _DB Dados do Mercado_Açúcar Físico não embarcado - Nov08 - Conferido_DB Entrada_1_Commodities_2_DB Entrada_DB Exposição_Relatório Gerencial_DB Entrada 2_15-FINANCEIRAS" xfId="23848"/>
    <cellStyle name="s_Valuation _DB Dados do Mercado_Açúcar Físico não embarcado - Nov08 - Conferido_DB Entrada_1_Commodities_2_DB Entrada_DB Exposição_Relatório Gerencial_DB Entrada_15-FINANCEIRAS" xfId="23849"/>
    <cellStyle name="s_Valuation _DB Dados do Mercado_Açúcar Físico não embarcado - Nov08 - Conferido_DB Entrada_1_Commodities_2_DB Entrada_DB Exposição_Relatório Gerencial_DB Entrada_15-FINANCEIRAS_1" xfId="23850"/>
    <cellStyle name="s_Valuation _DB Dados do Mercado_Açúcar Físico não embarcado - Nov08 - Conferido_DB Entrada_1_Commodities_2_DB Entrada_DB Exposição_Relatório Gerencial_DB Entrada_2-DRE" xfId="23851"/>
    <cellStyle name="s_Valuation _DB Dados do Mercado_Açúcar Físico não embarcado - Nov08 - Conferido_DB Entrada_1_Commodities_2_DB Entrada_DB Exposição_Relatório Gerencial_DB Entrada_2-DRE_Dep_Judiciais-Contingências" xfId="23852"/>
    <cellStyle name="s_Valuation _DB Dados do Mercado_Açúcar Físico não embarcado - Nov08 - Conferido_DB Entrada_1_Commodities_2_DB Entrada_DB Exposição_Relatório Gerencial_DB Entrada_2-DRE_DFC Gerencial" xfId="23853"/>
    <cellStyle name="s_Valuation _DB Dados do Mercado_Açúcar Físico não embarcado - Nov08 - Conferido_DB Entrada_1_Commodities_2_DB Entrada_DB Exposição_Relatório Gerencial_DB Entrada_2-DRE_DMPL" xfId="23854"/>
    <cellStyle name="s_Valuation _DB Dados do Mercado_Açúcar Físico não embarcado - Nov08 - Conferido_DB Entrada_1_Commodities_2_DB Entrada_DB Exposição_Relatório Gerencial_DB Entrada_3-Balanço" xfId="23855"/>
    <cellStyle name="s_Valuation _DB Dados do Mercado_Açúcar Físico não embarcado - Nov08 - Conferido_DB Entrada_1_Commodities_2_DB Entrada_DB Exposição_Relatório Gerencial_DB Entrada_7-Estoque" xfId="23856"/>
    <cellStyle name="s_Valuation _DB Dados do Mercado_Açúcar Físico não embarcado - Nov08 - Conferido_DB Entrada_1_Commodities_2_DB Entrada_DB Posição" xfId="23857"/>
    <cellStyle name="s_Valuation _DB Dados do Mercado_Açúcar Físico não embarcado - Nov08 - Conferido_DB Entrada_1_Commodities_2_DB Entrada_DB Posição 2" xfId="23858"/>
    <cellStyle name="s_Valuation _DB Dados do Mercado_Açúcar Físico não embarcado - Nov08 - Conferido_DB Entrada_1_Commodities_2_DB Entrada_DB Posição 2_15-FINANCEIRAS" xfId="23859"/>
    <cellStyle name="s_Valuation _DB Dados do Mercado_Açúcar Físico não embarcado - Nov08 - Conferido_DB Entrada_1_Commodities_2_DB Entrada_DB Posição_15-FINANCEIRAS" xfId="23860"/>
    <cellStyle name="s_Valuation _DB Dados do Mercado_Açúcar Físico não embarcado - Nov08 - Conferido_DB Entrada_1_Commodities_2_DB Entrada_DB Posição_15-FINANCEIRAS_1" xfId="23861"/>
    <cellStyle name="s_Valuation _DB Dados do Mercado_Açúcar Físico não embarcado - Nov08 - Conferido_DB Entrada_1_Commodities_2_DB Entrada_DB Posição_2-DRE" xfId="23862"/>
    <cellStyle name="s_Valuation _DB Dados do Mercado_Açúcar Físico não embarcado - Nov08 - Conferido_DB Entrada_1_Commodities_2_DB Entrada_DB Posição_2-DRE_Dep_Judiciais-Contingências" xfId="23863"/>
    <cellStyle name="s_Valuation _DB Dados do Mercado_Açúcar Físico não embarcado - Nov08 - Conferido_DB Entrada_1_Commodities_2_DB Entrada_DB Posição_2-DRE_DFC Gerencial" xfId="23864"/>
    <cellStyle name="s_Valuation _DB Dados do Mercado_Açúcar Físico não embarcado - Nov08 - Conferido_DB Entrada_1_Commodities_2_DB Entrada_DB Posição_2-DRE_DMPL" xfId="23865"/>
    <cellStyle name="s_Valuation _DB Dados do Mercado_Açúcar Físico não embarcado - Nov08 - Conferido_DB Entrada_1_Commodities_2_DB Entrada_DB Posição_3-Balanço" xfId="23866"/>
    <cellStyle name="s_Valuation _DB Dados do Mercado_Açúcar Físico não embarcado - Nov08 - Conferido_DB Entrada_1_Commodities_2_DB Entrada_DB Posição_7-Estoque" xfId="23867"/>
    <cellStyle name="s_Valuation _DB Dados do Mercado_Açúcar Físico não embarcado - Nov08 - Conferido_DB Entrada_1_Commodities_2_DB Entrada_Relatório de Commodities" xfId="23868"/>
    <cellStyle name="s_Valuation _DB Dados do Mercado_Açúcar Físico não embarcado - Nov08 - Conferido_DB Entrada_1_Commodities_2_DB Entrada_Relatório de Commodities 2" xfId="23869"/>
    <cellStyle name="s_Valuation _DB Dados do Mercado_Açúcar Físico não embarcado - Nov08 - Conferido_DB Entrada_1_Commodities_2_DB Entrada_Relatório de Commodities 2_15-FINANCEIRAS" xfId="23870"/>
    <cellStyle name="s_Valuation _DB Dados do Mercado_Açúcar Físico não embarcado - Nov08 - Conferido_DB Entrada_1_Commodities_2_DB Entrada_Relatório de Commodities_15-FINANCEIRAS" xfId="23871"/>
    <cellStyle name="s_Valuation _DB Dados do Mercado_Açúcar Físico não embarcado - Nov08 - Conferido_DB Entrada_1_Commodities_2_DB Entrada_Relatório de Commodities_15-FINANCEIRAS_1" xfId="23872"/>
    <cellStyle name="s_Valuation _DB Dados do Mercado_Açúcar Físico não embarcado - Nov08 - Conferido_DB Entrada_1_Commodities_2_DB Entrada_Relatório de Commodities_2-DRE" xfId="23873"/>
    <cellStyle name="s_Valuation _DB Dados do Mercado_Açúcar Físico não embarcado - Nov08 - Conferido_DB Entrada_1_Commodities_2_DB Entrada_Relatório de Commodities_2-DRE_Dep_Judiciais-Contingências" xfId="23874"/>
    <cellStyle name="s_Valuation _DB Dados do Mercado_Açúcar Físico não embarcado - Nov08 - Conferido_DB Entrada_1_Commodities_2_DB Entrada_Relatório de Commodities_2-DRE_DFC Gerencial" xfId="23875"/>
    <cellStyle name="s_Valuation _DB Dados do Mercado_Açúcar Físico não embarcado - Nov08 - Conferido_DB Entrada_1_Commodities_2_DB Entrada_Relatório de Commodities_2-DRE_DMPL" xfId="23876"/>
    <cellStyle name="s_Valuation _DB Dados do Mercado_Açúcar Físico não embarcado - Nov08 - Conferido_DB Entrada_1_Commodities_2_DB Entrada_Relatório de Commodities_3-Balanço" xfId="23877"/>
    <cellStyle name="s_Valuation _DB Dados do Mercado_Açúcar Físico não embarcado - Nov08 - Conferido_DB Entrada_1_Commodities_2_DB Entrada_Relatório de Commodities_7-Estoque" xfId="23878"/>
    <cellStyle name="s_Valuation _DB Dados do Mercado_Açúcar Físico não embarcado - Nov08 - Conferido_DB Entrada_1_Commodities_2_DB Entrada_Relatório de Commodities_Relatório Gerencial" xfId="23879"/>
    <cellStyle name="s_Valuation _DB Dados do Mercado_Açúcar Físico não embarcado - Nov08 - Conferido_DB Entrada_1_Commodities_2_DB Entrada_Relatório de Commodities_Relatório Gerencial 2" xfId="23880"/>
    <cellStyle name="s_Valuation _DB Dados do Mercado_Açúcar Físico não embarcado - Nov08 - Conferido_DB Entrada_1_Commodities_2_DB Entrada_Relatório de Commodities_Relatório Gerencial 2_15-FINANCEIRAS" xfId="23881"/>
    <cellStyle name="s_Valuation _DB Dados do Mercado_Açúcar Físico não embarcado - Nov08 - Conferido_DB Entrada_1_Commodities_2_DB Entrada_Relatório de Commodities_Relatório Gerencial_15-FINANCEIRAS" xfId="23882"/>
    <cellStyle name="s_Valuation _DB Dados do Mercado_Açúcar Físico não embarcado - Nov08 - Conferido_DB Entrada_1_Commodities_2_DB Entrada_Relatório de Commodities_Relatório Gerencial_15-FINANCEIRAS_1" xfId="23883"/>
    <cellStyle name="s_Valuation _DB Dados do Mercado_Açúcar Físico não embarcado - Nov08 - Conferido_DB Entrada_1_Commodities_2_DB Entrada_Relatório de Commodities_Relatório Gerencial_2-DRE" xfId="23884"/>
    <cellStyle name="s_Valuation _DB Dados do Mercado_Açúcar Físico não embarcado - Nov08 - Conferido_DB Entrada_1_Commodities_2_DB Entrada_Relatório de Commodities_Relatório Gerencial_2-DRE_Dep_Judiciais-Contingências" xfId="23885"/>
    <cellStyle name="s_Valuation _DB Dados do Mercado_Açúcar Físico não embarcado - Nov08 - Conferido_DB Entrada_1_Commodities_2_DB Entrada_Relatório de Commodities_Relatório Gerencial_2-DRE_DFC Gerencial" xfId="23886"/>
    <cellStyle name="s_Valuation _DB Dados do Mercado_Açúcar Físico não embarcado - Nov08 - Conferido_DB Entrada_1_Commodities_2_DB Entrada_Relatório de Commodities_Relatório Gerencial_2-DRE_DMPL" xfId="23887"/>
    <cellStyle name="s_Valuation _DB Dados do Mercado_Açúcar Físico não embarcado - Nov08 - Conferido_DB Entrada_1_Commodities_2_DB Entrada_Relatório de Commodities_Relatório Gerencial_3-Balanço" xfId="23888"/>
    <cellStyle name="s_Valuation _DB Dados do Mercado_Açúcar Físico não embarcado - Nov08 - Conferido_DB Entrada_1_Commodities_2_DB Entrada_Relatório de Commodities_Relatório Gerencial_7-Estoque" xfId="23889"/>
    <cellStyle name="s_Valuation _DB Dados do Mercado_Açúcar Físico não embarcado - Nov08 - Conferido_DB Entrada_1_Commodities_2_DB Entrada_Relatório de Commodities_Relatório Gerencial_DB Entrada" xfId="23890"/>
    <cellStyle name="s_Valuation _DB Dados do Mercado_Açúcar Físico não embarcado - Nov08 - Conferido_DB Entrada_1_Commodities_2_DB Entrada_Relatório de Commodities_Relatório Gerencial_DB Entrada 2" xfId="23891"/>
    <cellStyle name="s_Valuation _DB Dados do Mercado_Açúcar Físico não embarcado - Nov08 - Conferido_DB Entrada_1_Commodities_2_DB Entrada_Relatório de Commodities_Relatório Gerencial_DB Entrada 2_15-FINANCEIRAS" xfId="23892"/>
    <cellStyle name="s_Valuation _DB Dados do Mercado_Açúcar Físico não embarcado - Nov08 - Conferido_DB Entrada_1_Commodities_2_DB Entrada_Relatório de Commodities_Relatório Gerencial_DB Entrada_15-FINANCEIRAS" xfId="23893"/>
    <cellStyle name="s_Valuation _DB Dados do Mercado_Açúcar Físico não embarcado - Nov08 - Conferido_DB Entrada_1_Commodities_2_DB Entrada_Relatório de Commodities_Relatório Gerencial_DB Entrada_15-FINANCEIRAS_1" xfId="23894"/>
    <cellStyle name="s_Valuation _DB Dados do Mercado_Açúcar Físico não embarcado - Nov08 - Conferido_DB Entrada_1_Commodities_2_DB Entrada_Relatório de Commodities_Relatório Gerencial_DB Entrada_2-DRE" xfId="23895"/>
    <cellStyle name="s_Valuation _DB Dados do Mercado_Açúcar Físico não embarcado - Nov08 - Conferido_DB Entrada_1_Commodities_2_DB Entrada_Relatório de Commodities_Relatório Gerencial_DB Entrada_2-DRE_Dep_Judiciais-Contingências" xfId="23896"/>
    <cellStyle name="s_Valuation _DB Dados do Mercado_Açúcar Físico não embarcado - Nov08 - Conferido_DB Entrada_1_Commodities_2_DB Entrada_Relatório de Commodities_Relatório Gerencial_DB Entrada_2-DRE_DFC Gerencial" xfId="23897"/>
    <cellStyle name="s_Valuation _DB Dados do Mercado_Açúcar Físico não embarcado - Nov08 - Conferido_DB Entrada_1_Commodities_2_DB Entrada_Relatório de Commodities_Relatório Gerencial_DB Entrada_2-DRE_DMPL" xfId="23898"/>
    <cellStyle name="s_Valuation _DB Dados do Mercado_Açúcar Físico não embarcado - Nov08 - Conferido_DB Entrada_1_Commodities_2_DB Entrada_Relatório de Commodities_Relatório Gerencial_DB Entrada_3-Balanço" xfId="23899"/>
    <cellStyle name="s_Valuation _DB Dados do Mercado_Açúcar Físico não embarcado - Nov08 - Conferido_DB Entrada_1_Commodities_2_DB Entrada_Relatório de Commodities_Relatório Gerencial_DB Entrada_7-Estoque" xfId="23900"/>
    <cellStyle name="s_Valuation _DB Dados do Mercado_Açúcar Físico não embarcado - Nov08 - Conferido_DB Entrada_1_Commodities_2_DB Entrada_Relatório Fechamento" xfId="23901"/>
    <cellStyle name="s_Valuation _DB Dados do Mercado_Açúcar Físico não embarcado - Nov08 - Conferido_DB Entrada_1_Commodities_2_DB Entrada_Relatório Fechamento 2" xfId="23902"/>
    <cellStyle name="s_Valuation _DB Dados do Mercado_Açúcar Físico não embarcado - Nov08 - Conferido_DB Entrada_1_Commodities_2_DB Entrada_Relatório Fechamento 2_15-FINANCEIRAS" xfId="23903"/>
    <cellStyle name="s_Valuation _DB Dados do Mercado_Açúcar Físico não embarcado - Nov08 - Conferido_DB Entrada_1_Commodities_2_DB Entrada_Relatório Fechamento_15-FINANCEIRAS" xfId="23904"/>
    <cellStyle name="s_Valuation _DB Dados do Mercado_Açúcar Físico não embarcado - Nov08 - Conferido_DB Entrada_1_Commodities_2_DB Entrada_Relatório Fechamento_15-FINANCEIRAS_1" xfId="23905"/>
    <cellStyle name="s_Valuation _DB Dados do Mercado_Açúcar Físico não embarcado - Nov08 - Conferido_DB Entrada_1_Commodities_2_DB Entrada_Relatório Fechamento_2-DRE" xfId="23906"/>
    <cellStyle name="s_Valuation _DB Dados do Mercado_Açúcar Físico não embarcado - Nov08 - Conferido_DB Entrada_1_Commodities_2_DB Entrada_Relatório Fechamento_2-DRE_Dep_Judiciais-Contingências" xfId="23907"/>
    <cellStyle name="s_Valuation _DB Dados do Mercado_Açúcar Físico não embarcado - Nov08 - Conferido_DB Entrada_1_Commodities_2_DB Entrada_Relatório Fechamento_2-DRE_DFC Gerencial" xfId="23908"/>
    <cellStyle name="s_Valuation _DB Dados do Mercado_Açúcar Físico não embarcado - Nov08 - Conferido_DB Entrada_1_Commodities_2_DB Entrada_Relatório Fechamento_2-DRE_DMPL" xfId="23909"/>
    <cellStyle name="s_Valuation _DB Dados do Mercado_Açúcar Físico não embarcado - Nov08 - Conferido_DB Entrada_1_Commodities_2_DB Entrada_Relatório Fechamento_3-Balanço" xfId="23910"/>
    <cellStyle name="s_Valuation _DB Dados do Mercado_Açúcar Físico não embarcado - Nov08 - Conferido_DB Entrada_1_Commodities_2_DB Entrada_Relatório Fechamento_7-Estoque" xfId="23911"/>
    <cellStyle name="s_Valuation _DB Dados do Mercado_Açúcar Físico não embarcado - Nov08 - Conferido_DB Entrada_1_Commodities_2_DB Entrada_Relatório Gerencial" xfId="23912"/>
    <cellStyle name="s_Valuation _DB Dados do Mercado_Açúcar Físico não embarcado - Nov08 - Conferido_DB Entrada_1_Commodities_2_DB Entrada_Relatório Gerencial 2" xfId="23913"/>
    <cellStyle name="s_Valuation _DB Dados do Mercado_Açúcar Físico não embarcado - Nov08 - Conferido_DB Entrada_1_Commodities_2_DB Entrada_Relatório Gerencial 2_15-FINANCEIRAS" xfId="23914"/>
    <cellStyle name="s_Valuation _DB Dados do Mercado_Açúcar Físico não embarcado - Nov08 - Conferido_DB Entrada_1_Commodities_2_DB Entrada_Relatório Gerencial_1" xfId="23915"/>
    <cellStyle name="s_Valuation _DB Dados do Mercado_Açúcar Físico não embarcado - Nov08 - Conferido_DB Entrada_1_Commodities_2_DB Entrada_Relatório Gerencial_1 2" xfId="23916"/>
    <cellStyle name="s_Valuation _DB Dados do Mercado_Açúcar Físico não embarcado - Nov08 - Conferido_DB Entrada_1_Commodities_2_DB Entrada_Relatório Gerencial_1 2_15-FINANCEIRAS" xfId="23917"/>
    <cellStyle name="s_Valuation _DB Dados do Mercado_Açúcar Físico não embarcado - Nov08 - Conferido_DB Entrada_1_Commodities_2_DB Entrada_Relatório Gerencial_1_15-FINANCEIRAS" xfId="23918"/>
    <cellStyle name="s_Valuation _DB Dados do Mercado_Açúcar Físico não embarcado - Nov08 - Conferido_DB Entrada_1_Commodities_2_DB Entrada_Relatório Gerencial_1_15-FINANCEIRAS_1" xfId="23919"/>
    <cellStyle name="s_Valuation _DB Dados do Mercado_Açúcar Físico não embarcado - Nov08 - Conferido_DB Entrada_1_Commodities_2_DB Entrada_Relatório Gerencial_1_2-DRE" xfId="23920"/>
    <cellStyle name="s_Valuation _DB Dados do Mercado_Açúcar Físico não embarcado - Nov08 - Conferido_DB Entrada_1_Commodities_2_DB Entrada_Relatório Gerencial_1_2-DRE_Dep_Judiciais-Contingências" xfId="23921"/>
    <cellStyle name="s_Valuation _DB Dados do Mercado_Açúcar Físico não embarcado - Nov08 - Conferido_DB Entrada_1_Commodities_2_DB Entrada_Relatório Gerencial_1_2-DRE_DFC Gerencial" xfId="23922"/>
    <cellStyle name="s_Valuation _DB Dados do Mercado_Açúcar Físico não embarcado - Nov08 - Conferido_DB Entrada_1_Commodities_2_DB Entrada_Relatório Gerencial_1_2-DRE_DMPL" xfId="23923"/>
    <cellStyle name="s_Valuation _DB Dados do Mercado_Açúcar Físico não embarcado - Nov08 - Conferido_DB Entrada_1_Commodities_2_DB Entrada_Relatório Gerencial_1_3-Balanço" xfId="23924"/>
    <cellStyle name="s_Valuation _DB Dados do Mercado_Açúcar Físico não embarcado - Nov08 - Conferido_DB Entrada_1_Commodities_2_DB Entrada_Relatório Gerencial_1_7-Estoque" xfId="23925"/>
    <cellStyle name="s_Valuation _DB Dados do Mercado_Açúcar Físico não embarcado - Nov08 - Conferido_DB Entrada_1_Commodities_2_DB Entrada_Relatório Gerencial_1_DB Entrada" xfId="23926"/>
    <cellStyle name="s_Valuation _DB Dados do Mercado_Açúcar Físico não embarcado - Nov08 - Conferido_DB Entrada_1_Commodities_2_DB Entrada_Relatório Gerencial_1_DB Entrada 2" xfId="23927"/>
    <cellStyle name="s_Valuation _DB Dados do Mercado_Açúcar Físico não embarcado - Nov08 - Conferido_DB Entrada_1_Commodities_2_DB Entrada_Relatório Gerencial_1_DB Entrada 2_15-FINANCEIRAS" xfId="23928"/>
    <cellStyle name="s_Valuation _DB Dados do Mercado_Açúcar Físico não embarcado - Nov08 - Conferido_DB Entrada_1_Commodities_2_DB Entrada_Relatório Gerencial_1_DB Entrada_15-FINANCEIRAS" xfId="23929"/>
    <cellStyle name="s_Valuation _DB Dados do Mercado_Açúcar Físico não embarcado - Nov08 - Conferido_DB Entrada_1_Commodities_2_DB Entrada_Relatório Gerencial_1_DB Entrada_15-FINANCEIRAS_1" xfId="23930"/>
    <cellStyle name="s_Valuation _DB Dados do Mercado_Açúcar Físico não embarcado - Nov08 - Conferido_DB Entrada_1_Commodities_2_DB Entrada_Relatório Gerencial_1_DB Entrada_2-DRE" xfId="23931"/>
    <cellStyle name="s_Valuation _DB Dados do Mercado_Açúcar Físico não embarcado - Nov08 - Conferido_DB Entrada_1_Commodities_2_DB Entrada_Relatório Gerencial_1_DB Entrada_2-DRE_Dep_Judiciais-Contingências" xfId="23932"/>
    <cellStyle name="s_Valuation _DB Dados do Mercado_Açúcar Físico não embarcado - Nov08 - Conferido_DB Entrada_1_Commodities_2_DB Entrada_Relatório Gerencial_1_DB Entrada_2-DRE_DFC Gerencial" xfId="23933"/>
    <cellStyle name="s_Valuation _DB Dados do Mercado_Açúcar Físico não embarcado - Nov08 - Conferido_DB Entrada_1_Commodities_2_DB Entrada_Relatório Gerencial_1_DB Entrada_2-DRE_DMPL" xfId="23934"/>
    <cellStyle name="s_Valuation _DB Dados do Mercado_Açúcar Físico não embarcado - Nov08 - Conferido_DB Entrada_1_Commodities_2_DB Entrada_Relatório Gerencial_1_DB Entrada_3-Balanço" xfId="23935"/>
    <cellStyle name="s_Valuation _DB Dados do Mercado_Açúcar Físico não embarcado - Nov08 - Conferido_DB Entrada_1_Commodities_2_DB Entrada_Relatório Gerencial_1_DB Entrada_7-Estoque" xfId="23936"/>
    <cellStyle name="s_Valuation _DB Dados do Mercado_Açúcar Físico não embarcado - Nov08 - Conferido_DB Entrada_1_Commodities_2_DB Entrada_Relatório Gerencial_15-FINANCEIRAS" xfId="23937"/>
    <cellStyle name="s_Valuation _DB Dados do Mercado_Açúcar Físico não embarcado - Nov08 - Conferido_DB Entrada_1_Commodities_2_DB Entrada_Relatório Gerencial_15-FINANCEIRAS_1" xfId="23938"/>
    <cellStyle name="s_Valuation _DB Dados do Mercado_Açúcar Físico não embarcado - Nov08 - Conferido_DB Entrada_1_Commodities_2_DB Entrada_Relatório Gerencial_2-DRE" xfId="23939"/>
    <cellStyle name="s_Valuation _DB Dados do Mercado_Açúcar Físico não embarcado - Nov08 - Conferido_DB Entrada_1_Commodities_2_DB Entrada_Relatório Gerencial_2-DRE_Dep_Judiciais-Contingências" xfId="23940"/>
    <cellStyle name="s_Valuation _DB Dados do Mercado_Açúcar Físico não embarcado - Nov08 - Conferido_DB Entrada_1_Commodities_2_DB Entrada_Relatório Gerencial_2-DRE_DFC Gerencial" xfId="23941"/>
    <cellStyle name="s_Valuation _DB Dados do Mercado_Açúcar Físico não embarcado - Nov08 - Conferido_DB Entrada_1_Commodities_2_DB Entrada_Relatório Gerencial_2-DRE_DMPL" xfId="23942"/>
    <cellStyle name="s_Valuation _DB Dados do Mercado_Açúcar Físico não embarcado - Nov08 - Conferido_DB Entrada_1_Commodities_2_DB Entrada_Relatório Gerencial_3-Balanço" xfId="23943"/>
    <cellStyle name="s_Valuation _DB Dados do Mercado_Açúcar Físico não embarcado - Nov08 - Conferido_DB Entrada_1_Commodities_2_DB Entrada_Relatório Gerencial_7-Estoque" xfId="23944"/>
    <cellStyle name="s_Valuation _DB Dados do Mercado_Açúcar Físico não embarcado - Nov08 - Conferido_DB Entrada_1_Commodities_2_DB Entrada_Sistema Cosan backup 103 Retirada de relatorios" xfId="23945"/>
    <cellStyle name="s_Valuation _DB Dados do Mercado_Açúcar Físico não embarcado - Nov08 - Conferido_DB Entrada_1_Commodities_2_DB Entrada_Sistema Cosan backup 103 Retirada de relatorios 2" xfId="23946"/>
    <cellStyle name="s_Valuation _DB Dados do Mercado_Açúcar Físico não embarcado - Nov08 - Conferido_DB Entrada_1_Commodities_2_DB Entrada_Sistema Cosan backup 103 Retirada de relatorios 2_15-FINANCEIRAS" xfId="23947"/>
    <cellStyle name="s_Valuation _DB Dados do Mercado_Açúcar Físico não embarcado - Nov08 - Conferido_DB Entrada_1_Commodities_2_DB Entrada_Sistema Cosan backup 103 Retirada de relatorios_15-FINANCEIRAS" xfId="23948"/>
    <cellStyle name="s_Valuation _DB Dados do Mercado_Açúcar Físico não embarcado - Nov08 - Conferido_DB Entrada_1_Commodities_2_DB Entrada_Sistema Cosan backup 103 Retirada de relatorios_15-FINANCEIRAS_1" xfId="23949"/>
    <cellStyle name="s_Valuation _DB Dados do Mercado_Açúcar Físico não embarcado - Nov08 - Conferido_DB Entrada_1_Commodities_2_DB Entrada_Sistema Cosan backup 103 Retirada de relatorios_2-DRE" xfId="23950"/>
    <cellStyle name="s_Valuation _DB Dados do Mercado_Açúcar Físico não embarcado - Nov08 - Conferido_DB Entrada_1_Commodities_2_DB Entrada_Sistema Cosan backup 103 Retirada de relatorios_2-DRE_Dep_Judiciais-Contingências" xfId="23951"/>
    <cellStyle name="s_Valuation _DB Dados do Mercado_Açúcar Físico não embarcado - Nov08 - Conferido_DB Entrada_1_Commodities_2_DB Entrada_Sistema Cosan backup 103 Retirada de relatorios_2-DRE_DFC Gerencial" xfId="23952"/>
    <cellStyle name="s_Valuation _DB Dados do Mercado_Açúcar Físico não embarcado - Nov08 - Conferido_DB Entrada_1_Commodities_2_DB Entrada_Sistema Cosan backup 103 Retirada de relatorios_2-DRE_DMPL" xfId="23953"/>
    <cellStyle name="s_Valuation _DB Dados do Mercado_Açúcar Físico não embarcado - Nov08 - Conferido_DB Entrada_1_Commodities_2_DB Entrada_Sistema Cosan backup 103 Retirada de relatorios_3-Balanço" xfId="23954"/>
    <cellStyle name="s_Valuation _DB Dados do Mercado_Açúcar Físico não embarcado - Nov08 - Conferido_DB Entrada_1_Commodities_2_DB Entrada_Sistema Cosan backup 103 Retirada de relatorios_7-Estoque" xfId="23955"/>
    <cellStyle name="s_Valuation _DB Dados do Mercado_Açúcar Físico não embarcado - Nov08 - Conferido_DB Entrada_1_Commodities_2_DB Exposição" xfId="23956"/>
    <cellStyle name="s_Valuation _DB Dados do Mercado_Açúcar Físico não embarcado - Nov08 - Conferido_DB Entrada_1_Commodities_2_DB Exposição 2" xfId="23957"/>
    <cellStyle name="s_Valuation _DB Dados do Mercado_Açúcar Físico não embarcado - Nov08 - Conferido_DB Entrada_1_Commodities_2_DB Exposição 2_15-FINANCEIRAS" xfId="23958"/>
    <cellStyle name="s_Valuation _DB Dados do Mercado_Açúcar Físico não embarcado - Nov08 - Conferido_DB Entrada_1_Commodities_2_DB Exposição_15-FINANCEIRAS" xfId="23959"/>
    <cellStyle name="s_Valuation _DB Dados do Mercado_Açúcar Físico não embarcado - Nov08 - Conferido_DB Entrada_1_Commodities_2_DB Exposição_15-FINANCEIRAS_1" xfId="23960"/>
    <cellStyle name="s_Valuation _DB Dados do Mercado_Açúcar Físico não embarcado - Nov08 - Conferido_DB Entrada_1_Commodities_2_DB Exposição_2-DRE" xfId="23961"/>
    <cellStyle name="s_Valuation _DB Dados do Mercado_Açúcar Físico não embarcado - Nov08 - Conferido_DB Entrada_1_Commodities_2_DB Exposição_2-DRE_Dep_Judiciais-Contingências" xfId="23962"/>
    <cellStyle name="s_Valuation _DB Dados do Mercado_Açúcar Físico não embarcado - Nov08 - Conferido_DB Entrada_1_Commodities_2_DB Exposição_2-DRE_DFC Gerencial" xfId="23963"/>
    <cellStyle name="s_Valuation _DB Dados do Mercado_Açúcar Físico não embarcado - Nov08 - Conferido_DB Entrada_1_Commodities_2_DB Exposição_2-DRE_DMPL" xfId="23964"/>
    <cellStyle name="s_Valuation _DB Dados do Mercado_Açúcar Físico não embarcado - Nov08 - Conferido_DB Entrada_1_Commodities_2_DB Exposição_3-Balanço" xfId="23965"/>
    <cellStyle name="s_Valuation _DB Dados do Mercado_Açúcar Físico não embarcado - Nov08 - Conferido_DB Entrada_1_Commodities_2_DB Exposição_7-Estoque" xfId="23966"/>
    <cellStyle name="s_Valuation _DB Dados do Mercado_Açúcar Físico não embarcado - Nov08 - Conferido_DB Entrada_1_Commodities_2_DB Exposição_Relatório Gerencial" xfId="23967"/>
    <cellStyle name="s_Valuation _DB Dados do Mercado_Açúcar Físico não embarcado - Nov08 - Conferido_DB Entrada_1_Commodities_2_DB Exposição_Relatório Gerencial 2" xfId="23968"/>
    <cellStyle name="s_Valuation _DB Dados do Mercado_Açúcar Físico não embarcado - Nov08 - Conferido_DB Entrada_1_Commodities_2_DB Exposição_Relatório Gerencial 2_15-FINANCEIRAS" xfId="23969"/>
    <cellStyle name="s_Valuation _DB Dados do Mercado_Açúcar Físico não embarcado - Nov08 - Conferido_DB Entrada_1_Commodities_2_DB Exposição_Relatório Gerencial_15-FINANCEIRAS" xfId="23970"/>
    <cellStyle name="s_Valuation _DB Dados do Mercado_Açúcar Físico não embarcado - Nov08 - Conferido_DB Entrada_1_Commodities_2_DB Exposição_Relatório Gerencial_15-FINANCEIRAS_1" xfId="23971"/>
    <cellStyle name="s_Valuation _DB Dados do Mercado_Açúcar Físico não embarcado - Nov08 - Conferido_DB Entrada_1_Commodities_2_DB Exposição_Relatório Gerencial_2-DRE" xfId="23972"/>
    <cellStyle name="s_Valuation _DB Dados do Mercado_Açúcar Físico não embarcado - Nov08 - Conferido_DB Entrada_1_Commodities_2_DB Exposição_Relatório Gerencial_2-DRE_Dep_Judiciais-Contingências" xfId="23973"/>
    <cellStyle name="s_Valuation _DB Dados do Mercado_Açúcar Físico não embarcado - Nov08 - Conferido_DB Entrada_1_Commodities_2_DB Exposição_Relatório Gerencial_2-DRE_DFC Gerencial" xfId="23974"/>
    <cellStyle name="s_Valuation _DB Dados do Mercado_Açúcar Físico não embarcado - Nov08 - Conferido_DB Entrada_1_Commodities_2_DB Exposição_Relatório Gerencial_2-DRE_DMPL" xfId="23975"/>
    <cellStyle name="s_Valuation _DB Dados do Mercado_Açúcar Físico não embarcado - Nov08 - Conferido_DB Entrada_1_Commodities_2_DB Exposição_Relatório Gerencial_3-Balanço" xfId="23976"/>
    <cellStyle name="s_Valuation _DB Dados do Mercado_Açúcar Físico não embarcado - Nov08 - Conferido_DB Entrada_1_Commodities_2_DB Exposição_Relatório Gerencial_7-Estoque" xfId="23977"/>
    <cellStyle name="s_Valuation _DB Dados do Mercado_Açúcar Físico não embarcado - Nov08 - Conferido_DB Entrada_1_Commodities_2_DB Exposição_Relatório Gerencial_DB Entrada" xfId="23978"/>
    <cellStyle name="s_Valuation _DB Dados do Mercado_Açúcar Físico não embarcado - Nov08 - Conferido_DB Entrada_1_Commodities_2_DB Exposição_Relatório Gerencial_DB Entrada 2" xfId="23979"/>
    <cellStyle name="s_Valuation _DB Dados do Mercado_Açúcar Físico não embarcado - Nov08 - Conferido_DB Entrada_1_Commodities_2_DB Exposição_Relatório Gerencial_DB Entrada 2_15-FINANCEIRAS" xfId="23980"/>
    <cellStyle name="s_Valuation _DB Dados do Mercado_Açúcar Físico não embarcado - Nov08 - Conferido_DB Entrada_1_Commodities_2_DB Exposição_Relatório Gerencial_DB Entrada_15-FINANCEIRAS" xfId="23981"/>
    <cellStyle name="s_Valuation _DB Dados do Mercado_Açúcar Físico não embarcado - Nov08 - Conferido_DB Entrada_1_Commodities_2_DB Exposição_Relatório Gerencial_DB Entrada_15-FINANCEIRAS_1" xfId="23982"/>
    <cellStyle name="s_Valuation _DB Dados do Mercado_Açúcar Físico não embarcado - Nov08 - Conferido_DB Entrada_1_Commodities_2_DB Exposição_Relatório Gerencial_DB Entrada_2-DRE" xfId="23983"/>
    <cellStyle name="s_Valuation _DB Dados do Mercado_Açúcar Físico não embarcado - Nov08 - Conferido_DB Entrada_1_Commodities_2_DB Exposição_Relatório Gerencial_DB Entrada_2-DRE_Dep_Judiciais-Contingências" xfId="23984"/>
    <cellStyle name="s_Valuation _DB Dados do Mercado_Açúcar Físico não embarcado - Nov08 - Conferido_DB Entrada_1_Commodities_2_DB Exposição_Relatório Gerencial_DB Entrada_2-DRE_DFC Gerencial" xfId="23985"/>
    <cellStyle name="s_Valuation _DB Dados do Mercado_Açúcar Físico não embarcado - Nov08 - Conferido_DB Entrada_1_Commodities_2_DB Exposição_Relatório Gerencial_DB Entrada_2-DRE_DMPL" xfId="23986"/>
    <cellStyle name="s_Valuation _DB Dados do Mercado_Açúcar Físico não embarcado - Nov08 - Conferido_DB Entrada_1_Commodities_2_DB Exposição_Relatório Gerencial_DB Entrada_3-Balanço" xfId="23987"/>
    <cellStyle name="s_Valuation _DB Dados do Mercado_Açúcar Físico não embarcado - Nov08 - Conferido_DB Entrada_1_Commodities_2_DB Exposição_Relatório Gerencial_DB Entrada_7-Estoque" xfId="23988"/>
    <cellStyle name="s_Valuation _DB Dados do Mercado_Açúcar Físico não embarcado - Nov08 - Conferido_DB Entrada_1_Commodities_2_DB Posição" xfId="23989"/>
    <cellStyle name="s_Valuation _DB Dados do Mercado_Açúcar Físico não embarcado - Nov08 - Conferido_DB Entrada_1_Commodities_2_DB Posição 2" xfId="23990"/>
    <cellStyle name="s_Valuation _DB Dados do Mercado_Açúcar Físico não embarcado - Nov08 - Conferido_DB Entrada_1_Commodities_2_DB Posição 2_15-FINANCEIRAS" xfId="23991"/>
    <cellStyle name="s_Valuation _DB Dados do Mercado_Açúcar Físico não embarcado - Nov08 - Conferido_DB Entrada_1_Commodities_2_DB Posição_15-FINANCEIRAS" xfId="23992"/>
    <cellStyle name="s_Valuation _DB Dados do Mercado_Açúcar Físico não embarcado - Nov08 - Conferido_DB Entrada_1_Commodities_2_DB Posição_15-FINANCEIRAS_1" xfId="23993"/>
    <cellStyle name="s_Valuation _DB Dados do Mercado_Açúcar Físico não embarcado - Nov08 - Conferido_DB Entrada_1_Commodities_2_DB Posição_2-DRE" xfId="23994"/>
    <cellStyle name="s_Valuation _DB Dados do Mercado_Açúcar Físico não embarcado - Nov08 - Conferido_DB Entrada_1_Commodities_2_DB Posição_2-DRE_Dep_Judiciais-Contingências" xfId="23995"/>
    <cellStyle name="s_Valuation _DB Dados do Mercado_Açúcar Físico não embarcado - Nov08 - Conferido_DB Entrada_1_Commodities_2_DB Posição_2-DRE_DFC Gerencial" xfId="23996"/>
    <cellStyle name="s_Valuation _DB Dados do Mercado_Açúcar Físico não embarcado - Nov08 - Conferido_DB Entrada_1_Commodities_2_DB Posição_2-DRE_DMPL" xfId="23997"/>
    <cellStyle name="s_Valuation _DB Dados do Mercado_Açúcar Físico não embarcado - Nov08 - Conferido_DB Entrada_1_Commodities_2_DB Posição_3-Balanço" xfId="23998"/>
    <cellStyle name="s_Valuation _DB Dados do Mercado_Açúcar Físico não embarcado - Nov08 - Conferido_DB Entrada_1_Commodities_2_DB Posição_7-Estoque" xfId="23999"/>
    <cellStyle name="s_Valuation _DB Dados do Mercado_Açúcar Físico não embarcado - Nov08 - Conferido_DB Entrada_1_Commodities_2_Relatório de Commodities" xfId="24000"/>
    <cellStyle name="s_Valuation _DB Dados do Mercado_Açúcar Físico não embarcado - Nov08 - Conferido_DB Entrada_1_Commodities_2_Relatório de Commodities 2" xfId="24001"/>
    <cellStyle name="s_Valuation _DB Dados do Mercado_Açúcar Físico não embarcado - Nov08 - Conferido_DB Entrada_1_Commodities_2_Relatório de Commodities 2_15-FINANCEIRAS" xfId="24002"/>
    <cellStyle name="s_Valuation _DB Dados do Mercado_Açúcar Físico não embarcado - Nov08 - Conferido_DB Entrada_1_Commodities_2_Relatório de Commodities_15-FINANCEIRAS" xfId="24003"/>
    <cellStyle name="s_Valuation _DB Dados do Mercado_Açúcar Físico não embarcado - Nov08 - Conferido_DB Entrada_1_Commodities_2_Relatório de Commodities_15-FINANCEIRAS_1" xfId="24004"/>
    <cellStyle name="s_Valuation _DB Dados do Mercado_Açúcar Físico não embarcado - Nov08 - Conferido_DB Entrada_1_Commodities_2_Relatório de Commodities_2-DRE" xfId="24005"/>
    <cellStyle name="s_Valuation _DB Dados do Mercado_Açúcar Físico não embarcado - Nov08 - Conferido_DB Entrada_1_Commodities_2_Relatório de Commodities_2-DRE_Dep_Judiciais-Contingências" xfId="24006"/>
    <cellStyle name="s_Valuation _DB Dados do Mercado_Açúcar Físico não embarcado - Nov08 - Conferido_DB Entrada_1_Commodities_2_Relatório de Commodities_2-DRE_DFC Gerencial" xfId="24007"/>
    <cellStyle name="s_Valuation _DB Dados do Mercado_Açúcar Físico não embarcado - Nov08 - Conferido_DB Entrada_1_Commodities_2_Relatório de Commodities_2-DRE_DMPL" xfId="24008"/>
    <cellStyle name="s_Valuation _DB Dados do Mercado_Açúcar Físico não embarcado - Nov08 - Conferido_DB Entrada_1_Commodities_2_Relatório de Commodities_3-Balanço" xfId="24009"/>
    <cellStyle name="s_Valuation _DB Dados do Mercado_Açúcar Físico não embarcado - Nov08 - Conferido_DB Entrada_1_Commodities_2_Relatório de Commodities_7-Estoque" xfId="24010"/>
    <cellStyle name="s_Valuation _DB Dados do Mercado_Açúcar Físico não embarcado - Nov08 - Conferido_DB Entrada_1_Commodities_2_Relatório de Commodities_Relatório Gerencial" xfId="24011"/>
    <cellStyle name="s_Valuation _DB Dados do Mercado_Açúcar Físico não embarcado - Nov08 - Conferido_DB Entrada_1_Commodities_2_Relatório de Commodities_Relatório Gerencial 2" xfId="24012"/>
    <cellStyle name="s_Valuation _DB Dados do Mercado_Açúcar Físico não embarcado - Nov08 - Conferido_DB Entrada_1_Commodities_2_Relatório de Commodities_Relatório Gerencial 2_15-FINANCEIRAS" xfId="24013"/>
    <cellStyle name="s_Valuation _DB Dados do Mercado_Açúcar Físico não embarcado - Nov08 - Conferido_DB Entrada_1_Commodities_2_Relatório de Commodities_Relatório Gerencial_15-FINANCEIRAS" xfId="24014"/>
    <cellStyle name="s_Valuation _DB Dados do Mercado_Açúcar Físico não embarcado - Nov08 - Conferido_DB Entrada_1_Commodities_2_Relatório de Commodities_Relatório Gerencial_15-FINANCEIRAS_1" xfId="24015"/>
    <cellStyle name="s_Valuation _DB Dados do Mercado_Açúcar Físico não embarcado - Nov08 - Conferido_DB Entrada_1_Commodities_2_Relatório de Commodities_Relatório Gerencial_2-DRE" xfId="24016"/>
    <cellStyle name="s_Valuation _DB Dados do Mercado_Açúcar Físico não embarcado - Nov08 - Conferido_DB Entrada_1_Commodities_2_Relatório de Commodities_Relatório Gerencial_2-DRE_Dep_Judiciais-Contingências" xfId="24017"/>
    <cellStyle name="s_Valuation _DB Dados do Mercado_Açúcar Físico não embarcado - Nov08 - Conferido_DB Entrada_1_Commodities_2_Relatório de Commodities_Relatório Gerencial_2-DRE_DFC Gerencial" xfId="24018"/>
    <cellStyle name="s_Valuation _DB Dados do Mercado_Açúcar Físico não embarcado - Nov08 - Conferido_DB Entrada_1_Commodities_2_Relatório de Commodities_Relatório Gerencial_2-DRE_DMPL" xfId="24019"/>
    <cellStyle name="s_Valuation _DB Dados do Mercado_Açúcar Físico não embarcado - Nov08 - Conferido_DB Entrada_1_Commodities_2_Relatório de Commodities_Relatório Gerencial_3-Balanço" xfId="24020"/>
    <cellStyle name="s_Valuation _DB Dados do Mercado_Açúcar Físico não embarcado - Nov08 - Conferido_DB Entrada_1_Commodities_2_Relatório de Commodities_Relatório Gerencial_7-Estoque" xfId="24021"/>
    <cellStyle name="s_Valuation _DB Dados do Mercado_Açúcar Físico não embarcado - Nov08 - Conferido_DB Entrada_1_Commodities_2_Relatório de Commodities_Relatório Gerencial_DB Entrada" xfId="24022"/>
    <cellStyle name="s_Valuation _DB Dados do Mercado_Açúcar Físico não embarcado - Nov08 - Conferido_DB Entrada_1_Commodities_2_Relatório de Commodities_Relatório Gerencial_DB Entrada 2" xfId="24023"/>
    <cellStyle name="s_Valuation _DB Dados do Mercado_Açúcar Físico não embarcado - Nov08 - Conferido_DB Entrada_1_Commodities_2_Relatório de Commodities_Relatório Gerencial_DB Entrada 2_15-FINANCEIRAS" xfId="24024"/>
    <cellStyle name="s_Valuation _DB Dados do Mercado_Açúcar Físico não embarcado - Nov08 - Conferido_DB Entrada_1_Commodities_2_Relatório de Commodities_Relatório Gerencial_DB Entrada_15-FINANCEIRAS" xfId="24025"/>
    <cellStyle name="s_Valuation _DB Dados do Mercado_Açúcar Físico não embarcado - Nov08 - Conferido_DB Entrada_1_Commodities_2_Relatório de Commodities_Relatório Gerencial_DB Entrada_15-FINANCEIRAS_1" xfId="24026"/>
    <cellStyle name="s_Valuation _DB Dados do Mercado_Açúcar Físico não embarcado - Nov08 - Conferido_DB Entrada_1_Commodities_2_Relatório de Commodities_Relatório Gerencial_DB Entrada_2-DRE" xfId="24027"/>
    <cellStyle name="s_Valuation _DB Dados do Mercado_Açúcar Físico não embarcado - Nov08 - Conferido_DB Entrada_1_Commodities_2_Relatório de Commodities_Relatório Gerencial_DB Entrada_2-DRE_Dep_Judiciais-Contingências" xfId="24028"/>
    <cellStyle name="s_Valuation _DB Dados do Mercado_Açúcar Físico não embarcado - Nov08 - Conferido_DB Entrada_1_Commodities_2_Relatório de Commodities_Relatório Gerencial_DB Entrada_2-DRE_DFC Gerencial" xfId="24029"/>
    <cellStyle name="s_Valuation _DB Dados do Mercado_Açúcar Físico não embarcado - Nov08 - Conferido_DB Entrada_1_Commodities_2_Relatório de Commodities_Relatório Gerencial_DB Entrada_2-DRE_DMPL" xfId="24030"/>
    <cellStyle name="s_Valuation _DB Dados do Mercado_Açúcar Físico não embarcado - Nov08 - Conferido_DB Entrada_1_Commodities_2_Relatório de Commodities_Relatório Gerencial_DB Entrada_3-Balanço" xfId="24031"/>
    <cellStyle name="s_Valuation _DB Dados do Mercado_Açúcar Físico não embarcado - Nov08 - Conferido_DB Entrada_1_Commodities_2_Relatório de Commodities_Relatório Gerencial_DB Entrada_7-Estoque" xfId="24032"/>
    <cellStyle name="s_Valuation _DB Dados do Mercado_Açúcar Físico não embarcado - Nov08 - Conferido_DB Entrada_1_Commodities_2_Relatório Fechamento" xfId="24033"/>
    <cellStyle name="s_Valuation _DB Dados do Mercado_Açúcar Físico não embarcado - Nov08 - Conferido_DB Entrada_1_Commodities_2_Relatório Fechamento 2" xfId="24034"/>
    <cellStyle name="s_Valuation _DB Dados do Mercado_Açúcar Físico não embarcado - Nov08 - Conferido_DB Entrada_1_Commodities_2_Relatório Fechamento 2_15-FINANCEIRAS" xfId="24035"/>
    <cellStyle name="s_Valuation _DB Dados do Mercado_Açúcar Físico não embarcado - Nov08 - Conferido_DB Entrada_1_Commodities_2_Relatório Fechamento_15-FINANCEIRAS" xfId="24036"/>
    <cellStyle name="s_Valuation _DB Dados do Mercado_Açúcar Físico não embarcado - Nov08 - Conferido_DB Entrada_1_Commodities_2_Relatório Fechamento_15-FINANCEIRAS_1" xfId="24037"/>
    <cellStyle name="s_Valuation _DB Dados do Mercado_Açúcar Físico não embarcado - Nov08 - Conferido_DB Entrada_1_Commodities_2_Relatório Fechamento_2-DRE" xfId="24038"/>
    <cellStyle name="s_Valuation _DB Dados do Mercado_Açúcar Físico não embarcado - Nov08 - Conferido_DB Entrada_1_Commodities_2_Relatório Fechamento_2-DRE_Dep_Judiciais-Contingências" xfId="24039"/>
    <cellStyle name="s_Valuation _DB Dados do Mercado_Açúcar Físico não embarcado - Nov08 - Conferido_DB Entrada_1_Commodities_2_Relatório Fechamento_2-DRE_DFC Gerencial" xfId="24040"/>
    <cellStyle name="s_Valuation _DB Dados do Mercado_Açúcar Físico não embarcado - Nov08 - Conferido_DB Entrada_1_Commodities_2_Relatório Fechamento_2-DRE_DMPL" xfId="24041"/>
    <cellStyle name="s_Valuation _DB Dados do Mercado_Açúcar Físico não embarcado - Nov08 - Conferido_DB Entrada_1_Commodities_2_Relatório Fechamento_3-Balanço" xfId="24042"/>
    <cellStyle name="s_Valuation _DB Dados do Mercado_Açúcar Físico não embarcado - Nov08 - Conferido_DB Entrada_1_Commodities_2_Relatório Fechamento_7-Estoque" xfId="24043"/>
    <cellStyle name="s_Valuation _DB Dados do Mercado_Açúcar Físico não embarcado - Nov08 - Conferido_DB Entrada_1_Commodities_2_Relatório Gerencial" xfId="24044"/>
    <cellStyle name="s_Valuation _DB Dados do Mercado_Açúcar Físico não embarcado - Nov08 - Conferido_DB Entrada_1_Commodities_2_Relatório Gerencial 2" xfId="24045"/>
    <cellStyle name="s_Valuation _DB Dados do Mercado_Açúcar Físico não embarcado - Nov08 - Conferido_DB Entrada_1_Commodities_2_Relatório Gerencial 2_15-FINANCEIRAS" xfId="24046"/>
    <cellStyle name="s_Valuation _DB Dados do Mercado_Açúcar Físico não embarcado - Nov08 - Conferido_DB Entrada_1_Commodities_2_Relatório Gerencial_1" xfId="24047"/>
    <cellStyle name="s_Valuation _DB Dados do Mercado_Açúcar Físico não embarcado - Nov08 - Conferido_DB Entrada_1_Commodities_2_Relatório Gerencial_1 2" xfId="24048"/>
    <cellStyle name="s_Valuation _DB Dados do Mercado_Açúcar Físico não embarcado - Nov08 - Conferido_DB Entrada_1_Commodities_2_Relatório Gerencial_1 2_15-FINANCEIRAS" xfId="24049"/>
    <cellStyle name="s_Valuation _DB Dados do Mercado_Açúcar Físico não embarcado - Nov08 - Conferido_DB Entrada_1_Commodities_2_Relatório Gerencial_1_15-FINANCEIRAS" xfId="24050"/>
    <cellStyle name="s_Valuation _DB Dados do Mercado_Açúcar Físico não embarcado - Nov08 - Conferido_DB Entrada_1_Commodities_2_Relatório Gerencial_1_15-FINANCEIRAS_1" xfId="24051"/>
    <cellStyle name="s_Valuation _DB Dados do Mercado_Açúcar Físico não embarcado - Nov08 - Conferido_DB Entrada_1_Commodities_2_Relatório Gerencial_1_2-DRE" xfId="24052"/>
    <cellStyle name="s_Valuation _DB Dados do Mercado_Açúcar Físico não embarcado - Nov08 - Conferido_DB Entrada_1_Commodities_2_Relatório Gerencial_1_2-DRE_Dep_Judiciais-Contingências" xfId="24053"/>
    <cellStyle name="s_Valuation _DB Dados do Mercado_Açúcar Físico não embarcado - Nov08 - Conferido_DB Entrada_1_Commodities_2_Relatório Gerencial_1_2-DRE_DFC Gerencial" xfId="24054"/>
    <cellStyle name="s_Valuation _DB Dados do Mercado_Açúcar Físico não embarcado - Nov08 - Conferido_DB Entrada_1_Commodities_2_Relatório Gerencial_1_2-DRE_DMPL" xfId="24055"/>
    <cellStyle name="s_Valuation _DB Dados do Mercado_Açúcar Físico não embarcado - Nov08 - Conferido_DB Entrada_1_Commodities_2_Relatório Gerencial_1_3-Balanço" xfId="24056"/>
    <cellStyle name="s_Valuation _DB Dados do Mercado_Açúcar Físico não embarcado - Nov08 - Conferido_DB Entrada_1_Commodities_2_Relatório Gerencial_1_7-Estoque" xfId="24057"/>
    <cellStyle name="s_Valuation _DB Dados do Mercado_Açúcar Físico não embarcado - Nov08 - Conferido_DB Entrada_1_Commodities_2_Relatório Gerencial_15-FINANCEIRAS" xfId="24058"/>
    <cellStyle name="s_Valuation _DB Dados do Mercado_Açúcar Físico não embarcado - Nov08 - Conferido_DB Entrada_1_Commodities_2_Relatório Gerencial_15-FINANCEIRAS_1" xfId="24059"/>
    <cellStyle name="s_Valuation _DB Dados do Mercado_Açúcar Físico não embarcado - Nov08 - Conferido_DB Entrada_1_Commodities_2_Relatório Gerencial_2" xfId="24060"/>
    <cellStyle name="s_Valuation _DB Dados do Mercado_Açúcar Físico não embarcado - Nov08 - Conferido_DB Entrada_1_Commodities_2_Relatório Gerencial_2 2" xfId="24061"/>
    <cellStyle name="s_Valuation _DB Dados do Mercado_Açúcar Físico não embarcado - Nov08 - Conferido_DB Entrada_1_Commodities_2_Relatório Gerencial_2 2_15-FINANCEIRAS" xfId="24062"/>
    <cellStyle name="s_Valuation _DB Dados do Mercado_Açúcar Físico não embarcado - Nov08 - Conferido_DB Entrada_1_Commodities_2_Relatório Gerencial_2_15-FINANCEIRAS" xfId="24063"/>
    <cellStyle name="s_Valuation _DB Dados do Mercado_Açúcar Físico não embarcado - Nov08 - Conferido_DB Entrada_1_Commodities_2_Relatório Gerencial_2_15-FINANCEIRAS_1" xfId="24064"/>
    <cellStyle name="s_Valuation _DB Dados do Mercado_Açúcar Físico não embarcado - Nov08 - Conferido_DB Entrada_1_Commodities_2_Relatório Gerencial_2_2-DRE" xfId="24065"/>
    <cellStyle name="s_Valuation _DB Dados do Mercado_Açúcar Físico não embarcado - Nov08 - Conferido_DB Entrada_1_Commodities_2_Relatório Gerencial_2_2-DRE_Dep_Judiciais-Contingências" xfId="24066"/>
    <cellStyle name="s_Valuation _DB Dados do Mercado_Açúcar Físico não embarcado - Nov08 - Conferido_DB Entrada_1_Commodities_2_Relatório Gerencial_2_2-DRE_DFC Gerencial" xfId="24067"/>
    <cellStyle name="s_Valuation _DB Dados do Mercado_Açúcar Físico não embarcado - Nov08 - Conferido_DB Entrada_1_Commodities_2_Relatório Gerencial_2_2-DRE_DMPL" xfId="24068"/>
    <cellStyle name="s_Valuation _DB Dados do Mercado_Açúcar Físico não embarcado - Nov08 - Conferido_DB Entrada_1_Commodities_2_Relatório Gerencial_2_3-Balanço" xfId="24069"/>
    <cellStyle name="s_Valuation _DB Dados do Mercado_Açúcar Físico não embarcado - Nov08 - Conferido_DB Entrada_1_Commodities_2_Relatório Gerencial_2_7-Estoque" xfId="24070"/>
    <cellStyle name="s_Valuation _DB Dados do Mercado_Açúcar Físico não embarcado - Nov08 - Conferido_DB Entrada_1_Commodities_2_Relatório Gerencial_2_DB Entrada" xfId="24071"/>
    <cellStyle name="s_Valuation _DB Dados do Mercado_Açúcar Físico não embarcado - Nov08 - Conferido_DB Entrada_1_Commodities_2_Relatório Gerencial_2_DB Entrada 2" xfId="24072"/>
    <cellStyle name="s_Valuation _DB Dados do Mercado_Açúcar Físico não embarcado - Nov08 - Conferido_DB Entrada_1_Commodities_2_Relatório Gerencial_2_DB Entrada 2_15-FINANCEIRAS" xfId="24073"/>
    <cellStyle name="s_Valuation _DB Dados do Mercado_Açúcar Físico não embarcado - Nov08 - Conferido_DB Entrada_1_Commodities_2_Relatório Gerencial_2_DB Entrada_15-FINANCEIRAS" xfId="24074"/>
    <cellStyle name="s_Valuation _DB Dados do Mercado_Açúcar Físico não embarcado - Nov08 - Conferido_DB Entrada_1_Commodities_2_Relatório Gerencial_2_DB Entrada_15-FINANCEIRAS_1" xfId="24075"/>
    <cellStyle name="s_Valuation _DB Dados do Mercado_Açúcar Físico não embarcado - Nov08 - Conferido_DB Entrada_1_Commodities_2_Relatório Gerencial_2_DB Entrada_2-DRE" xfId="24076"/>
    <cellStyle name="s_Valuation _DB Dados do Mercado_Açúcar Físico não embarcado - Nov08 - Conferido_DB Entrada_1_Commodities_2_Relatório Gerencial_2_DB Entrada_2-DRE_Dep_Judiciais-Contingências" xfId="24077"/>
    <cellStyle name="s_Valuation _DB Dados do Mercado_Açúcar Físico não embarcado - Nov08 - Conferido_DB Entrada_1_Commodities_2_Relatório Gerencial_2_DB Entrada_2-DRE_DFC Gerencial" xfId="24078"/>
    <cellStyle name="s_Valuation _DB Dados do Mercado_Açúcar Físico não embarcado - Nov08 - Conferido_DB Entrada_1_Commodities_2_Relatório Gerencial_2_DB Entrada_2-DRE_DMPL" xfId="24079"/>
    <cellStyle name="s_Valuation _DB Dados do Mercado_Açúcar Físico não embarcado - Nov08 - Conferido_DB Entrada_1_Commodities_2_Relatório Gerencial_2_DB Entrada_3-Balanço" xfId="24080"/>
    <cellStyle name="s_Valuation _DB Dados do Mercado_Açúcar Físico não embarcado - Nov08 - Conferido_DB Entrada_1_Commodities_2_Relatório Gerencial_2_DB Entrada_7-Estoque" xfId="24081"/>
    <cellStyle name="s_Valuation _DB Dados do Mercado_Açúcar Físico não embarcado - Nov08 - Conferido_DB Entrada_1_Commodities_2_Relatório Gerencial_2-DRE" xfId="24082"/>
    <cellStyle name="s_Valuation _DB Dados do Mercado_Açúcar Físico não embarcado - Nov08 - Conferido_DB Entrada_1_Commodities_2_Relatório Gerencial_2-DRE_Dep_Judiciais-Contingências" xfId="24083"/>
    <cellStyle name="s_Valuation _DB Dados do Mercado_Açúcar Físico não embarcado - Nov08 - Conferido_DB Entrada_1_Commodities_2_Relatório Gerencial_2-DRE_DFC Gerencial" xfId="24084"/>
    <cellStyle name="s_Valuation _DB Dados do Mercado_Açúcar Físico não embarcado - Nov08 - Conferido_DB Entrada_1_Commodities_2_Relatório Gerencial_2-DRE_DMPL" xfId="24085"/>
    <cellStyle name="s_Valuation _DB Dados do Mercado_Açúcar Físico não embarcado - Nov08 - Conferido_DB Entrada_1_Commodities_2_Relatório Gerencial_3-Balanço" xfId="24086"/>
    <cellStyle name="s_Valuation _DB Dados do Mercado_Açúcar Físico não embarcado - Nov08 - Conferido_DB Entrada_1_Commodities_2_Relatório Gerencial_7-Estoque" xfId="24087"/>
    <cellStyle name="s_Valuation _DB Dados do Mercado_Açúcar Físico não embarcado - Nov08 - Conferido_DB Entrada_1_Commodities_2_Relatório Gerencial_DB Boletas Abertas" xfId="24088"/>
    <cellStyle name="s_Valuation _DB Dados do Mercado_Açúcar Físico não embarcado - Nov08 - Conferido_DB Entrada_1_Commodities_2_Relatório Gerencial_DB Boletas Abertas 2" xfId="24089"/>
    <cellStyle name="s_Valuation _DB Dados do Mercado_Açúcar Físico não embarcado - Nov08 - Conferido_DB Entrada_1_Commodities_2_Relatório Gerencial_DB Boletas Abertas 2_15-FINANCEIRAS" xfId="24090"/>
    <cellStyle name="s_Valuation _DB Dados do Mercado_Açúcar Físico não embarcado - Nov08 - Conferido_DB Entrada_1_Commodities_2_Relatório Gerencial_DB Boletas Abertas_15-FINANCEIRAS" xfId="24091"/>
    <cellStyle name="s_Valuation _DB Dados do Mercado_Açúcar Físico não embarcado - Nov08 - Conferido_DB Entrada_1_Commodities_2_Relatório Gerencial_DB Boletas Abertas_15-FINANCEIRAS_1" xfId="24092"/>
    <cellStyle name="s_Valuation _DB Dados do Mercado_Açúcar Físico não embarcado - Nov08 - Conferido_DB Entrada_1_Commodities_2_Relatório Gerencial_DB Boletas Abertas_2-DRE" xfId="24093"/>
    <cellStyle name="s_Valuation _DB Dados do Mercado_Açúcar Físico não embarcado - Nov08 - Conferido_DB Entrada_1_Commodities_2_Relatório Gerencial_DB Boletas Abertas_2-DRE_Dep_Judiciais-Contingências" xfId="24094"/>
    <cellStyle name="s_Valuation _DB Dados do Mercado_Açúcar Físico não embarcado - Nov08 - Conferido_DB Entrada_1_Commodities_2_Relatório Gerencial_DB Boletas Abertas_2-DRE_DFC Gerencial" xfId="24095"/>
    <cellStyle name="s_Valuation _DB Dados do Mercado_Açúcar Físico não embarcado - Nov08 - Conferido_DB Entrada_1_Commodities_2_Relatório Gerencial_DB Boletas Abertas_2-DRE_DMPL" xfId="24096"/>
    <cellStyle name="s_Valuation _DB Dados do Mercado_Açúcar Físico não embarcado - Nov08 - Conferido_DB Entrada_1_Commodities_2_Relatório Gerencial_DB Boletas Abertas_3-Balanço" xfId="24097"/>
    <cellStyle name="s_Valuation _DB Dados do Mercado_Açúcar Físico não embarcado - Nov08 - Conferido_DB Entrada_1_Commodities_2_Relatório Gerencial_DB Boletas Abertas_7-Estoque" xfId="24098"/>
    <cellStyle name="s_Valuation _DB Dados do Mercado_Açúcar Físico não embarcado - Nov08 - Conferido_DB Entrada_1_Commodities_2_Relatório Gerencial_DB Boletas Vencendo" xfId="24099"/>
    <cellStyle name="s_Valuation _DB Dados do Mercado_Açúcar Físico não embarcado - Nov08 - Conferido_DB Entrada_1_Commodities_2_Relatório Gerencial_DB Boletas Vencendo 2" xfId="24100"/>
    <cellStyle name="s_Valuation _DB Dados do Mercado_Açúcar Físico não embarcado - Nov08 - Conferido_DB Entrada_1_Commodities_2_Relatório Gerencial_DB Boletas Vencendo 2_15-FINANCEIRAS" xfId="24101"/>
    <cellStyle name="s_Valuation _DB Dados do Mercado_Açúcar Físico não embarcado - Nov08 - Conferido_DB Entrada_1_Commodities_2_Relatório Gerencial_DB Boletas Vencendo_15-FINANCEIRAS" xfId="24102"/>
    <cellStyle name="s_Valuation _DB Dados do Mercado_Açúcar Físico não embarcado - Nov08 - Conferido_DB Entrada_1_Commodities_2_Relatório Gerencial_DB Boletas Vencendo_15-FINANCEIRAS_1" xfId="24103"/>
    <cellStyle name="s_Valuation _DB Dados do Mercado_Açúcar Físico não embarcado - Nov08 - Conferido_DB Entrada_1_Commodities_2_Relatório Gerencial_DB Boletas Vencendo_2-DRE" xfId="24104"/>
    <cellStyle name="s_Valuation _DB Dados do Mercado_Açúcar Físico não embarcado - Nov08 - Conferido_DB Entrada_1_Commodities_2_Relatório Gerencial_DB Boletas Vencendo_2-DRE_Dep_Judiciais-Contingências" xfId="24105"/>
    <cellStyle name="s_Valuation _DB Dados do Mercado_Açúcar Físico não embarcado - Nov08 - Conferido_DB Entrada_1_Commodities_2_Relatório Gerencial_DB Boletas Vencendo_2-DRE_DFC Gerencial" xfId="24106"/>
    <cellStyle name="s_Valuation _DB Dados do Mercado_Açúcar Físico não embarcado - Nov08 - Conferido_DB Entrada_1_Commodities_2_Relatório Gerencial_DB Boletas Vencendo_2-DRE_DMPL" xfId="24107"/>
    <cellStyle name="s_Valuation _DB Dados do Mercado_Açúcar Físico não embarcado - Nov08 - Conferido_DB Entrada_1_Commodities_2_Relatório Gerencial_DB Boletas Vencendo_3-Balanço" xfId="24108"/>
    <cellStyle name="s_Valuation _DB Dados do Mercado_Açúcar Físico não embarcado - Nov08 - Conferido_DB Entrada_1_Commodities_2_Relatório Gerencial_DB Boletas Vencendo_7-Estoque" xfId="24109"/>
    <cellStyle name="s_Valuation _DB Dados do Mercado_Açúcar Físico não embarcado - Nov08 - Conferido_DB Entrada_1_Commodities_2_Relatório Gerencial_DB Boletas Vencendo_Relatório Gerencial" xfId="24110"/>
    <cellStyle name="s_Valuation _DB Dados do Mercado_Açúcar Físico não embarcado - Nov08 - Conferido_DB Entrada_1_Commodities_2_Relatório Gerencial_DB Boletas Vencendo_Relatório Gerencial 2" xfId="24111"/>
    <cellStyle name="s_Valuation _DB Dados do Mercado_Açúcar Físico não embarcado - Nov08 - Conferido_DB Entrada_1_Commodities_2_Relatório Gerencial_DB Boletas Vencendo_Relatório Gerencial 2_15-FINANCEIRAS" xfId="24112"/>
    <cellStyle name="s_Valuation _DB Dados do Mercado_Açúcar Físico não embarcado - Nov08 - Conferido_DB Entrada_1_Commodities_2_Relatório Gerencial_DB Boletas Vencendo_Relatório Gerencial_15-FINANCEIRAS" xfId="24113"/>
    <cellStyle name="s_Valuation _DB Dados do Mercado_Açúcar Físico não embarcado - Nov08 - Conferido_DB Entrada_1_Commodities_2_Relatório Gerencial_DB Boletas Vencendo_Relatório Gerencial_15-FINANCEIRAS_1" xfId="24114"/>
    <cellStyle name="s_Valuation _DB Dados do Mercado_Açúcar Físico não embarcado - Nov08 - Conferido_DB Entrada_1_Commodities_2_Relatório Gerencial_DB Boletas Vencendo_Relatório Gerencial_2-DRE" xfId="24115"/>
    <cellStyle name="s_Valuation _DB Dados do Mercado_Açúcar Físico não embarcado - Nov08 - Conferido_DB Entrada_1_Commodities_2_Relatório Gerencial_DB Boletas Vencendo_Relatório Gerencial_2-DRE_Dep_Judiciais-Contingências" xfId="24116"/>
    <cellStyle name="s_Valuation _DB Dados do Mercado_Açúcar Físico não embarcado - Nov08 - Conferido_DB Entrada_1_Commodities_2_Relatório Gerencial_DB Boletas Vencendo_Relatório Gerencial_2-DRE_DFC Gerencial" xfId="24117"/>
    <cellStyle name="s_Valuation _DB Dados do Mercado_Açúcar Físico não embarcado - Nov08 - Conferido_DB Entrada_1_Commodities_2_Relatório Gerencial_DB Boletas Vencendo_Relatório Gerencial_2-DRE_DMPL" xfId="24118"/>
    <cellStyle name="s_Valuation _DB Dados do Mercado_Açúcar Físico não embarcado - Nov08 - Conferido_DB Entrada_1_Commodities_2_Relatório Gerencial_DB Boletas Vencendo_Relatório Gerencial_3-Balanço" xfId="24119"/>
    <cellStyle name="s_Valuation _DB Dados do Mercado_Açúcar Físico não embarcado - Nov08 - Conferido_DB Entrada_1_Commodities_2_Relatório Gerencial_DB Boletas Vencendo_Relatório Gerencial_7-Estoque" xfId="24120"/>
    <cellStyle name="s_Valuation _DB Dados do Mercado_Açúcar Físico não embarcado - Nov08 - Conferido_DB Entrada_1_Commodities_2_Relatório Gerencial_DB Boletas Vencendo_Relatório Gerencial_DB Entrada" xfId="24121"/>
    <cellStyle name="s_Valuation _DB Dados do Mercado_Açúcar Físico não embarcado - Nov08 - Conferido_DB Entrada_1_Commodities_2_Relatório Gerencial_DB Boletas Vencendo_Relatório Gerencial_DB Entrada 2" xfId="24122"/>
    <cellStyle name="s_Valuation _DB Dados do Mercado_Açúcar Físico não embarcado - Nov08 - Conferido_DB Entrada_1_Commodities_2_Relatório Gerencial_DB Boletas Vencendo_Relatório Gerencial_DB Entrada 2_15-FINANCEIRAS" xfId="24123"/>
    <cellStyle name="s_Valuation _DB Dados do Mercado_Açúcar Físico não embarcado - Nov08 - Conferido_DB Entrada_1_Commodities_2_Relatório Gerencial_DB Boletas Vencendo_Relatório Gerencial_DB Entrada_15-FINANCEIRAS" xfId="24124"/>
    <cellStyle name="s_Valuation _DB Dados do Mercado_Açúcar Físico não embarcado - Nov08 - Conferido_DB Entrada_1_Commodities_2_Relatório Gerencial_DB Boletas Vencendo_Relatório Gerencial_DB Entrada_15-FINANCEIRAS_1" xfId="24125"/>
    <cellStyle name="s_Valuation _DB Dados do Mercado_Açúcar Físico não embarcado - Nov08 - Conferido_DB Entrada_1_Commodities_2_Relatório Gerencial_DB Boletas Vencendo_Relatório Gerencial_DB Entrada_2-DRE" xfId="24126"/>
    <cellStyle name="s_Valuation _DB Dados do Mercado_Açúcar Físico não embarcado - Nov08 - Conferido_DB Entrada_1_Commodities_2_Relatório Gerencial_DB Boletas Vencendo_Relatório Gerencial_DB Entrada_2-DRE_Dep_Judiciais-Contingências" xfId="24127"/>
    <cellStyle name="s_Valuation _DB Dados do Mercado_Açúcar Físico não embarcado - Nov08 - Conferido_DB Entrada_1_Commodities_2_Relatório Gerencial_DB Boletas Vencendo_Relatório Gerencial_DB Entrada_2-DRE_DFC Gerencial" xfId="24128"/>
    <cellStyle name="s_Valuation _DB Dados do Mercado_Açúcar Físico não embarcado - Nov08 - Conferido_DB Entrada_1_Commodities_2_Relatório Gerencial_DB Boletas Vencendo_Relatório Gerencial_DB Entrada_2-DRE_DMPL" xfId="24129"/>
    <cellStyle name="s_Valuation _DB Dados do Mercado_Açúcar Físico não embarcado - Nov08 - Conferido_DB Entrada_1_Commodities_2_Relatório Gerencial_DB Boletas Vencendo_Relatório Gerencial_DB Entrada_3-Balanço" xfId="24130"/>
    <cellStyle name="s_Valuation _DB Dados do Mercado_Açúcar Físico não embarcado - Nov08 - Conferido_DB Entrada_1_Commodities_2_Relatório Gerencial_DB Boletas Vencendo_Relatório Gerencial_DB Entrada_7-Estoque" xfId="24131"/>
    <cellStyle name="s_Valuation _DB Dados do Mercado_Açúcar Físico não embarcado - Nov08 - Conferido_DB Entrada_1_Commodities_2_Relatório Gerencial_DB Controle" xfId="24132"/>
    <cellStyle name="s_Valuation _DB Dados do Mercado_Açúcar Físico não embarcado - Nov08 - Conferido_DB Entrada_1_Commodities_2_Relatório Gerencial_DB Controle 2" xfId="24133"/>
    <cellStyle name="s_Valuation _DB Dados do Mercado_Açúcar Físico não embarcado - Nov08 - Conferido_DB Entrada_1_Commodities_2_Relatório Gerencial_DB Controle 2_15-FINANCEIRAS" xfId="24134"/>
    <cellStyle name="s_Valuation _DB Dados do Mercado_Açúcar Físico não embarcado - Nov08 - Conferido_DB Entrada_1_Commodities_2_Relatório Gerencial_DB Controle_15-FINANCEIRAS" xfId="24135"/>
    <cellStyle name="s_Valuation _DB Dados do Mercado_Açúcar Físico não embarcado - Nov08 - Conferido_DB Entrada_1_Commodities_2_Relatório Gerencial_DB Controle_15-FINANCEIRAS_1" xfId="24136"/>
    <cellStyle name="s_Valuation _DB Dados do Mercado_Açúcar Físico não embarcado - Nov08 - Conferido_DB Entrada_1_Commodities_2_Relatório Gerencial_DB Controle_2-DRE" xfId="24137"/>
    <cellStyle name="s_Valuation _DB Dados do Mercado_Açúcar Físico não embarcado - Nov08 - Conferido_DB Entrada_1_Commodities_2_Relatório Gerencial_DB Controle_2-DRE_Dep_Judiciais-Contingências" xfId="24138"/>
    <cellStyle name="s_Valuation _DB Dados do Mercado_Açúcar Físico não embarcado - Nov08 - Conferido_DB Entrada_1_Commodities_2_Relatório Gerencial_DB Controle_2-DRE_DFC Gerencial" xfId="24139"/>
    <cellStyle name="s_Valuation _DB Dados do Mercado_Açúcar Físico não embarcado - Nov08 - Conferido_DB Entrada_1_Commodities_2_Relatório Gerencial_DB Controle_2-DRE_DMPL" xfId="24140"/>
    <cellStyle name="s_Valuation _DB Dados do Mercado_Açúcar Físico não embarcado - Nov08 - Conferido_DB Entrada_1_Commodities_2_Relatório Gerencial_DB Controle_3-Balanço" xfId="24141"/>
    <cellStyle name="s_Valuation _DB Dados do Mercado_Açúcar Físico não embarcado - Nov08 - Conferido_DB Entrada_1_Commodities_2_Relatório Gerencial_DB Controle_7-Estoque" xfId="24142"/>
    <cellStyle name="s_Valuation _DB Dados do Mercado_Açúcar Físico não embarcado - Nov08 - Conferido_DB Entrada_1_Commodities_2_Relatório Gerencial_DB Entrada" xfId="24143"/>
    <cellStyle name="s_Valuation _DB Dados do Mercado_Açúcar Físico não embarcado - Nov08 - Conferido_DB Entrada_1_Commodities_2_Relatório Gerencial_DB Entrada 2" xfId="24144"/>
    <cellStyle name="s_Valuation _DB Dados do Mercado_Açúcar Físico não embarcado - Nov08 - Conferido_DB Entrada_1_Commodities_2_Relatório Gerencial_DB Entrada 2_15-FINANCEIRAS" xfId="24145"/>
    <cellStyle name="s_Valuation _DB Dados do Mercado_Açúcar Físico não embarcado - Nov08 - Conferido_DB Entrada_1_Commodities_2_Relatório Gerencial_DB Entrada_1" xfId="24146"/>
    <cellStyle name="s_Valuation _DB Dados do Mercado_Açúcar Físico não embarcado - Nov08 - Conferido_DB Entrada_1_Commodities_2_Relatório Gerencial_DB Entrada_1 2" xfId="24147"/>
    <cellStyle name="s_Valuation _DB Dados do Mercado_Açúcar Físico não embarcado - Nov08 - Conferido_DB Entrada_1_Commodities_2_Relatório Gerencial_DB Entrada_1 2_15-FINANCEIRAS" xfId="24148"/>
    <cellStyle name="s_Valuation _DB Dados do Mercado_Açúcar Físico não embarcado - Nov08 - Conferido_DB Entrada_1_Commodities_2_Relatório Gerencial_DB Entrada_1_15-FINANCEIRAS" xfId="24149"/>
    <cellStyle name="s_Valuation _DB Dados do Mercado_Açúcar Físico não embarcado - Nov08 - Conferido_DB Entrada_1_Commodities_2_Relatório Gerencial_DB Entrada_1_15-FINANCEIRAS_1" xfId="24150"/>
    <cellStyle name="s_Valuation _DB Dados do Mercado_Açúcar Físico não embarcado - Nov08 - Conferido_DB Entrada_1_Commodities_2_Relatório Gerencial_DB Entrada_1_2-DRE" xfId="24151"/>
    <cellStyle name="s_Valuation _DB Dados do Mercado_Açúcar Físico não embarcado - Nov08 - Conferido_DB Entrada_1_Commodities_2_Relatório Gerencial_DB Entrada_1_2-DRE_Dep_Judiciais-Contingências" xfId="24152"/>
    <cellStyle name="s_Valuation _DB Dados do Mercado_Açúcar Físico não embarcado - Nov08 - Conferido_DB Entrada_1_Commodities_2_Relatório Gerencial_DB Entrada_1_2-DRE_DFC Gerencial" xfId="24153"/>
    <cellStyle name="s_Valuation _DB Dados do Mercado_Açúcar Físico não embarcado - Nov08 - Conferido_DB Entrada_1_Commodities_2_Relatório Gerencial_DB Entrada_1_2-DRE_DMPL" xfId="24154"/>
    <cellStyle name="s_Valuation _DB Dados do Mercado_Açúcar Físico não embarcado - Nov08 - Conferido_DB Entrada_1_Commodities_2_Relatório Gerencial_DB Entrada_1_3-Balanço" xfId="24155"/>
    <cellStyle name="s_Valuation _DB Dados do Mercado_Açúcar Físico não embarcado - Nov08 - Conferido_DB Entrada_1_Commodities_2_Relatório Gerencial_DB Entrada_1_7-Estoque" xfId="24156"/>
    <cellStyle name="s_Valuation _DB Dados do Mercado_Açúcar Físico não embarcado - Nov08 - Conferido_DB Entrada_1_Commodities_2_Relatório Gerencial_DB Entrada_1_DB Boletas Abertas" xfId="24157"/>
    <cellStyle name="s_Valuation _DB Dados do Mercado_Açúcar Físico não embarcado - Nov08 - Conferido_DB Entrada_1_Commodities_2_Relatório Gerencial_DB Entrada_1_DB Boletas Abertas 2" xfId="24158"/>
    <cellStyle name="s_Valuation _DB Dados do Mercado_Açúcar Físico não embarcado - Nov08 - Conferido_DB Entrada_1_Commodities_2_Relatório Gerencial_DB Entrada_1_DB Boletas Abertas 2_15-FINANCEIRAS" xfId="24159"/>
    <cellStyle name="s_Valuation _DB Dados do Mercado_Açúcar Físico não embarcado - Nov08 - Conferido_DB Entrada_1_Commodities_2_Relatório Gerencial_DB Entrada_1_DB Boletas Abertas_15-FINANCEIRAS" xfId="24160"/>
    <cellStyle name="s_Valuation _DB Dados do Mercado_Açúcar Físico não embarcado - Nov08 - Conferido_DB Entrada_1_Commodities_2_Relatório Gerencial_DB Entrada_1_DB Boletas Abertas_15-FINANCEIRAS_1" xfId="24161"/>
    <cellStyle name="s_Valuation _DB Dados do Mercado_Açúcar Físico não embarcado - Nov08 - Conferido_DB Entrada_1_Commodities_2_Relatório Gerencial_DB Entrada_1_DB Boletas Abertas_2-DRE" xfId="24162"/>
    <cellStyle name="s_Valuation _DB Dados do Mercado_Açúcar Físico não embarcado - Nov08 - Conferido_DB Entrada_1_Commodities_2_Relatório Gerencial_DB Entrada_1_DB Boletas Abertas_2-DRE_Dep_Judiciais-Contingências" xfId="24163"/>
    <cellStyle name="s_Valuation _DB Dados do Mercado_Açúcar Físico não embarcado - Nov08 - Conferido_DB Entrada_1_Commodities_2_Relatório Gerencial_DB Entrada_1_DB Boletas Abertas_2-DRE_DFC Gerencial" xfId="24164"/>
    <cellStyle name="s_Valuation _DB Dados do Mercado_Açúcar Físico não embarcado - Nov08 - Conferido_DB Entrada_1_Commodities_2_Relatório Gerencial_DB Entrada_1_DB Boletas Abertas_2-DRE_DMPL" xfId="24165"/>
    <cellStyle name="s_Valuation _DB Dados do Mercado_Açúcar Físico não embarcado - Nov08 - Conferido_DB Entrada_1_Commodities_2_Relatório Gerencial_DB Entrada_1_DB Boletas Abertas_3-Balanço" xfId="24166"/>
    <cellStyle name="s_Valuation _DB Dados do Mercado_Açúcar Físico não embarcado - Nov08 - Conferido_DB Entrada_1_Commodities_2_Relatório Gerencial_DB Entrada_1_DB Boletas Abertas_7-Estoque" xfId="24167"/>
    <cellStyle name="s_Valuation _DB Dados do Mercado_Açúcar Físico não embarcado - Nov08 - Conferido_DB Entrada_1_Commodities_2_Relatório Gerencial_DB Entrada_1_DB Controle" xfId="24168"/>
    <cellStyle name="s_Valuation _DB Dados do Mercado_Açúcar Físico não embarcado - Nov08 - Conferido_DB Entrada_1_Commodities_2_Relatório Gerencial_DB Entrada_1_DB Controle 2" xfId="24169"/>
    <cellStyle name="s_Valuation _DB Dados do Mercado_Açúcar Físico não embarcado - Nov08 - Conferido_DB Entrada_1_Commodities_2_Relatório Gerencial_DB Entrada_1_DB Controle 2_15-FINANCEIRAS" xfId="24170"/>
    <cellStyle name="s_Valuation _DB Dados do Mercado_Açúcar Físico não embarcado - Nov08 - Conferido_DB Entrada_1_Commodities_2_Relatório Gerencial_DB Entrada_1_DB Controle_15-FINANCEIRAS" xfId="24171"/>
    <cellStyle name="s_Valuation _DB Dados do Mercado_Açúcar Físico não embarcado - Nov08 - Conferido_DB Entrada_1_Commodities_2_Relatório Gerencial_DB Entrada_1_DB Controle_15-FINANCEIRAS_1" xfId="24172"/>
    <cellStyle name="s_Valuation _DB Dados do Mercado_Açúcar Físico não embarcado - Nov08 - Conferido_DB Entrada_1_Commodities_2_Relatório Gerencial_DB Entrada_1_DB Controle_2-DRE" xfId="24173"/>
    <cellStyle name="s_Valuation _DB Dados do Mercado_Açúcar Físico não embarcado - Nov08 - Conferido_DB Entrada_1_Commodities_2_Relatório Gerencial_DB Entrada_1_DB Controle_2-DRE_Dep_Judiciais-Contingências" xfId="24174"/>
    <cellStyle name="s_Valuation _DB Dados do Mercado_Açúcar Físico não embarcado - Nov08 - Conferido_DB Entrada_1_Commodities_2_Relatório Gerencial_DB Entrada_1_DB Controle_2-DRE_DFC Gerencial" xfId="24175"/>
    <cellStyle name="s_Valuation _DB Dados do Mercado_Açúcar Físico não embarcado - Nov08 - Conferido_DB Entrada_1_Commodities_2_Relatório Gerencial_DB Entrada_1_DB Controle_2-DRE_DMPL" xfId="24176"/>
    <cellStyle name="s_Valuation _DB Dados do Mercado_Açúcar Físico não embarcado - Nov08 - Conferido_DB Entrada_1_Commodities_2_Relatório Gerencial_DB Entrada_1_DB Controle_3-Balanço" xfId="24177"/>
    <cellStyle name="s_Valuation _DB Dados do Mercado_Açúcar Físico não embarcado - Nov08 - Conferido_DB Entrada_1_Commodities_2_Relatório Gerencial_DB Entrada_1_DB Controle_7-Estoque" xfId="24178"/>
    <cellStyle name="s_Valuation _DB Dados do Mercado_Açúcar Físico não embarcado - Nov08 - Conferido_DB Entrada_1_Commodities_2_Relatório Gerencial_DB Entrada_1_DB Entrada" xfId="24179"/>
    <cellStyle name="s_Valuation _DB Dados do Mercado_Açúcar Físico não embarcado - Nov08 - Conferido_DB Entrada_1_Commodities_2_Relatório Gerencial_DB Entrada_1_DB Entrada 2" xfId="24180"/>
    <cellStyle name="s_Valuation _DB Dados do Mercado_Açúcar Físico não embarcado - Nov08 - Conferido_DB Entrada_1_Commodities_2_Relatório Gerencial_DB Entrada_1_DB Entrada 2_15-FINANCEIRAS" xfId="24181"/>
    <cellStyle name="s_Valuation _DB Dados do Mercado_Açúcar Físico não embarcado - Nov08 - Conferido_DB Entrada_1_Commodities_2_Relatório Gerencial_DB Entrada_1_DB Entrada_15-FINANCEIRAS" xfId="24182"/>
    <cellStyle name="s_Valuation _DB Dados do Mercado_Açúcar Físico não embarcado - Nov08 - Conferido_DB Entrada_1_Commodities_2_Relatório Gerencial_DB Entrada_1_DB Entrada_15-FINANCEIRAS_1" xfId="24183"/>
    <cellStyle name="s_Valuation _DB Dados do Mercado_Açúcar Físico não embarcado - Nov08 - Conferido_DB Entrada_1_Commodities_2_Relatório Gerencial_DB Entrada_1_DB Entrada_2-DRE" xfId="24184"/>
    <cellStyle name="s_Valuation _DB Dados do Mercado_Açúcar Físico não embarcado - Nov08 - Conferido_DB Entrada_1_Commodities_2_Relatório Gerencial_DB Entrada_1_DB Entrada_2-DRE_Dep_Judiciais-Contingências" xfId="24185"/>
    <cellStyle name="s_Valuation _DB Dados do Mercado_Açúcar Físico não embarcado - Nov08 - Conferido_DB Entrada_1_Commodities_2_Relatório Gerencial_DB Entrada_1_DB Entrada_2-DRE_DFC Gerencial" xfId="24186"/>
    <cellStyle name="s_Valuation _DB Dados do Mercado_Açúcar Físico não embarcado - Nov08 - Conferido_DB Entrada_1_Commodities_2_Relatório Gerencial_DB Entrada_1_DB Entrada_2-DRE_DMPL" xfId="24187"/>
    <cellStyle name="s_Valuation _DB Dados do Mercado_Açúcar Físico não embarcado - Nov08 - Conferido_DB Entrada_1_Commodities_2_Relatório Gerencial_DB Entrada_1_DB Entrada_3-Balanço" xfId="24188"/>
    <cellStyle name="s_Valuation _DB Dados do Mercado_Açúcar Físico não embarcado - Nov08 - Conferido_DB Entrada_1_Commodities_2_Relatório Gerencial_DB Entrada_1_DB Entrada_7-Estoque" xfId="24189"/>
    <cellStyle name="s_Valuation _DB Dados do Mercado_Açúcar Físico não embarcado - Nov08 - Conferido_DB Entrada_1_Commodities_2_Relatório Gerencial_DB Entrada_1_DB Entrada_Relatório Gerencial" xfId="24190"/>
    <cellStyle name="s_Valuation _DB Dados do Mercado_Açúcar Físico não embarcado - Nov08 - Conferido_DB Entrada_1_Commodities_2_Relatório Gerencial_DB Entrada_1_DB Entrada_Relatório Gerencial 2" xfId="24191"/>
    <cellStyle name="s_Valuation _DB Dados do Mercado_Açúcar Físico não embarcado - Nov08 - Conferido_DB Entrada_1_Commodities_2_Relatório Gerencial_DB Entrada_1_DB Entrada_Relatório Gerencial 2_15-FINANCEIRAS" xfId="24192"/>
    <cellStyle name="s_Valuation _DB Dados do Mercado_Açúcar Físico não embarcado - Nov08 - Conferido_DB Entrada_1_Commodities_2_Relatório Gerencial_DB Entrada_1_DB Entrada_Relatório Gerencial_15-FINANCEIRAS" xfId="24193"/>
    <cellStyle name="s_Valuation _DB Dados do Mercado_Açúcar Físico não embarcado - Nov08 - Conferido_DB Entrada_1_Commodities_2_Relatório Gerencial_DB Entrada_1_DB Entrada_Relatório Gerencial_15-FINANCEIRAS_1" xfId="24194"/>
    <cellStyle name="s_Valuation _DB Dados do Mercado_Açúcar Físico não embarcado - Nov08 - Conferido_DB Entrada_1_Commodities_2_Relatório Gerencial_DB Entrada_1_DB Entrada_Relatório Gerencial_2-DRE" xfId="24195"/>
    <cellStyle name="s_Valuation _DB Dados do Mercado_Açúcar Físico não embarcado - Nov08 - Conferido_DB Entrada_1_Commodities_2_Relatório Gerencial_DB Entrada_1_DB Entrada_Relatório Gerencial_2-DRE_Dep_Judiciais-Contingências" xfId="24196"/>
    <cellStyle name="s_Valuation _DB Dados do Mercado_Açúcar Físico não embarcado - Nov08 - Conferido_DB Entrada_1_Commodities_2_Relatório Gerencial_DB Entrada_1_DB Entrada_Relatório Gerencial_2-DRE_DFC Gerencial" xfId="24197"/>
    <cellStyle name="s_Valuation _DB Dados do Mercado_Açúcar Físico não embarcado - Nov08 - Conferido_DB Entrada_1_Commodities_2_Relatório Gerencial_DB Entrada_1_DB Entrada_Relatório Gerencial_2-DRE_DMPL" xfId="24198"/>
    <cellStyle name="s_Valuation _DB Dados do Mercado_Açúcar Físico não embarcado - Nov08 - Conferido_DB Entrada_1_Commodities_2_Relatório Gerencial_DB Entrada_1_DB Entrada_Relatório Gerencial_3-Balanço" xfId="24199"/>
    <cellStyle name="s_Valuation _DB Dados do Mercado_Açúcar Físico não embarcado - Nov08 - Conferido_DB Entrada_1_Commodities_2_Relatório Gerencial_DB Entrada_1_DB Entrada_Relatório Gerencial_7-Estoque" xfId="24200"/>
    <cellStyle name="s_Valuation _DB Dados do Mercado_Açúcar Físico não embarcado - Nov08 - Conferido_DB Entrada_1_Commodities_2_Relatório Gerencial_DB Entrada_1_DB Entrada_Relatório Gerencial_DB Entrada" xfId="24201"/>
    <cellStyle name="s_Valuation _DB Dados do Mercado_Açúcar Físico não embarcado - Nov08 - Conferido_DB Entrada_1_Commodities_2_Relatório Gerencial_DB Entrada_1_DB Entrada_Relatório Gerencial_DB Entrada 2" xfId="24202"/>
    <cellStyle name="s_Valuation _DB Dados do Mercado_Açúcar Físico não embarcado - Nov08 - Conferido_DB Entrada_1_Commodities_2_Relatório Gerencial_DB Entrada_1_DB Entrada_Relatório Gerencial_DB Entrada 2_15-FINANCEIRAS" xfId="24203"/>
    <cellStyle name="s_Valuation _DB Dados do Mercado_Açúcar Físico não embarcado - Nov08 - Conferido_DB Entrada_1_Commodities_2_Relatório Gerencial_DB Entrada_1_DB Entrada_Relatório Gerencial_DB Entrada_15-FINANCEIRAS" xfId="24204"/>
    <cellStyle name="s_Valuation _DB Dados do Mercado_Açúcar Físico não embarcado - Nov08 - Conferido_DB Entrada_1_Commodities_2_Relatório Gerencial_DB Entrada_1_DB Entrada_Relatório Gerencial_DB Entrada_15-FINANCEIRAS_1" xfId="24205"/>
    <cellStyle name="s_Valuation _DB Dados do Mercado_Açúcar Físico não embarcado - Nov08 - Conferido_DB Entrada_1_Commodities_2_Relatório Gerencial_DB Entrada_1_DB Entrada_Relatório Gerencial_DB Entrada_2-DRE" xfId="24206"/>
    <cellStyle name="s_Valuation _DB Dados do Mercado_Açúcar Físico não embarcado - Nov08 - Conferido_DB Entrada_1_Commodities_2_Relatório Gerencial_DB Entrada_1_DB Entrada_Relatório Gerencial_DB Entrada_2-DRE_Dep_Judiciais-Contingências" xfId="24207"/>
    <cellStyle name="s_Valuation _DB Dados do Mercado_Açúcar Físico não embarcado - Nov08 - Conferido_DB Entrada_1_Commodities_2_Relatório Gerencial_DB Entrada_1_DB Entrada_Relatório Gerencial_DB Entrada_2-DRE_DFC Gerencial" xfId="24208"/>
    <cellStyle name="s_Valuation _DB Dados do Mercado_Açúcar Físico não embarcado - Nov08 - Conferido_DB Entrada_1_Commodities_2_Relatório Gerencial_DB Entrada_1_DB Entrada_Relatório Gerencial_DB Entrada_2-DRE_DMPL" xfId="24209"/>
    <cellStyle name="s_Valuation _DB Dados do Mercado_Açúcar Físico não embarcado - Nov08 - Conferido_DB Entrada_1_Commodities_2_Relatório Gerencial_DB Entrada_1_DB Entrada_Relatório Gerencial_DB Entrada_3-Balanço" xfId="24210"/>
    <cellStyle name="s_Valuation _DB Dados do Mercado_Açúcar Físico não embarcado - Nov08 - Conferido_DB Entrada_1_Commodities_2_Relatório Gerencial_DB Entrada_1_DB Entrada_Relatório Gerencial_DB Entrada_7-Estoque" xfId="24211"/>
    <cellStyle name="s_Valuation _DB Dados do Mercado_Açúcar Físico não embarcado - Nov08 - Conferido_DB Entrada_1_Commodities_2_Relatório Gerencial_DB Entrada_1_DB Exposição" xfId="24212"/>
    <cellStyle name="s_Valuation _DB Dados do Mercado_Açúcar Físico não embarcado - Nov08 - Conferido_DB Entrada_1_Commodities_2_Relatório Gerencial_DB Entrada_1_DB Exposição 2" xfId="24213"/>
    <cellStyle name="s_Valuation _DB Dados do Mercado_Açúcar Físico não embarcado - Nov08 - Conferido_DB Entrada_1_Commodities_2_Relatório Gerencial_DB Entrada_1_DB Exposição 2_15-FINANCEIRAS" xfId="24214"/>
    <cellStyle name="s_Valuation _DB Dados do Mercado_Açúcar Físico não embarcado - Nov08 - Conferido_DB Entrada_1_Commodities_2_Relatório Gerencial_DB Entrada_1_DB Exposição_15-FINANCEIRAS" xfId="24215"/>
    <cellStyle name="s_Valuation _DB Dados do Mercado_Açúcar Físico não embarcado - Nov08 - Conferido_DB Entrada_1_Commodities_2_Relatório Gerencial_DB Entrada_1_DB Exposição_15-FINANCEIRAS_1" xfId="24216"/>
    <cellStyle name="s_Valuation _DB Dados do Mercado_Açúcar Físico não embarcado - Nov08 - Conferido_DB Entrada_1_Commodities_2_Relatório Gerencial_DB Entrada_1_DB Exposição_2-DRE" xfId="24217"/>
    <cellStyle name="s_Valuation _DB Dados do Mercado_Açúcar Físico não embarcado - Nov08 - Conferido_DB Entrada_1_Commodities_2_Relatório Gerencial_DB Entrada_1_DB Exposição_2-DRE_Dep_Judiciais-Contingências" xfId="24218"/>
    <cellStyle name="s_Valuation _DB Dados do Mercado_Açúcar Físico não embarcado - Nov08 - Conferido_DB Entrada_1_Commodities_2_Relatório Gerencial_DB Entrada_1_DB Exposição_2-DRE_DFC Gerencial" xfId="24219"/>
    <cellStyle name="s_Valuation _DB Dados do Mercado_Açúcar Físico não embarcado - Nov08 - Conferido_DB Entrada_1_Commodities_2_Relatório Gerencial_DB Entrada_1_DB Exposição_2-DRE_DMPL" xfId="24220"/>
    <cellStyle name="s_Valuation _DB Dados do Mercado_Açúcar Físico não embarcado - Nov08 - Conferido_DB Entrada_1_Commodities_2_Relatório Gerencial_DB Entrada_1_DB Exposição_3-Balanço" xfId="24221"/>
    <cellStyle name="s_Valuation _DB Dados do Mercado_Açúcar Físico não embarcado - Nov08 - Conferido_DB Entrada_1_Commodities_2_Relatório Gerencial_DB Entrada_1_DB Exposição_7-Estoque" xfId="24222"/>
    <cellStyle name="s_Valuation _DB Dados do Mercado_Açúcar Físico não embarcado - Nov08 - Conferido_DB Entrada_1_Commodities_2_Relatório Gerencial_DB Entrada_1_DB Exposição_Relatório Gerencial" xfId="24223"/>
    <cellStyle name="s_Valuation _DB Dados do Mercado_Açúcar Físico não embarcado - Nov08 - Conferido_DB Entrada_1_Commodities_2_Relatório Gerencial_DB Entrada_1_DB Exposição_Relatório Gerencial 2" xfId="24224"/>
    <cellStyle name="s_Valuation _DB Dados do Mercado_Açúcar Físico não embarcado - Nov08 - Conferido_DB Entrada_1_Commodities_2_Relatório Gerencial_DB Entrada_1_DB Exposição_Relatório Gerencial 2_15-FINANCEIRAS" xfId="24225"/>
    <cellStyle name="s_Valuation _DB Dados do Mercado_Açúcar Físico não embarcado - Nov08 - Conferido_DB Entrada_1_Commodities_2_Relatório Gerencial_DB Entrada_1_DB Exposição_Relatório Gerencial_15-FINANCEIRAS" xfId="24226"/>
    <cellStyle name="s_Valuation _DB Dados do Mercado_Açúcar Físico não embarcado - Nov08 - Conferido_DB Entrada_1_Commodities_2_Relatório Gerencial_DB Entrada_1_DB Exposição_Relatório Gerencial_15-FINANCEIRAS_1" xfId="24227"/>
    <cellStyle name="s_Valuation _DB Dados do Mercado_Açúcar Físico não embarcado - Nov08 - Conferido_DB Entrada_1_Commodities_2_Relatório Gerencial_DB Entrada_1_DB Exposição_Relatório Gerencial_2-DRE" xfId="24228"/>
    <cellStyle name="s_Valuation _DB Dados do Mercado_Açúcar Físico não embarcado - Nov08 - Conferido_DB Entrada_1_Commodities_2_Relatório Gerencial_DB Entrada_1_DB Exposição_Relatório Gerencial_2-DRE_Dep_Judiciais-Contingências" xfId="24229"/>
    <cellStyle name="s_Valuation _DB Dados do Mercado_Açúcar Físico não embarcado - Nov08 - Conferido_DB Entrada_1_Commodities_2_Relatório Gerencial_DB Entrada_1_DB Exposição_Relatório Gerencial_2-DRE_DFC Gerencial" xfId="24230"/>
    <cellStyle name="s_Valuation _DB Dados do Mercado_Açúcar Físico não embarcado - Nov08 - Conferido_DB Entrada_1_Commodities_2_Relatório Gerencial_DB Entrada_1_DB Exposição_Relatório Gerencial_2-DRE_DMPL" xfId="24231"/>
    <cellStyle name="s_Valuation _DB Dados do Mercado_Açúcar Físico não embarcado - Nov08 - Conferido_DB Entrada_1_Commodities_2_Relatório Gerencial_DB Entrada_1_DB Exposição_Relatório Gerencial_3-Balanço" xfId="24232"/>
    <cellStyle name="s_Valuation _DB Dados do Mercado_Açúcar Físico não embarcado - Nov08 - Conferido_DB Entrada_1_Commodities_2_Relatório Gerencial_DB Entrada_1_DB Exposição_Relatório Gerencial_7-Estoque" xfId="24233"/>
    <cellStyle name="s_Valuation _DB Dados do Mercado_Açúcar Físico não embarcado - Nov08 - Conferido_DB Entrada_1_Commodities_2_Relatório Gerencial_DB Entrada_1_DB Exposição_Relatório Gerencial_DB Entrada" xfId="24234"/>
    <cellStyle name="s_Valuation _DB Dados do Mercado_Açúcar Físico não embarcado - Nov08 - Conferido_DB Entrada_1_Commodities_2_Relatório Gerencial_DB Entrada_1_DB Exposição_Relatório Gerencial_DB Entrada 2" xfId="24235"/>
    <cellStyle name="s_Valuation _DB Dados do Mercado_Açúcar Físico não embarcado - Nov08 - Conferido_DB Entrada_1_Commodities_2_Relatório Gerencial_DB Entrada_1_DB Exposição_Relatório Gerencial_DB Entrada 2_15-FINANCEIRAS" xfId="24236"/>
    <cellStyle name="s_Valuation _DB Dados do Mercado_Açúcar Físico não embarcado - Nov08 - Conferido_DB Entrada_1_Commodities_2_Relatório Gerencial_DB Entrada_1_DB Exposição_Relatório Gerencial_DB Entrada_15-FINANCEIRAS" xfId="24237"/>
    <cellStyle name="s_Valuation _DB Dados do Mercado_Açúcar Físico não embarcado - Nov08 - Conferido_DB Entrada_1_Commodities_2_Relatório Gerencial_DB Entrada_1_DB Exposição_Relatório Gerencial_DB Entrada_15-FINANCEIRAS_1" xfId="24238"/>
    <cellStyle name="s_Valuation _DB Dados do Mercado_Açúcar Físico não embarcado - Nov08 - Conferido_DB Entrada_1_Commodities_2_Relatório Gerencial_DB Entrada_1_DB Exposição_Relatório Gerencial_DB Entrada_2-DRE" xfId="24239"/>
    <cellStyle name="s_Valuation _DB Dados do Mercado_Açúcar Físico não embarcado - Nov08 - Conferido_DB Entrada_1_Commodities_2_Relatório Gerencial_DB Entrada_1_DB Exposição_Relatório Gerencial_DB Entrada_2-DRE_Dep_Judiciais-Contingências" xfId="24240"/>
    <cellStyle name="s_Valuation _DB Dados do Mercado_Açúcar Físico não embarcado - Nov08 - Conferido_DB Entrada_1_Commodities_2_Relatório Gerencial_DB Entrada_1_DB Exposição_Relatório Gerencial_DB Entrada_2-DRE_DFC Gerencial" xfId="24241"/>
    <cellStyle name="s_Valuation _DB Dados do Mercado_Açúcar Físico não embarcado - Nov08 - Conferido_DB Entrada_1_Commodities_2_Relatório Gerencial_DB Entrada_1_DB Exposição_Relatório Gerencial_DB Entrada_2-DRE_DMPL" xfId="24242"/>
    <cellStyle name="s_Valuation _DB Dados do Mercado_Açúcar Físico não embarcado - Nov08 - Conferido_DB Entrada_1_Commodities_2_Relatório Gerencial_DB Entrada_1_DB Exposição_Relatório Gerencial_DB Entrada_3-Balanço" xfId="24243"/>
    <cellStyle name="s_Valuation _DB Dados do Mercado_Açúcar Físico não embarcado - Nov08 - Conferido_DB Entrada_1_Commodities_2_Relatório Gerencial_DB Entrada_1_DB Exposição_Relatório Gerencial_DB Entrada_7-Estoque" xfId="24244"/>
    <cellStyle name="s_Valuation _DB Dados do Mercado_Açúcar Físico não embarcado - Nov08 - Conferido_DB Entrada_1_Commodities_2_Relatório Gerencial_DB Entrada_1_DB Posição" xfId="24245"/>
    <cellStyle name="s_Valuation _DB Dados do Mercado_Açúcar Físico não embarcado - Nov08 - Conferido_DB Entrada_1_Commodities_2_Relatório Gerencial_DB Entrada_1_DB Posição 2" xfId="24246"/>
    <cellStyle name="s_Valuation _DB Dados do Mercado_Açúcar Físico não embarcado - Nov08 - Conferido_DB Entrada_1_Commodities_2_Relatório Gerencial_DB Entrada_1_DB Posição 2_15-FINANCEIRAS" xfId="24247"/>
    <cellStyle name="s_Valuation _DB Dados do Mercado_Açúcar Físico não embarcado - Nov08 - Conferido_DB Entrada_1_Commodities_2_Relatório Gerencial_DB Entrada_1_DB Posição_15-FINANCEIRAS" xfId="24248"/>
    <cellStyle name="s_Valuation _DB Dados do Mercado_Açúcar Físico não embarcado - Nov08 - Conferido_DB Entrada_1_Commodities_2_Relatório Gerencial_DB Entrada_1_DB Posição_15-FINANCEIRAS_1" xfId="24249"/>
    <cellStyle name="s_Valuation _DB Dados do Mercado_Açúcar Físico não embarcado - Nov08 - Conferido_DB Entrada_1_Commodities_2_Relatório Gerencial_DB Entrada_1_DB Posição_2-DRE" xfId="24250"/>
    <cellStyle name="s_Valuation _DB Dados do Mercado_Açúcar Físico não embarcado - Nov08 - Conferido_DB Entrada_1_Commodities_2_Relatório Gerencial_DB Entrada_1_DB Posição_2-DRE_Dep_Judiciais-Contingências" xfId="24251"/>
    <cellStyle name="s_Valuation _DB Dados do Mercado_Açúcar Físico não embarcado - Nov08 - Conferido_DB Entrada_1_Commodities_2_Relatório Gerencial_DB Entrada_1_DB Posição_2-DRE_DFC Gerencial" xfId="24252"/>
    <cellStyle name="s_Valuation _DB Dados do Mercado_Açúcar Físico não embarcado - Nov08 - Conferido_DB Entrada_1_Commodities_2_Relatório Gerencial_DB Entrada_1_DB Posição_2-DRE_DMPL" xfId="24253"/>
    <cellStyle name="s_Valuation _DB Dados do Mercado_Açúcar Físico não embarcado - Nov08 - Conferido_DB Entrada_1_Commodities_2_Relatório Gerencial_DB Entrada_1_DB Posição_3-Balanço" xfId="24254"/>
    <cellStyle name="s_Valuation _DB Dados do Mercado_Açúcar Físico não embarcado - Nov08 - Conferido_DB Entrada_1_Commodities_2_Relatório Gerencial_DB Entrada_1_DB Posição_7-Estoque" xfId="24255"/>
    <cellStyle name="s_Valuation _DB Dados do Mercado_Açúcar Físico não embarcado - Nov08 - Conferido_DB Entrada_1_Commodities_2_Relatório Gerencial_DB Entrada_1_Liquidações_Prêmios" xfId="24256"/>
    <cellStyle name="s_Valuation _DB Dados do Mercado_Açúcar Físico não embarcado - Nov08 - Conferido_DB Entrada_1_Commodities_2_Relatório Gerencial_DB Entrada_1_Liquidações_Prêmios 2" xfId="24257"/>
    <cellStyle name="s_Valuation _DB Dados do Mercado_Açúcar Físico não embarcado - Nov08 - Conferido_DB Entrada_1_Commodities_2_Relatório Gerencial_DB Entrada_1_Liquidações_Prêmios 2_15-FINANCEIRAS" xfId="24258"/>
    <cellStyle name="s_Valuation _DB Dados do Mercado_Açúcar Físico não embarcado - Nov08 - Conferido_DB Entrada_1_Commodities_2_Relatório Gerencial_DB Entrada_1_Liquidações_Prêmios_15-FINANCEIRAS" xfId="24259"/>
    <cellStyle name="s_Valuation _DB Dados do Mercado_Açúcar Físico não embarcado - Nov08 - Conferido_DB Entrada_1_Commodities_2_Relatório Gerencial_DB Entrada_1_Liquidações_Prêmios_15-FINANCEIRAS_1" xfId="24260"/>
    <cellStyle name="s_Valuation _DB Dados do Mercado_Açúcar Físico não embarcado - Nov08 - Conferido_DB Entrada_1_Commodities_2_Relatório Gerencial_DB Entrada_1_Liquidações_Prêmios_2-DRE" xfId="24261"/>
    <cellStyle name="s_Valuation _DB Dados do Mercado_Açúcar Físico não embarcado - Nov08 - Conferido_DB Entrada_1_Commodities_2_Relatório Gerencial_DB Entrada_1_Liquidações_Prêmios_2-DRE_Dep_Judiciais-Contingências" xfId="24262"/>
    <cellStyle name="s_Valuation _DB Dados do Mercado_Açúcar Físico não embarcado - Nov08 - Conferido_DB Entrada_1_Commodities_2_Relatório Gerencial_DB Entrada_1_Liquidações_Prêmios_2-DRE_DFC Gerencial" xfId="24263"/>
    <cellStyle name="s_Valuation _DB Dados do Mercado_Açúcar Físico não embarcado - Nov08 - Conferido_DB Entrada_1_Commodities_2_Relatório Gerencial_DB Entrada_1_Liquidações_Prêmios_2-DRE_DMPL" xfId="24264"/>
    <cellStyle name="s_Valuation _DB Dados do Mercado_Açúcar Físico não embarcado - Nov08 - Conferido_DB Entrada_1_Commodities_2_Relatório Gerencial_DB Entrada_1_Liquidações_Prêmios_3-Balanço" xfId="24265"/>
    <cellStyle name="s_Valuation _DB Dados do Mercado_Açúcar Físico não embarcado - Nov08 - Conferido_DB Entrada_1_Commodities_2_Relatório Gerencial_DB Entrada_1_Liquidações_Prêmios_7-Estoque" xfId="24266"/>
    <cellStyle name="s_Valuation _DB Dados do Mercado_Açúcar Físico não embarcado - Nov08 - Conferido_DB Entrada_1_Commodities_2_Relatório Gerencial_DB Entrada_1_Posição Futuros" xfId="24267"/>
    <cellStyle name="s_Valuation _DB Dados do Mercado_Açúcar Físico não embarcado - Nov08 - Conferido_DB Entrada_1_Commodities_2_Relatório Gerencial_DB Entrada_1_Posição Futuros 2" xfId="24268"/>
    <cellStyle name="s_Valuation _DB Dados do Mercado_Açúcar Físico não embarcado - Nov08 - Conferido_DB Entrada_1_Commodities_2_Relatório Gerencial_DB Entrada_1_Posição Futuros 2_15-FINANCEIRAS" xfId="24269"/>
    <cellStyle name="s_Valuation _DB Dados do Mercado_Açúcar Físico não embarcado - Nov08 - Conferido_DB Entrada_1_Commodities_2_Relatório Gerencial_DB Entrada_1_Posição Futuros_15-FINANCEIRAS" xfId="24270"/>
    <cellStyle name="s_Valuation _DB Dados do Mercado_Açúcar Físico não embarcado - Nov08 - Conferido_DB Entrada_1_Commodities_2_Relatório Gerencial_DB Entrada_1_Posição Futuros_15-FINANCEIRAS_1" xfId="24271"/>
    <cellStyle name="s_Valuation _DB Dados do Mercado_Açúcar Físico não embarcado - Nov08 - Conferido_DB Entrada_1_Commodities_2_Relatório Gerencial_DB Entrada_1_Posição Futuros_2-DRE" xfId="24272"/>
    <cellStyle name="s_Valuation _DB Dados do Mercado_Açúcar Físico não embarcado - Nov08 - Conferido_DB Entrada_1_Commodities_2_Relatório Gerencial_DB Entrada_1_Posição Futuros_2-DRE_Dep_Judiciais-Contingências" xfId="24273"/>
    <cellStyle name="s_Valuation _DB Dados do Mercado_Açúcar Físico não embarcado - Nov08 - Conferido_DB Entrada_1_Commodities_2_Relatório Gerencial_DB Entrada_1_Posição Futuros_2-DRE_DFC Gerencial" xfId="24274"/>
    <cellStyle name="s_Valuation _DB Dados do Mercado_Açúcar Físico não embarcado - Nov08 - Conferido_DB Entrada_1_Commodities_2_Relatório Gerencial_DB Entrada_1_Posição Futuros_2-DRE_DMPL" xfId="24275"/>
    <cellStyle name="s_Valuation _DB Dados do Mercado_Açúcar Físico não embarcado - Nov08 - Conferido_DB Entrada_1_Commodities_2_Relatório Gerencial_DB Entrada_1_Posição Futuros_3-Balanço" xfId="24276"/>
    <cellStyle name="s_Valuation _DB Dados do Mercado_Açúcar Físico não embarcado - Nov08 - Conferido_DB Entrada_1_Commodities_2_Relatório Gerencial_DB Entrada_1_Posição Futuros_7-Estoque" xfId="24277"/>
    <cellStyle name="s_Valuation _DB Dados do Mercado_Açúcar Físico não embarcado - Nov08 - Conferido_DB Entrada_1_Commodities_2_Relatório Gerencial_DB Entrada_1_Relatório de Commodities" xfId="24278"/>
    <cellStyle name="s_Valuation _DB Dados do Mercado_Açúcar Físico não embarcado - Nov08 - Conferido_DB Entrada_1_Commodities_2_Relatório Gerencial_DB Entrada_1_Relatório de Commodities 2" xfId="24279"/>
    <cellStyle name="s_Valuation _DB Dados do Mercado_Açúcar Físico não embarcado - Nov08 - Conferido_DB Entrada_1_Commodities_2_Relatório Gerencial_DB Entrada_1_Relatório de Commodities 2_15-FINANCEIRAS" xfId="24280"/>
    <cellStyle name="s_Valuation _DB Dados do Mercado_Açúcar Físico não embarcado - Nov08 - Conferido_DB Entrada_1_Commodities_2_Relatório Gerencial_DB Entrada_1_Relatório de Commodities_15-FINANCEIRAS" xfId="24281"/>
    <cellStyle name="s_Valuation _DB Dados do Mercado_Açúcar Físico não embarcado - Nov08 - Conferido_DB Entrada_1_Commodities_2_Relatório Gerencial_DB Entrada_1_Relatório de Commodities_15-FINANCEIRAS_1" xfId="24282"/>
    <cellStyle name="s_Valuation _DB Dados do Mercado_Açúcar Físico não embarcado - Nov08 - Conferido_DB Entrada_1_Commodities_2_Relatório Gerencial_DB Entrada_1_Relatório de Commodities_2-DRE" xfId="24283"/>
    <cellStyle name="s_Valuation _DB Dados do Mercado_Açúcar Físico não embarcado - Nov08 - Conferido_DB Entrada_1_Commodities_2_Relatório Gerencial_DB Entrada_1_Relatório de Commodities_2-DRE_Dep_Judiciais-Contingências" xfId="24284"/>
    <cellStyle name="s_Valuation _DB Dados do Mercado_Açúcar Físico não embarcado - Nov08 - Conferido_DB Entrada_1_Commodities_2_Relatório Gerencial_DB Entrada_1_Relatório de Commodities_2-DRE_DFC Gerencial" xfId="24285"/>
    <cellStyle name="s_Valuation _DB Dados do Mercado_Açúcar Físico não embarcado - Nov08 - Conferido_DB Entrada_1_Commodities_2_Relatório Gerencial_DB Entrada_1_Relatório de Commodities_2-DRE_DMPL" xfId="24286"/>
    <cellStyle name="s_Valuation _DB Dados do Mercado_Açúcar Físico não embarcado - Nov08 - Conferido_DB Entrada_1_Commodities_2_Relatório Gerencial_DB Entrada_1_Relatório de Commodities_3-Balanço" xfId="24287"/>
    <cellStyle name="s_Valuation _DB Dados do Mercado_Açúcar Físico não embarcado - Nov08 - Conferido_DB Entrada_1_Commodities_2_Relatório Gerencial_DB Entrada_1_Relatório de Commodities_7-Estoque" xfId="24288"/>
    <cellStyle name="s_Valuation _DB Dados do Mercado_Açúcar Físico não embarcado - Nov08 - Conferido_DB Entrada_1_Commodities_2_Relatório Gerencial_DB Entrada_1_Relatório de Commodities_Relatório Gerencial" xfId="24289"/>
    <cellStyle name="s_Valuation _DB Dados do Mercado_Açúcar Físico não embarcado - Nov08 - Conferido_DB Entrada_1_Commodities_2_Relatório Gerencial_DB Entrada_1_Relatório de Commodities_Relatório Gerencial 2" xfId="24290"/>
    <cellStyle name="s_Valuation _DB Dados do Mercado_Açúcar Físico não embarcado - Nov08 - Conferido_DB Entrada_1_Commodities_2_Relatório Gerencial_DB Entrada_1_Relatório de Commodities_Relatório Gerencial 2_15-FINANCEIRAS" xfId="24291"/>
    <cellStyle name="s_Valuation _DB Dados do Mercado_Açúcar Físico não embarcado - Nov08 - Conferido_DB Entrada_1_Commodities_2_Relatório Gerencial_DB Entrada_1_Relatório de Commodities_Relatório Gerencial_15-FINANCEIRAS" xfId="24292"/>
    <cellStyle name="s_Valuation _DB Dados do Mercado_Açúcar Físico não embarcado - Nov08 - Conferido_DB Entrada_1_Commodities_2_Relatório Gerencial_DB Entrada_1_Relatório de Commodities_Relatório Gerencial_15-FINANCEIRAS_1" xfId="24293"/>
    <cellStyle name="s_Valuation _DB Dados do Mercado_Açúcar Físico não embarcado - Nov08 - Conferido_DB Entrada_1_Commodities_2_Relatório Gerencial_DB Entrada_1_Relatório de Commodities_Relatório Gerencial_2-DRE" xfId="24294"/>
    <cellStyle name="s_Valuation _DB Dados do Mercado_Açúcar Físico não embarcado - Nov08 - Conferido_DB Entrada_1_Commodities_2_Relatório Gerencial_DB Entrada_1_Relatório de Commodities_Relatório Gerencial_2-DRE_Dep_Judiciais-Contingências" xfId="24295"/>
    <cellStyle name="s_Valuation _DB Dados do Mercado_Açúcar Físico não embarcado - Nov08 - Conferido_DB Entrada_1_Commodities_2_Relatório Gerencial_DB Entrada_1_Relatório de Commodities_Relatório Gerencial_2-DRE_DFC Gerencial" xfId="24296"/>
    <cellStyle name="s_Valuation _DB Dados do Mercado_Açúcar Físico não embarcado - Nov08 - Conferido_DB Entrada_1_Commodities_2_Relatório Gerencial_DB Entrada_1_Relatório de Commodities_Relatório Gerencial_2-DRE_DMPL" xfId="24297"/>
    <cellStyle name="s_Valuation _DB Dados do Mercado_Açúcar Físico não embarcado - Nov08 - Conferido_DB Entrada_1_Commodities_2_Relatório Gerencial_DB Entrada_1_Relatório de Commodities_Relatório Gerencial_3-Balanço" xfId="24298"/>
    <cellStyle name="s_Valuation _DB Dados do Mercado_Açúcar Físico não embarcado - Nov08 - Conferido_DB Entrada_1_Commodities_2_Relatório Gerencial_DB Entrada_1_Relatório de Commodities_Relatório Gerencial_7-Estoque" xfId="24299"/>
    <cellStyle name="s_Valuation _DB Dados do Mercado_Açúcar Físico não embarcado - Nov08 - Conferido_DB Entrada_1_Commodities_2_Relatório Gerencial_DB Entrada_1_Relatório de Commodities_Relatório Gerencial_DB Entrada" xfId="24300"/>
    <cellStyle name="s_Valuation _DB Dados do Mercado_Açúcar Físico não embarcado - Nov08 - Conferido_DB Entrada_1_Commodities_2_Relatório Gerencial_DB Entrada_1_Relatório de Commodities_Relatório Gerencial_DB Entrada 2" xfId="24301"/>
    <cellStyle name="s_Valuation _DB Dados do Mercado_Açúcar Físico não embarcado - Nov08 - Conferido_DB Entrada_1_Commodities_2_Relatório Gerencial_DB Entrada_1_Relatório de Commodities_Relatório Gerencial_DB Entrada 2_15-FINANCEIRAS" xfId="24302"/>
    <cellStyle name="s_Valuation _DB Dados do Mercado_Açúcar Físico não embarcado - Nov08 - Conferido_DB Entrada_1_Commodities_2_Relatório Gerencial_DB Entrada_1_Relatório de Commodities_Relatório Gerencial_DB Entrada_15-FINANCEIRAS" xfId="24303"/>
    <cellStyle name="s_Valuation _DB Dados do Mercado_Açúcar Físico não embarcado - Nov08 - Conferido_DB Entrada_1_Commodities_2_Relatório Gerencial_DB Entrada_1_Relatório de Commodities_Relatório Gerencial_DB Entrada_15-FINANCEIRAS_1" xfId="24304"/>
    <cellStyle name="s_Valuation _DB Dados do Mercado_Açúcar Físico não embarcado - Nov08 - Conferido_DB Entrada_1_Commodities_2_Relatório Gerencial_DB Entrada_1_Relatório de Commodities_Relatório Gerencial_DB Entrada_2-DRE" xfId="24305"/>
    <cellStyle name="s_Valuation _DB Dados do Mercado_Açúcar Físico não embarcado - Nov08 - Conferido_DB Entrada_1_Commodities_2_Relatório Gerencial_DB Entrada_1_Relatório de Commodities_Relatório Gerencial_DB Entrada_2-DRE_Dep_Judiciais-Contingências" xfId="24306"/>
    <cellStyle name="s_Valuation _DB Dados do Mercado_Açúcar Físico não embarcado - Nov08 - Conferido_DB Entrada_1_Commodities_2_Relatório Gerencial_DB Entrada_1_Relatório de Commodities_Relatório Gerencial_DB Entrada_2-DRE_DFC Gerencial" xfId="24307"/>
    <cellStyle name="s_Valuation _DB Dados do Mercado_Açúcar Físico não embarcado - Nov08 - Conferido_DB Entrada_1_Commodities_2_Relatório Gerencial_DB Entrada_1_Relatório de Commodities_Relatório Gerencial_DB Entrada_2-DRE_DMPL" xfId="24308"/>
    <cellStyle name="s_Valuation _DB Dados do Mercado_Açúcar Físico não embarcado - Nov08 - Conferido_DB Entrada_1_Commodities_2_Relatório Gerencial_DB Entrada_1_Relatório de Commodities_Relatório Gerencial_DB Entrada_3-Balanço" xfId="24309"/>
    <cellStyle name="s_Valuation _DB Dados do Mercado_Açúcar Físico não embarcado - Nov08 - Conferido_DB Entrada_1_Commodities_2_Relatório Gerencial_DB Entrada_1_Relatório de Commodities_Relatório Gerencial_DB Entrada_7-Estoque" xfId="24310"/>
    <cellStyle name="s_Valuation _DB Dados do Mercado_Açúcar Físico não embarcado - Nov08 - Conferido_DB Entrada_1_Commodities_2_Relatório Gerencial_DB Entrada_1_Relatório Fechamento" xfId="24311"/>
    <cellStyle name="s_Valuation _DB Dados do Mercado_Açúcar Físico não embarcado - Nov08 - Conferido_DB Entrada_1_Commodities_2_Relatório Gerencial_DB Entrada_1_Relatório Fechamento 2" xfId="24312"/>
    <cellStyle name="s_Valuation _DB Dados do Mercado_Açúcar Físico não embarcado - Nov08 - Conferido_DB Entrada_1_Commodities_2_Relatório Gerencial_DB Entrada_1_Relatório Fechamento 2_15-FINANCEIRAS" xfId="24313"/>
    <cellStyle name="s_Valuation _DB Dados do Mercado_Açúcar Físico não embarcado - Nov08 - Conferido_DB Entrada_1_Commodities_2_Relatório Gerencial_DB Entrada_1_Relatório Fechamento_15-FINANCEIRAS" xfId="24314"/>
    <cellStyle name="s_Valuation _DB Dados do Mercado_Açúcar Físico não embarcado - Nov08 - Conferido_DB Entrada_1_Commodities_2_Relatório Gerencial_DB Entrada_1_Relatório Fechamento_15-FINANCEIRAS_1" xfId="24315"/>
    <cellStyle name="s_Valuation _DB Dados do Mercado_Açúcar Físico não embarcado - Nov08 - Conferido_DB Entrada_1_Commodities_2_Relatório Gerencial_DB Entrada_1_Relatório Fechamento_2-DRE" xfId="24316"/>
    <cellStyle name="s_Valuation _DB Dados do Mercado_Açúcar Físico não embarcado - Nov08 - Conferido_DB Entrada_1_Commodities_2_Relatório Gerencial_DB Entrada_1_Relatório Fechamento_2-DRE_Dep_Judiciais-Contingências" xfId="24317"/>
    <cellStyle name="s_Valuation _DB Dados do Mercado_Açúcar Físico não embarcado - Nov08 - Conferido_DB Entrada_1_Commodities_2_Relatório Gerencial_DB Entrada_1_Relatório Fechamento_2-DRE_DFC Gerencial" xfId="24318"/>
    <cellStyle name="s_Valuation _DB Dados do Mercado_Açúcar Físico não embarcado - Nov08 - Conferido_DB Entrada_1_Commodities_2_Relatório Gerencial_DB Entrada_1_Relatório Fechamento_2-DRE_DMPL" xfId="24319"/>
    <cellStyle name="s_Valuation _DB Dados do Mercado_Açúcar Físico não embarcado - Nov08 - Conferido_DB Entrada_1_Commodities_2_Relatório Gerencial_DB Entrada_1_Relatório Fechamento_3-Balanço" xfId="24320"/>
    <cellStyle name="s_Valuation _DB Dados do Mercado_Açúcar Físico não embarcado - Nov08 - Conferido_DB Entrada_1_Commodities_2_Relatório Gerencial_DB Entrada_1_Relatório Fechamento_7-Estoque" xfId="24321"/>
    <cellStyle name="s_Valuation _DB Dados do Mercado_Açúcar Físico não embarcado - Nov08 - Conferido_DB Entrada_1_Commodities_2_Relatório Gerencial_DB Entrada_1_Relatório Gerencial" xfId="24322"/>
    <cellStyle name="s_Valuation _DB Dados do Mercado_Açúcar Físico não embarcado - Nov08 - Conferido_DB Entrada_1_Commodities_2_Relatório Gerencial_DB Entrada_1_Relatório Gerencial 2" xfId="24323"/>
    <cellStyle name="s_Valuation _DB Dados do Mercado_Açúcar Físico não embarcado - Nov08 - Conferido_DB Entrada_1_Commodities_2_Relatório Gerencial_DB Entrada_1_Relatório Gerencial 2_15-FINANCEIRAS" xfId="24324"/>
    <cellStyle name="s_Valuation _DB Dados do Mercado_Açúcar Físico não embarcado - Nov08 - Conferido_DB Entrada_1_Commodities_2_Relatório Gerencial_DB Entrada_1_Relatório Gerencial_1" xfId="24325"/>
    <cellStyle name="s_Valuation _DB Dados do Mercado_Açúcar Físico não embarcado - Nov08 - Conferido_DB Entrada_1_Commodities_2_Relatório Gerencial_DB Entrada_1_Relatório Gerencial_1 2" xfId="24326"/>
    <cellStyle name="s_Valuation _DB Dados do Mercado_Açúcar Físico não embarcado - Nov08 - Conferido_DB Entrada_1_Commodities_2_Relatório Gerencial_DB Entrada_1_Relatório Gerencial_1 2_15-FINANCEIRAS" xfId="24327"/>
    <cellStyle name="s_Valuation _DB Dados do Mercado_Açúcar Físico não embarcado - Nov08 - Conferido_DB Entrada_1_Commodities_2_Relatório Gerencial_DB Entrada_1_Relatório Gerencial_1_15-FINANCEIRAS" xfId="24328"/>
    <cellStyle name="s_Valuation _DB Dados do Mercado_Açúcar Físico não embarcado - Nov08 - Conferido_DB Entrada_1_Commodities_2_Relatório Gerencial_DB Entrada_1_Relatório Gerencial_1_15-FINANCEIRAS_1" xfId="24329"/>
    <cellStyle name="s_Valuation _DB Dados do Mercado_Açúcar Físico não embarcado - Nov08 - Conferido_DB Entrada_1_Commodities_2_Relatório Gerencial_DB Entrada_1_Relatório Gerencial_1_2-DRE" xfId="24330"/>
    <cellStyle name="s_Valuation _DB Dados do Mercado_Açúcar Físico não embarcado - Nov08 - Conferido_DB Entrada_1_Commodities_2_Relatório Gerencial_DB Entrada_1_Relatório Gerencial_1_2-DRE_Dep_Judiciais-Contingências" xfId="24331"/>
    <cellStyle name="s_Valuation _DB Dados do Mercado_Açúcar Físico não embarcado - Nov08 - Conferido_DB Entrada_1_Commodities_2_Relatório Gerencial_DB Entrada_1_Relatório Gerencial_1_2-DRE_DFC Gerencial" xfId="24332"/>
    <cellStyle name="s_Valuation _DB Dados do Mercado_Açúcar Físico não embarcado - Nov08 - Conferido_DB Entrada_1_Commodities_2_Relatório Gerencial_DB Entrada_1_Relatório Gerencial_1_2-DRE_DMPL" xfId="24333"/>
    <cellStyle name="s_Valuation _DB Dados do Mercado_Açúcar Físico não embarcado - Nov08 - Conferido_DB Entrada_1_Commodities_2_Relatório Gerencial_DB Entrada_1_Relatório Gerencial_1_3-Balanço" xfId="24334"/>
    <cellStyle name="s_Valuation _DB Dados do Mercado_Açúcar Físico não embarcado - Nov08 - Conferido_DB Entrada_1_Commodities_2_Relatório Gerencial_DB Entrada_1_Relatório Gerencial_1_7-Estoque" xfId="24335"/>
    <cellStyle name="s_Valuation _DB Dados do Mercado_Açúcar Físico não embarcado - Nov08 - Conferido_DB Entrada_1_Commodities_2_Relatório Gerencial_DB Entrada_1_Relatório Gerencial_1_DB Entrada" xfId="24336"/>
    <cellStyle name="s_Valuation _DB Dados do Mercado_Açúcar Físico não embarcado - Nov08 - Conferido_DB Entrada_1_Commodities_2_Relatório Gerencial_DB Entrada_1_Relatório Gerencial_1_DB Entrada 2" xfId="24337"/>
    <cellStyle name="s_Valuation _DB Dados do Mercado_Açúcar Físico não embarcado - Nov08 - Conferido_DB Entrada_1_Commodities_2_Relatório Gerencial_DB Entrada_1_Relatório Gerencial_1_DB Entrada 2_15-FINANCEIRAS" xfId="24338"/>
    <cellStyle name="s_Valuation _DB Dados do Mercado_Açúcar Físico não embarcado - Nov08 - Conferido_DB Entrada_1_Commodities_2_Relatório Gerencial_DB Entrada_1_Relatório Gerencial_1_DB Entrada_15-FINANCEIRAS" xfId="24339"/>
    <cellStyle name="s_Valuation _DB Dados do Mercado_Açúcar Físico não embarcado - Nov08 - Conferido_DB Entrada_1_Commodities_2_Relatório Gerencial_DB Entrada_1_Relatório Gerencial_1_DB Entrada_15-FINANCEIRAS_1" xfId="24340"/>
    <cellStyle name="s_Valuation _DB Dados do Mercado_Açúcar Físico não embarcado - Nov08 - Conferido_DB Entrada_1_Commodities_2_Relatório Gerencial_DB Entrada_1_Relatório Gerencial_1_DB Entrada_2-DRE" xfId="24341"/>
    <cellStyle name="s_Valuation _DB Dados do Mercado_Açúcar Físico não embarcado - Nov08 - Conferido_DB Entrada_1_Commodities_2_Relatório Gerencial_DB Entrada_1_Relatório Gerencial_1_DB Entrada_2-DRE_Dep_Judiciais-Contingências" xfId="24342"/>
    <cellStyle name="s_Valuation _DB Dados do Mercado_Açúcar Físico não embarcado - Nov08 - Conferido_DB Entrada_1_Commodities_2_Relatório Gerencial_DB Entrada_1_Relatório Gerencial_1_DB Entrada_2-DRE_DFC Gerencial" xfId="24343"/>
    <cellStyle name="s_Valuation _DB Dados do Mercado_Açúcar Físico não embarcado - Nov08 - Conferido_DB Entrada_1_Commodities_2_Relatório Gerencial_DB Entrada_1_Relatório Gerencial_1_DB Entrada_2-DRE_DMPL" xfId="24344"/>
    <cellStyle name="s_Valuation _DB Dados do Mercado_Açúcar Físico não embarcado - Nov08 - Conferido_DB Entrada_1_Commodities_2_Relatório Gerencial_DB Entrada_1_Relatório Gerencial_1_DB Entrada_3-Balanço" xfId="24345"/>
    <cellStyle name="s_Valuation _DB Dados do Mercado_Açúcar Físico não embarcado - Nov08 - Conferido_DB Entrada_1_Commodities_2_Relatório Gerencial_DB Entrada_1_Relatório Gerencial_1_DB Entrada_7-Estoque" xfId="24346"/>
    <cellStyle name="s_Valuation _DB Dados do Mercado_Açúcar Físico não embarcado - Nov08 - Conferido_DB Entrada_1_Commodities_2_Relatório Gerencial_DB Entrada_1_Relatório Gerencial_15-FINANCEIRAS" xfId="24347"/>
    <cellStyle name="s_Valuation _DB Dados do Mercado_Açúcar Físico não embarcado - Nov08 - Conferido_DB Entrada_1_Commodities_2_Relatório Gerencial_DB Entrada_1_Relatório Gerencial_15-FINANCEIRAS_1" xfId="24348"/>
    <cellStyle name="s_Valuation _DB Dados do Mercado_Açúcar Físico não embarcado - Nov08 - Conferido_DB Entrada_1_Commodities_2_Relatório Gerencial_DB Entrada_1_Relatório Gerencial_2-DRE" xfId="24349"/>
    <cellStyle name="s_Valuation _DB Dados do Mercado_Açúcar Físico não embarcado - Nov08 - Conferido_DB Entrada_1_Commodities_2_Relatório Gerencial_DB Entrada_1_Relatório Gerencial_2-DRE_Dep_Judiciais-Contingências" xfId="24350"/>
    <cellStyle name="s_Valuation _DB Dados do Mercado_Açúcar Físico não embarcado - Nov08 - Conferido_DB Entrada_1_Commodities_2_Relatório Gerencial_DB Entrada_1_Relatório Gerencial_2-DRE_DFC Gerencial" xfId="24351"/>
    <cellStyle name="s_Valuation _DB Dados do Mercado_Açúcar Físico não embarcado - Nov08 - Conferido_DB Entrada_1_Commodities_2_Relatório Gerencial_DB Entrada_1_Relatório Gerencial_2-DRE_DMPL" xfId="24352"/>
    <cellStyle name="s_Valuation _DB Dados do Mercado_Açúcar Físico não embarcado - Nov08 - Conferido_DB Entrada_1_Commodities_2_Relatório Gerencial_DB Entrada_1_Relatório Gerencial_3-Balanço" xfId="24353"/>
    <cellStyle name="s_Valuation _DB Dados do Mercado_Açúcar Físico não embarcado - Nov08 - Conferido_DB Entrada_1_Commodities_2_Relatório Gerencial_DB Entrada_1_Relatório Gerencial_7-Estoque" xfId="24354"/>
    <cellStyle name="s_Valuation _DB Dados do Mercado_Açúcar Físico não embarcado - Nov08 - Conferido_DB Entrada_1_Commodities_2_Relatório Gerencial_DB Entrada_1_Sistema Cosan backup 103 Retirada de relatorios" xfId="24355"/>
    <cellStyle name="s_Valuation _DB Dados do Mercado_Açúcar Físico não embarcado - Nov08 - Conferido_DB Entrada_1_Commodities_2_Relatório Gerencial_DB Entrada_1_Sistema Cosan backup 103 Retirada de relatorios 2" xfId="24356"/>
    <cellStyle name="s_Valuation _DB Dados do Mercado_Açúcar Físico não embarcado - Nov08 - Conferido_DB Entrada_1_Commodities_2_Relatório Gerencial_DB Entrada_1_Sistema Cosan backup 103 Retirada de relatorios 2_15-FINANCEIRAS" xfId="24357"/>
    <cellStyle name="s_Valuation _DB Dados do Mercado_Açúcar Físico não embarcado - Nov08 - Conferido_DB Entrada_1_Commodities_2_Relatório Gerencial_DB Entrada_1_Sistema Cosan backup 103 Retirada de relatorios_15-FINANCEIRAS" xfId="24358"/>
    <cellStyle name="s_Valuation _DB Dados do Mercado_Açúcar Físico não embarcado - Nov08 - Conferido_DB Entrada_1_Commodities_2_Relatório Gerencial_DB Entrada_1_Sistema Cosan backup 103 Retirada de relatorios_15-FINANCEIRAS_1" xfId="24359"/>
    <cellStyle name="s_Valuation _DB Dados do Mercado_Açúcar Físico não embarcado - Nov08 - Conferido_DB Entrada_1_Commodities_2_Relatório Gerencial_DB Entrada_1_Sistema Cosan backup 103 Retirada de relatorios_2-DRE" xfId="24360"/>
    <cellStyle name="s_Valuation _DB Dados do Mercado_Açúcar Físico não embarcado - Nov08 - Conferido_DB Entrada_1_Commodities_2_Relatório Gerencial_DB Entrada_1_Sistema Cosan backup 103 Retirada de relatorios_2-DRE_Dep_Judiciais-Contingências" xfId="24361"/>
    <cellStyle name="s_Valuation _DB Dados do Mercado_Açúcar Físico não embarcado - Nov08 - Conferido_DB Entrada_1_Commodities_2_Relatório Gerencial_DB Entrada_1_Sistema Cosan backup 103 Retirada de relatorios_2-DRE_DFC Gerencial" xfId="24362"/>
    <cellStyle name="s_Valuation _DB Dados do Mercado_Açúcar Físico não embarcado - Nov08 - Conferido_DB Entrada_1_Commodities_2_Relatório Gerencial_DB Entrada_1_Sistema Cosan backup 103 Retirada de relatorios_2-DRE_DMPL" xfId="24363"/>
    <cellStyle name="s_Valuation _DB Dados do Mercado_Açúcar Físico não embarcado - Nov08 - Conferido_DB Entrada_1_Commodities_2_Relatório Gerencial_DB Entrada_1_Sistema Cosan backup 103 Retirada de relatorios_3-Balanço" xfId="24364"/>
    <cellStyle name="s_Valuation _DB Dados do Mercado_Açúcar Físico não embarcado - Nov08 - Conferido_DB Entrada_1_Commodities_2_Relatório Gerencial_DB Entrada_1_Sistema Cosan backup 103 Retirada de relatorios_7-Estoque" xfId="24365"/>
    <cellStyle name="s_Valuation _DB Dados do Mercado_Açúcar Físico não embarcado - Nov08 - Conferido_DB Entrada_1_Commodities_2_Relatório Gerencial_DB Entrada_15-FINANCEIRAS" xfId="24366"/>
    <cellStyle name="s_Valuation _DB Dados do Mercado_Açúcar Físico não embarcado - Nov08 - Conferido_DB Entrada_1_Commodities_2_Relatório Gerencial_DB Entrada_15-FINANCEIRAS_1" xfId="24367"/>
    <cellStyle name="s_Valuation _DB Dados do Mercado_Açúcar Físico não embarcado - Nov08 - Conferido_DB Entrada_1_Commodities_2_Relatório Gerencial_DB Entrada_2-DRE" xfId="24368"/>
    <cellStyle name="s_Valuation _DB Dados do Mercado_Açúcar Físico não embarcado - Nov08 - Conferido_DB Entrada_1_Commodities_2_Relatório Gerencial_DB Entrada_2-DRE_Dep_Judiciais-Contingências" xfId="24369"/>
    <cellStyle name="s_Valuation _DB Dados do Mercado_Açúcar Físico não embarcado - Nov08 - Conferido_DB Entrada_1_Commodities_2_Relatório Gerencial_DB Entrada_2-DRE_DFC Gerencial" xfId="24370"/>
    <cellStyle name="s_Valuation _DB Dados do Mercado_Açúcar Físico não embarcado - Nov08 - Conferido_DB Entrada_1_Commodities_2_Relatório Gerencial_DB Entrada_2-DRE_DMPL" xfId="24371"/>
    <cellStyle name="s_Valuation _DB Dados do Mercado_Açúcar Físico não embarcado - Nov08 - Conferido_DB Entrada_1_Commodities_2_Relatório Gerencial_DB Entrada_3-Balanço" xfId="24372"/>
    <cellStyle name="s_Valuation _DB Dados do Mercado_Açúcar Físico não embarcado - Nov08 - Conferido_DB Entrada_1_Commodities_2_Relatório Gerencial_DB Entrada_7-Estoque" xfId="24373"/>
    <cellStyle name="s_Valuation _DB Dados do Mercado_Açúcar Físico não embarcado - Nov08 - Conferido_DB Entrada_1_Commodities_2_Relatório Gerencial_DB Entrada_Relatório Gerencial" xfId="24374"/>
    <cellStyle name="s_Valuation _DB Dados do Mercado_Açúcar Físico não embarcado - Nov08 - Conferido_DB Entrada_1_Commodities_2_Relatório Gerencial_DB Entrada_Relatório Gerencial 2" xfId="24375"/>
    <cellStyle name="s_Valuation _DB Dados do Mercado_Açúcar Físico não embarcado - Nov08 - Conferido_DB Entrada_1_Commodities_2_Relatório Gerencial_DB Entrada_Relatório Gerencial 2_15-FINANCEIRAS" xfId="24376"/>
    <cellStyle name="s_Valuation _DB Dados do Mercado_Açúcar Físico não embarcado - Nov08 - Conferido_DB Entrada_1_Commodities_2_Relatório Gerencial_DB Entrada_Relatório Gerencial_15-FINANCEIRAS" xfId="24377"/>
    <cellStyle name="s_Valuation _DB Dados do Mercado_Açúcar Físico não embarcado - Nov08 - Conferido_DB Entrada_1_Commodities_2_Relatório Gerencial_DB Entrada_Relatório Gerencial_15-FINANCEIRAS_1" xfId="24378"/>
    <cellStyle name="s_Valuation _DB Dados do Mercado_Açúcar Físico não embarcado - Nov08 - Conferido_DB Entrada_1_Commodities_2_Relatório Gerencial_DB Entrada_Relatório Gerencial_2-DRE" xfId="24379"/>
    <cellStyle name="s_Valuation _DB Dados do Mercado_Açúcar Físico não embarcado - Nov08 - Conferido_DB Entrada_1_Commodities_2_Relatório Gerencial_DB Entrada_Relatório Gerencial_2-DRE_Dep_Judiciais-Contingências" xfId="24380"/>
    <cellStyle name="s_Valuation _DB Dados do Mercado_Açúcar Físico não embarcado - Nov08 - Conferido_DB Entrada_1_Commodities_2_Relatório Gerencial_DB Entrada_Relatório Gerencial_2-DRE_DFC Gerencial" xfId="24381"/>
    <cellStyle name="s_Valuation _DB Dados do Mercado_Açúcar Físico não embarcado - Nov08 - Conferido_DB Entrada_1_Commodities_2_Relatório Gerencial_DB Entrada_Relatório Gerencial_2-DRE_DMPL" xfId="24382"/>
    <cellStyle name="s_Valuation _DB Dados do Mercado_Açúcar Físico não embarcado - Nov08 - Conferido_DB Entrada_1_Commodities_2_Relatório Gerencial_DB Entrada_Relatório Gerencial_3-Balanço" xfId="24383"/>
    <cellStyle name="s_Valuation _DB Dados do Mercado_Açúcar Físico não embarcado - Nov08 - Conferido_DB Entrada_1_Commodities_2_Relatório Gerencial_DB Entrada_Relatório Gerencial_7-Estoque" xfId="24384"/>
    <cellStyle name="s_Valuation _DB Dados do Mercado_Açúcar Físico não embarcado - Nov08 - Conferido_DB Entrada_1_Commodities_2_Relatório Gerencial_DB Entrada_Relatório Gerencial_DB Entrada" xfId="24385"/>
    <cellStyle name="s_Valuation _DB Dados do Mercado_Açúcar Físico não embarcado - Nov08 - Conferido_DB Entrada_1_Commodities_2_Relatório Gerencial_DB Entrada_Relatório Gerencial_DB Entrada 2" xfId="24386"/>
    <cellStyle name="s_Valuation _DB Dados do Mercado_Açúcar Físico não embarcado - Nov08 - Conferido_DB Entrada_1_Commodities_2_Relatório Gerencial_DB Entrada_Relatório Gerencial_DB Entrada 2_15-FINANCEIRAS" xfId="24387"/>
    <cellStyle name="s_Valuation _DB Dados do Mercado_Açúcar Físico não embarcado - Nov08 - Conferido_DB Entrada_1_Commodities_2_Relatório Gerencial_DB Entrada_Relatório Gerencial_DB Entrada_15-FINANCEIRAS" xfId="24388"/>
    <cellStyle name="s_Valuation _DB Dados do Mercado_Açúcar Físico não embarcado - Nov08 - Conferido_DB Entrada_1_Commodities_2_Relatório Gerencial_DB Entrada_Relatório Gerencial_DB Entrada_15-FINANCEIRAS_1" xfId="24389"/>
    <cellStyle name="s_Valuation _DB Dados do Mercado_Açúcar Físico não embarcado - Nov08 - Conferido_DB Entrada_1_Commodities_2_Relatório Gerencial_DB Entrada_Relatório Gerencial_DB Entrada_2-DRE" xfId="24390"/>
    <cellStyle name="s_Valuation _DB Dados do Mercado_Açúcar Físico não embarcado - Nov08 - Conferido_DB Entrada_1_Commodities_2_Relatório Gerencial_DB Entrada_Relatório Gerencial_DB Entrada_2-DRE_Dep_Judiciais-Contingências" xfId="24391"/>
    <cellStyle name="s_Valuation _DB Dados do Mercado_Açúcar Físico não embarcado - Nov08 - Conferido_DB Entrada_1_Commodities_2_Relatório Gerencial_DB Entrada_Relatório Gerencial_DB Entrada_2-DRE_DFC Gerencial" xfId="24392"/>
    <cellStyle name="s_Valuation _DB Dados do Mercado_Açúcar Físico não embarcado - Nov08 - Conferido_DB Entrada_1_Commodities_2_Relatório Gerencial_DB Entrada_Relatório Gerencial_DB Entrada_2-DRE_DMPL" xfId="24393"/>
    <cellStyle name="s_Valuation _DB Dados do Mercado_Açúcar Físico não embarcado - Nov08 - Conferido_DB Entrada_1_Commodities_2_Relatório Gerencial_DB Entrada_Relatório Gerencial_DB Entrada_3-Balanço" xfId="24394"/>
    <cellStyle name="s_Valuation _DB Dados do Mercado_Açúcar Físico não embarcado - Nov08 - Conferido_DB Entrada_1_Commodities_2_Relatório Gerencial_DB Entrada_Relatório Gerencial_DB Entrada_7-Estoque" xfId="24395"/>
    <cellStyle name="s_Valuation _DB Dados do Mercado_Açúcar Físico não embarcado - Nov08 - Conferido_DB Entrada_1_Commodities_2_Relatório Gerencial_DB Exposição" xfId="24396"/>
    <cellStyle name="s_Valuation _DB Dados do Mercado_Açúcar Físico não embarcado - Nov08 - Conferido_DB Entrada_1_Commodities_2_Relatório Gerencial_DB Exposição 2" xfId="24397"/>
    <cellStyle name="s_Valuation _DB Dados do Mercado_Açúcar Físico não embarcado - Nov08 - Conferido_DB Entrada_1_Commodities_2_Relatório Gerencial_DB Exposição 2_15-FINANCEIRAS" xfId="24398"/>
    <cellStyle name="s_Valuation _DB Dados do Mercado_Açúcar Físico não embarcado - Nov08 - Conferido_DB Entrada_1_Commodities_2_Relatório Gerencial_DB Exposição_15-FINANCEIRAS" xfId="24399"/>
    <cellStyle name="s_Valuation _DB Dados do Mercado_Açúcar Físico não embarcado - Nov08 - Conferido_DB Entrada_1_Commodities_2_Relatório Gerencial_DB Exposição_15-FINANCEIRAS_1" xfId="24400"/>
    <cellStyle name="s_Valuation _DB Dados do Mercado_Açúcar Físico não embarcado - Nov08 - Conferido_DB Entrada_1_Commodities_2_Relatório Gerencial_DB Exposição_2-DRE" xfId="24401"/>
    <cellStyle name="s_Valuation _DB Dados do Mercado_Açúcar Físico não embarcado - Nov08 - Conferido_DB Entrada_1_Commodities_2_Relatório Gerencial_DB Exposição_2-DRE_Dep_Judiciais-Contingências" xfId="24402"/>
    <cellStyle name="s_Valuation _DB Dados do Mercado_Açúcar Físico não embarcado - Nov08 - Conferido_DB Entrada_1_Commodities_2_Relatório Gerencial_DB Exposição_2-DRE_DFC Gerencial" xfId="24403"/>
    <cellStyle name="s_Valuation _DB Dados do Mercado_Açúcar Físico não embarcado - Nov08 - Conferido_DB Entrada_1_Commodities_2_Relatório Gerencial_DB Exposição_2-DRE_DMPL" xfId="24404"/>
    <cellStyle name="s_Valuation _DB Dados do Mercado_Açúcar Físico não embarcado - Nov08 - Conferido_DB Entrada_1_Commodities_2_Relatório Gerencial_DB Exposição_3-Balanço" xfId="24405"/>
    <cellStyle name="s_Valuation _DB Dados do Mercado_Açúcar Físico não embarcado - Nov08 - Conferido_DB Entrada_1_Commodities_2_Relatório Gerencial_DB Exposição_7-Estoque" xfId="24406"/>
    <cellStyle name="s_Valuation _DB Dados do Mercado_Açúcar Físico não embarcado - Nov08 - Conferido_DB Entrada_1_Commodities_2_Relatório Gerencial_DB Exposição_Relatório Gerencial" xfId="24407"/>
    <cellStyle name="s_Valuation _DB Dados do Mercado_Açúcar Físico não embarcado - Nov08 - Conferido_DB Entrada_1_Commodities_2_Relatório Gerencial_DB Exposição_Relatório Gerencial 2" xfId="24408"/>
    <cellStyle name="s_Valuation _DB Dados do Mercado_Açúcar Físico não embarcado - Nov08 - Conferido_DB Entrada_1_Commodities_2_Relatório Gerencial_DB Exposição_Relatório Gerencial 2_15-FINANCEIRAS" xfId="24409"/>
    <cellStyle name="s_Valuation _DB Dados do Mercado_Açúcar Físico não embarcado - Nov08 - Conferido_DB Entrada_1_Commodities_2_Relatório Gerencial_DB Exposição_Relatório Gerencial_15-FINANCEIRAS" xfId="24410"/>
    <cellStyle name="s_Valuation _DB Dados do Mercado_Açúcar Físico não embarcado - Nov08 - Conferido_DB Entrada_1_Commodities_2_Relatório Gerencial_DB Exposição_Relatório Gerencial_15-FINANCEIRAS_1" xfId="24411"/>
    <cellStyle name="s_Valuation _DB Dados do Mercado_Açúcar Físico não embarcado - Nov08 - Conferido_DB Entrada_1_Commodities_2_Relatório Gerencial_DB Exposição_Relatório Gerencial_2-DRE" xfId="24412"/>
    <cellStyle name="s_Valuation _DB Dados do Mercado_Açúcar Físico não embarcado - Nov08 - Conferido_DB Entrada_1_Commodities_2_Relatório Gerencial_DB Exposição_Relatório Gerencial_2-DRE_Dep_Judiciais-Contingências" xfId="24413"/>
    <cellStyle name="s_Valuation _DB Dados do Mercado_Açúcar Físico não embarcado - Nov08 - Conferido_DB Entrada_1_Commodities_2_Relatório Gerencial_DB Exposição_Relatório Gerencial_2-DRE_DFC Gerencial" xfId="24414"/>
    <cellStyle name="s_Valuation _DB Dados do Mercado_Açúcar Físico não embarcado - Nov08 - Conferido_DB Entrada_1_Commodities_2_Relatório Gerencial_DB Exposição_Relatório Gerencial_2-DRE_DMPL" xfId="24415"/>
    <cellStyle name="s_Valuation _DB Dados do Mercado_Açúcar Físico não embarcado - Nov08 - Conferido_DB Entrada_1_Commodities_2_Relatório Gerencial_DB Exposição_Relatório Gerencial_3-Balanço" xfId="24416"/>
    <cellStyle name="s_Valuation _DB Dados do Mercado_Açúcar Físico não embarcado - Nov08 - Conferido_DB Entrada_1_Commodities_2_Relatório Gerencial_DB Exposição_Relatório Gerencial_7-Estoque" xfId="24417"/>
    <cellStyle name="s_Valuation _DB Dados do Mercado_Açúcar Físico não embarcado - Nov08 - Conferido_DB Entrada_1_Commodities_2_Relatório Gerencial_DB Exposição_Relatório Gerencial_DB Entrada" xfId="24418"/>
    <cellStyle name="s_Valuation _DB Dados do Mercado_Açúcar Físico não embarcado - Nov08 - Conferido_DB Entrada_1_Commodities_2_Relatório Gerencial_DB Exposição_Relatório Gerencial_DB Entrada 2" xfId="24419"/>
    <cellStyle name="s_Valuation _DB Dados do Mercado_Açúcar Físico não embarcado - Nov08 - Conferido_DB Entrada_1_Commodities_2_Relatório Gerencial_DB Exposição_Relatório Gerencial_DB Entrada 2_15-FINANCEIRAS" xfId="24420"/>
    <cellStyle name="s_Valuation _DB Dados do Mercado_Açúcar Físico não embarcado - Nov08 - Conferido_DB Entrada_1_Commodities_2_Relatório Gerencial_DB Exposição_Relatório Gerencial_DB Entrada_15-FINANCEIRAS" xfId="24421"/>
    <cellStyle name="s_Valuation _DB Dados do Mercado_Açúcar Físico não embarcado - Nov08 - Conferido_DB Entrada_1_Commodities_2_Relatório Gerencial_DB Exposição_Relatório Gerencial_DB Entrada_15-FINANCEIRAS_1" xfId="24422"/>
    <cellStyle name="s_Valuation _DB Dados do Mercado_Açúcar Físico não embarcado - Nov08 - Conferido_DB Entrada_1_Commodities_2_Relatório Gerencial_DB Exposição_Relatório Gerencial_DB Entrada_2-DRE" xfId="24423"/>
    <cellStyle name="s_Valuation _DB Dados do Mercado_Açúcar Físico não embarcado - Nov08 - Conferido_DB Entrada_1_Commodities_2_Relatório Gerencial_DB Exposição_Relatório Gerencial_DB Entrada_2-DRE_Dep_Judiciais-Contingências" xfId="24424"/>
    <cellStyle name="s_Valuation _DB Dados do Mercado_Açúcar Físico não embarcado - Nov08 - Conferido_DB Entrada_1_Commodities_2_Relatório Gerencial_DB Exposição_Relatório Gerencial_DB Entrada_2-DRE_DFC Gerencial" xfId="24425"/>
    <cellStyle name="s_Valuation _DB Dados do Mercado_Açúcar Físico não embarcado - Nov08 - Conferido_DB Entrada_1_Commodities_2_Relatório Gerencial_DB Exposição_Relatório Gerencial_DB Entrada_2-DRE_DMPL" xfId="24426"/>
    <cellStyle name="s_Valuation _DB Dados do Mercado_Açúcar Físico não embarcado - Nov08 - Conferido_DB Entrada_1_Commodities_2_Relatório Gerencial_DB Exposição_Relatório Gerencial_DB Entrada_3-Balanço" xfId="24427"/>
    <cellStyle name="s_Valuation _DB Dados do Mercado_Açúcar Físico não embarcado - Nov08 - Conferido_DB Entrada_1_Commodities_2_Relatório Gerencial_DB Exposição_Relatório Gerencial_DB Entrada_7-Estoque" xfId="24428"/>
    <cellStyle name="s_Valuation _DB Dados do Mercado_Açúcar Físico não embarcado - Nov08 - Conferido_DB Entrada_1_Commodities_2_Relatório Gerencial_DB Posição" xfId="24429"/>
    <cellStyle name="s_Valuation _DB Dados do Mercado_Açúcar Físico não embarcado - Nov08 - Conferido_DB Entrada_1_Commodities_2_Relatório Gerencial_DB Posição 2" xfId="24430"/>
    <cellStyle name="s_Valuation _DB Dados do Mercado_Açúcar Físico não embarcado - Nov08 - Conferido_DB Entrada_1_Commodities_2_Relatório Gerencial_DB Posição 2_15-FINANCEIRAS" xfId="24431"/>
    <cellStyle name="s_Valuation _DB Dados do Mercado_Açúcar Físico não embarcado - Nov08 - Conferido_DB Entrada_1_Commodities_2_Relatório Gerencial_DB Posição_15-FINANCEIRAS" xfId="24432"/>
    <cellStyle name="s_Valuation _DB Dados do Mercado_Açúcar Físico não embarcado - Nov08 - Conferido_DB Entrada_1_Commodities_2_Relatório Gerencial_DB Posição_15-FINANCEIRAS_1" xfId="24433"/>
    <cellStyle name="s_Valuation _DB Dados do Mercado_Açúcar Físico não embarcado - Nov08 - Conferido_DB Entrada_1_Commodities_2_Relatório Gerencial_DB Posição_2-DRE" xfId="24434"/>
    <cellStyle name="s_Valuation _DB Dados do Mercado_Açúcar Físico não embarcado - Nov08 - Conferido_DB Entrada_1_Commodities_2_Relatório Gerencial_DB Posição_2-DRE_Dep_Judiciais-Contingências" xfId="24435"/>
    <cellStyle name="s_Valuation _DB Dados do Mercado_Açúcar Físico não embarcado - Nov08 - Conferido_DB Entrada_1_Commodities_2_Relatório Gerencial_DB Posição_2-DRE_DFC Gerencial" xfId="24436"/>
    <cellStyle name="s_Valuation _DB Dados do Mercado_Açúcar Físico não embarcado - Nov08 - Conferido_DB Entrada_1_Commodities_2_Relatório Gerencial_DB Posição_2-DRE_DMPL" xfId="24437"/>
    <cellStyle name="s_Valuation _DB Dados do Mercado_Açúcar Físico não embarcado - Nov08 - Conferido_DB Entrada_1_Commodities_2_Relatório Gerencial_DB Posição_3-Balanço" xfId="24438"/>
    <cellStyle name="s_Valuation _DB Dados do Mercado_Açúcar Físico não embarcado - Nov08 - Conferido_DB Entrada_1_Commodities_2_Relatório Gerencial_DB Posição_7-Estoque" xfId="24439"/>
    <cellStyle name="s_Valuation _DB Dados do Mercado_Açúcar Físico não embarcado - Nov08 - Conferido_DB Entrada_1_Commodities_2_Relatório Gerencial_Relatório de Commodities" xfId="24440"/>
    <cellStyle name="s_Valuation _DB Dados do Mercado_Açúcar Físico não embarcado - Nov08 - Conferido_DB Entrada_1_Commodities_2_Relatório Gerencial_Relatório de Commodities 2" xfId="24441"/>
    <cellStyle name="s_Valuation _DB Dados do Mercado_Açúcar Físico não embarcado - Nov08 - Conferido_DB Entrada_1_Commodities_2_Relatório Gerencial_Relatório de Commodities 2_15-FINANCEIRAS" xfId="24442"/>
    <cellStyle name="s_Valuation _DB Dados do Mercado_Açúcar Físico não embarcado - Nov08 - Conferido_DB Entrada_1_Commodities_2_Relatório Gerencial_Relatório de Commodities_15-FINANCEIRAS" xfId="24443"/>
    <cellStyle name="s_Valuation _DB Dados do Mercado_Açúcar Físico não embarcado - Nov08 - Conferido_DB Entrada_1_Commodities_2_Relatório Gerencial_Relatório de Commodities_15-FINANCEIRAS_1" xfId="24444"/>
    <cellStyle name="s_Valuation _DB Dados do Mercado_Açúcar Físico não embarcado - Nov08 - Conferido_DB Entrada_1_Commodities_2_Relatório Gerencial_Relatório de Commodities_2-DRE" xfId="24445"/>
    <cellStyle name="s_Valuation _DB Dados do Mercado_Açúcar Físico não embarcado - Nov08 - Conferido_DB Entrada_1_Commodities_2_Relatório Gerencial_Relatório de Commodities_2-DRE_Dep_Judiciais-Contingências" xfId="24446"/>
    <cellStyle name="s_Valuation _DB Dados do Mercado_Açúcar Físico não embarcado - Nov08 - Conferido_DB Entrada_1_Commodities_2_Relatório Gerencial_Relatório de Commodities_2-DRE_DFC Gerencial" xfId="24447"/>
    <cellStyle name="s_Valuation _DB Dados do Mercado_Açúcar Físico não embarcado - Nov08 - Conferido_DB Entrada_1_Commodities_2_Relatório Gerencial_Relatório de Commodities_2-DRE_DMPL" xfId="24448"/>
    <cellStyle name="s_Valuation _DB Dados do Mercado_Açúcar Físico não embarcado - Nov08 - Conferido_DB Entrada_1_Commodities_2_Relatório Gerencial_Relatório de Commodities_3-Balanço" xfId="24449"/>
    <cellStyle name="s_Valuation _DB Dados do Mercado_Açúcar Físico não embarcado - Nov08 - Conferido_DB Entrada_1_Commodities_2_Relatório Gerencial_Relatório de Commodities_7-Estoque" xfId="24450"/>
    <cellStyle name="s_Valuation _DB Dados do Mercado_Açúcar Físico não embarcado - Nov08 - Conferido_DB Entrada_1_Commodities_2_Relatório Gerencial_Relatório de Commodities_Relatório Gerencial" xfId="24451"/>
    <cellStyle name="s_Valuation _DB Dados do Mercado_Açúcar Físico não embarcado - Nov08 - Conferido_DB Entrada_1_Commodities_2_Relatório Gerencial_Relatório de Commodities_Relatório Gerencial 2" xfId="24452"/>
    <cellStyle name="s_Valuation _DB Dados do Mercado_Açúcar Físico não embarcado - Nov08 - Conferido_DB Entrada_1_Commodities_2_Relatório Gerencial_Relatório de Commodities_Relatório Gerencial 2_15-FINANCEIRAS" xfId="24453"/>
    <cellStyle name="s_Valuation _DB Dados do Mercado_Açúcar Físico não embarcado - Nov08 - Conferido_DB Entrada_1_Commodities_2_Relatório Gerencial_Relatório de Commodities_Relatório Gerencial_15-FINANCEIRAS" xfId="24454"/>
    <cellStyle name="s_Valuation _DB Dados do Mercado_Açúcar Físico não embarcado - Nov08 - Conferido_DB Entrada_1_Commodities_2_Relatório Gerencial_Relatório de Commodities_Relatório Gerencial_15-FINANCEIRAS_1" xfId="24455"/>
    <cellStyle name="s_Valuation _DB Dados do Mercado_Açúcar Físico não embarcado - Nov08 - Conferido_DB Entrada_1_Commodities_2_Relatório Gerencial_Relatório de Commodities_Relatório Gerencial_2-DRE" xfId="24456"/>
    <cellStyle name="s_Valuation _DB Dados do Mercado_Açúcar Físico não embarcado - Nov08 - Conferido_DB Entrada_1_Commodities_2_Relatório Gerencial_Relatório de Commodities_Relatório Gerencial_2-DRE_Dep_Judiciais-Contingências" xfId="24457"/>
    <cellStyle name="s_Valuation _DB Dados do Mercado_Açúcar Físico não embarcado - Nov08 - Conferido_DB Entrada_1_Commodities_2_Relatório Gerencial_Relatório de Commodities_Relatório Gerencial_2-DRE_DFC Gerencial" xfId="24458"/>
    <cellStyle name="s_Valuation _DB Dados do Mercado_Açúcar Físico não embarcado - Nov08 - Conferido_DB Entrada_1_Commodities_2_Relatório Gerencial_Relatório de Commodities_Relatório Gerencial_2-DRE_DMPL" xfId="24459"/>
    <cellStyle name="s_Valuation _DB Dados do Mercado_Açúcar Físico não embarcado - Nov08 - Conferido_DB Entrada_1_Commodities_2_Relatório Gerencial_Relatório de Commodities_Relatório Gerencial_3-Balanço" xfId="24460"/>
    <cellStyle name="s_Valuation _DB Dados do Mercado_Açúcar Físico não embarcado - Nov08 - Conferido_DB Entrada_1_Commodities_2_Relatório Gerencial_Relatório de Commodities_Relatório Gerencial_7-Estoque" xfId="24461"/>
    <cellStyle name="s_Valuation _DB Dados do Mercado_Açúcar Físico não embarcado - Nov08 - Conferido_DB Entrada_1_Commodities_2_Relatório Gerencial_Relatório de Commodities_Relatório Gerencial_DB Entrada" xfId="24462"/>
    <cellStyle name="s_Valuation _DB Dados do Mercado_Açúcar Físico não embarcado - Nov08 - Conferido_DB Entrada_1_Commodities_2_Relatório Gerencial_Relatório de Commodities_Relatório Gerencial_DB Entrada 2" xfId="24463"/>
    <cellStyle name="s_Valuation _DB Dados do Mercado_Açúcar Físico não embarcado - Nov08 - Conferido_DB Entrada_1_Commodities_2_Relatório Gerencial_Relatório de Commodities_Relatório Gerencial_DB Entrada 2_15-FINANCEIRAS" xfId="24464"/>
    <cellStyle name="s_Valuation _DB Dados do Mercado_Açúcar Físico não embarcado - Nov08 - Conferido_DB Entrada_1_Commodities_2_Relatório Gerencial_Relatório de Commodities_Relatório Gerencial_DB Entrada_15-FINANCEIRAS" xfId="24465"/>
    <cellStyle name="s_Valuation _DB Dados do Mercado_Açúcar Físico não embarcado - Nov08 - Conferido_DB Entrada_1_Commodities_2_Relatório Gerencial_Relatório de Commodities_Relatório Gerencial_DB Entrada_15-FINANCEIRAS_1" xfId="24466"/>
    <cellStyle name="s_Valuation _DB Dados do Mercado_Açúcar Físico não embarcado - Nov08 - Conferido_DB Entrada_1_Commodities_2_Relatório Gerencial_Relatório de Commodities_Relatório Gerencial_DB Entrada_2-DRE" xfId="24467"/>
    <cellStyle name="s_Valuation _DB Dados do Mercado_Açúcar Físico não embarcado - Nov08 - Conferido_DB Entrada_1_Commodities_2_Relatório Gerencial_Relatório de Commodities_Relatório Gerencial_DB Entrada_2-DRE_Dep_Judiciais-Contingências" xfId="24468"/>
    <cellStyle name="s_Valuation _DB Dados do Mercado_Açúcar Físico não embarcado - Nov08 - Conferido_DB Entrada_1_Commodities_2_Relatório Gerencial_Relatório de Commodities_Relatório Gerencial_DB Entrada_2-DRE_DFC Gerencial" xfId="24469"/>
    <cellStyle name="s_Valuation _DB Dados do Mercado_Açúcar Físico não embarcado - Nov08 - Conferido_DB Entrada_1_Commodities_2_Relatório Gerencial_Relatório de Commodities_Relatório Gerencial_DB Entrada_2-DRE_DMPL" xfId="24470"/>
    <cellStyle name="s_Valuation _DB Dados do Mercado_Açúcar Físico não embarcado - Nov08 - Conferido_DB Entrada_1_Commodities_2_Relatório Gerencial_Relatório de Commodities_Relatório Gerencial_DB Entrada_3-Balanço" xfId="24471"/>
    <cellStyle name="s_Valuation _DB Dados do Mercado_Açúcar Físico não embarcado - Nov08 - Conferido_DB Entrada_1_Commodities_2_Relatório Gerencial_Relatório de Commodities_Relatório Gerencial_DB Entrada_7-Estoque" xfId="24472"/>
    <cellStyle name="s_Valuation _DB Dados do Mercado_Açúcar Físico não embarcado - Nov08 - Conferido_DB Entrada_1_Commodities_2_Relatório Gerencial_Relatório Fechamento" xfId="24473"/>
    <cellStyle name="s_Valuation _DB Dados do Mercado_Açúcar Físico não embarcado - Nov08 - Conferido_DB Entrada_1_Commodities_2_Relatório Gerencial_Relatório Fechamento 2" xfId="24474"/>
    <cellStyle name="s_Valuation _DB Dados do Mercado_Açúcar Físico não embarcado - Nov08 - Conferido_DB Entrada_1_Commodities_2_Relatório Gerencial_Relatório Fechamento 2_15-FINANCEIRAS" xfId="24475"/>
    <cellStyle name="s_Valuation _DB Dados do Mercado_Açúcar Físico não embarcado - Nov08 - Conferido_DB Entrada_1_Commodities_2_Relatório Gerencial_Relatório Fechamento_15-FINANCEIRAS" xfId="24476"/>
    <cellStyle name="s_Valuation _DB Dados do Mercado_Açúcar Físico não embarcado - Nov08 - Conferido_DB Entrada_1_Commodities_2_Relatório Gerencial_Relatório Fechamento_15-FINANCEIRAS_1" xfId="24477"/>
    <cellStyle name="s_Valuation _DB Dados do Mercado_Açúcar Físico não embarcado - Nov08 - Conferido_DB Entrada_1_Commodities_2_Relatório Gerencial_Relatório Fechamento_2-DRE" xfId="24478"/>
    <cellStyle name="s_Valuation _DB Dados do Mercado_Açúcar Físico não embarcado - Nov08 - Conferido_DB Entrada_1_Commodities_2_Relatório Gerencial_Relatório Fechamento_2-DRE_Dep_Judiciais-Contingências" xfId="24479"/>
    <cellStyle name="s_Valuation _DB Dados do Mercado_Açúcar Físico não embarcado - Nov08 - Conferido_DB Entrada_1_Commodities_2_Relatório Gerencial_Relatório Fechamento_2-DRE_DFC Gerencial" xfId="24480"/>
    <cellStyle name="s_Valuation _DB Dados do Mercado_Açúcar Físico não embarcado - Nov08 - Conferido_DB Entrada_1_Commodities_2_Relatório Gerencial_Relatório Fechamento_2-DRE_DMPL" xfId="24481"/>
    <cellStyle name="s_Valuation _DB Dados do Mercado_Açúcar Físico não embarcado - Nov08 - Conferido_DB Entrada_1_Commodities_2_Relatório Gerencial_Relatório Fechamento_3-Balanço" xfId="24482"/>
    <cellStyle name="s_Valuation _DB Dados do Mercado_Açúcar Físico não embarcado - Nov08 - Conferido_DB Entrada_1_Commodities_2_Relatório Gerencial_Relatório Fechamento_7-Estoque" xfId="24483"/>
    <cellStyle name="s_Valuation _DB Dados do Mercado_Açúcar Físico não embarcado - Nov08 - Conferido_DB Entrada_1_Commodities_2_Relatório Gerencial_Relatório Gerencial" xfId="24484"/>
    <cellStyle name="s_Valuation _DB Dados do Mercado_Açúcar Físico não embarcado - Nov08 - Conferido_DB Entrada_1_Commodities_2_Relatório Gerencial_Relatório Gerencial 2" xfId="24485"/>
    <cellStyle name="s_Valuation _DB Dados do Mercado_Açúcar Físico não embarcado - Nov08 - Conferido_DB Entrada_1_Commodities_2_Relatório Gerencial_Relatório Gerencial 2_15-FINANCEIRAS" xfId="24486"/>
    <cellStyle name="s_Valuation _DB Dados do Mercado_Açúcar Físico não embarcado - Nov08 - Conferido_DB Entrada_1_Commodities_2_Relatório Gerencial_Relatório Gerencial_1" xfId="24487"/>
    <cellStyle name="s_Valuation _DB Dados do Mercado_Açúcar Físico não embarcado - Nov08 - Conferido_DB Entrada_1_Commodities_2_Relatório Gerencial_Relatório Gerencial_1 2" xfId="24488"/>
    <cellStyle name="s_Valuation _DB Dados do Mercado_Açúcar Físico não embarcado - Nov08 - Conferido_DB Entrada_1_Commodities_2_Relatório Gerencial_Relatório Gerencial_1 2_15-FINANCEIRAS" xfId="24489"/>
    <cellStyle name="s_Valuation _DB Dados do Mercado_Açúcar Físico não embarcado - Nov08 - Conferido_DB Entrada_1_Commodities_2_Relatório Gerencial_Relatório Gerencial_1_15-FINANCEIRAS" xfId="24490"/>
    <cellStyle name="s_Valuation _DB Dados do Mercado_Açúcar Físico não embarcado - Nov08 - Conferido_DB Entrada_1_Commodities_2_Relatório Gerencial_Relatório Gerencial_1_15-FINANCEIRAS_1" xfId="24491"/>
    <cellStyle name="s_Valuation _DB Dados do Mercado_Açúcar Físico não embarcado - Nov08 - Conferido_DB Entrada_1_Commodities_2_Relatório Gerencial_Relatório Gerencial_1_2-DRE" xfId="24492"/>
    <cellStyle name="s_Valuation _DB Dados do Mercado_Açúcar Físico não embarcado - Nov08 - Conferido_DB Entrada_1_Commodities_2_Relatório Gerencial_Relatório Gerencial_1_2-DRE_Dep_Judiciais-Contingências" xfId="24493"/>
    <cellStyle name="s_Valuation _DB Dados do Mercado_Açúcar Físico não embarcado - Nov08 - Conferido_DB Entrada_1_Commodities_2_Relatório Gerencial_Relatório Gerencial_1_2-DRE_DFC Gerencial" xfId="24494"/>
    <cellStyle name="s_Valuation _DB Dados do Mercado_Açúcar Físico não embarcado - Nov08 - Conferido_DB Entrada_1_Commodities_2_Relatório Gerencial_Relatório Gerencial_1_2-DRE_DMPL" xfId="24495"/>
    <cellStyle name="s_Valuation _DB Dados do Mercado_Açúcar Físico não embarcado - Nov08 - Conferido_DB Entrada_1_Commodities_2_Relatório Gerencial_Relatório Gerencial_1_3-Balanço" xfId="24496"/>
    <cellStyle name="s_Valuation _DB Dados do Mercado_Açúcar Físico não embarcado - Nov08 - Conferido_DB Entrada_1_Commodities_2_Relatório Gerencial_Relatório Gerencial_1_7-Estoque" xfId="24497"/>
    <cellStyle name="s_Valuation _DB Dados do Mercado_Açúcar Físico não embarcado - Nov08 - Conferido_DB Entrada_1_Commodities_2_Relatório Gerencial_Relatório Gerencial_1_DB Entrada" xfId="24498"/>
    <cellStyle name="s_Valuation _DB Dados do Mercado_Açúcar Físico não embarcado - Nov08 - Conferido_DB Entrada_1_Commodities_2_Relatório Gerencial_Relatório Gerencial_1_DB Entrada 2" xfId="24499"/>
    <cellStyle name="s_Valuation _DB Dados do Mercado_Açúcar Físico não embarcado - Nov08 - Conferido_DB Entrada_1_Commodities_2_Relatório Gerencial_Relatório Gerencial_1_DB Entrada 2_15-FINANCEIRAS" xfId="24500"/>
    <cellStyle name="s_Valuation _DB Dados do Mercado_Açúcar Físico não embarcado - Nov08 - Conferido_DB Entrada_1_Commodities_2_Relatório Gerencial_Relatório Gerencial_1_DB Entrada_15-FINANCEIRAS" xfId="24501"/>
    <cellStyle name="s_Valuation _DB Dados do Mercado_Açúcar Físico não embarcado - Nov08 - Conferido_DB Entrada_1_Commodities_2_Relatório Gerencial_Relatório Gerencial_1_DB Entrada_15-FINANCEIRAS_1" xfId="24502"/>
    <cellStyle name="s_Valuation _DB Dados do Mercado_Açúcar Físico não embarcado - Nov08 - Conferido_DB Entrada_1_Commodities_2_Relatório Gerencial_Relatório Gerencial_1_DB Entrada_2-DRE" xfId="24503"/>
    <cellStyle name="s_Valuation _DB Dados do Mercado_Açúcar Físico não embarcado - Nov08 - Conferido_DB Entrada_1_Commodities_2_Relatório Gerencial_Relatório Gerencial_1_DB Entrada_2-DRE_Dep_Judiciais-Contingências" xfId="24504"/>
    <cellStyle name="s_Valuation _DB Dados do Mercado_Açúcar Físico não embarcado - Nov08 - Conferido_DB Entrada_1_Commodities_2_Relatório Gerencial_Relatório Gerencial_1_DB Entrada_2-DRE_DFC Gerencial" xfId="24505"/>
    <cellStyle name="s_Valuation _DB Dados do Mercado_Açúcar Físico não embarcado - Nov08 - Conferido_DB Entrada_1_Commodities_2_Relatório Gerencial_Relatório Gerencial_1_DB Entrada_2-DRE_DMPL" xfId="24506"/>
    <cellStyle name="s_Valuation _DB Dados do Mercado_Açúcar Físico não embarcado - Nov08 - Conferido_DB Entrada_1_Commodities_2_Relatório Gerencial_Relatório Gerencial_1_DB Entrada_3-Balanço" xfId="24507"/>
    <cellStyle name="s_Valuation _DB Dados do Mercado_Açúcar Físico não embarcado - Nov08 - Conferido_DB Entrada_1_Commodities_2_Relatório Gerencial_Relatório Gerencial_1_DB Entrada_7-Estoque" xfId="24508"/>
    <cellStyle name="s_Valuation _DB Dados do Mercado_Açúcar Físico não embarcado - Nov08 - Conferido_DB Entrada_1_Commodities_2_Relatório Gerencial_Relatório Gerencial_15-FINANCEIRAS" xfId="24509"/>
    <cellStyle name="s_Valuation _DB Dados do Mercado_Açúcar Físico não embarcado - Nov08 - Conferido_DB Entrada_1_Commodities_2_Relatório Gerencial_Relatório Gerencial_15-FINANCEIRAS_1" xfId="24510"/>
    <cellStyle name="s_Valuation _DB Dados do Mercado_Açúcar Físico não embarcado - Nov08 - Conferido_DB Entrada_1_Commodities_2_Relatório Gerencial_Relatório Gerencial_2-DRE" xfId="24511"/>
    <cellStyle name="s_Valuation _DB Dados do Mercado_Açúcar Físico não embarcado - Nov08 - Conferido_DB Entrada_1_Commodities_2_Relatório Gerencial_Relatório Gerencial_2-DRE_Dep_Judiciais-Contingências" xfId="24512"/>
    <cellStyle name="s_Valuation _DB Dados do Mercado_Açúcar Físico não embarcado - Nov08 - Conferido_DB Entrada_1_Commodities_2_Relatório Gerencial_Relatório Gerencial_2-DRE_DFC Gerencial" xfId="24513"/>
    <cellStyle name="s_Valuation _DB Dados do Mercado_Açúcar Físico não embarcado - Nov08 - Conferido_DB Entrada_1_Commodities_2_Relatório Gerencial_Relatório Gerencial_2-DRE_DMPL" xfId="24514"/>
    <cellStyle name="s_Valuation _DB Dados do Mercado_Açúcar Físico não embarcado - Nov08 - Conferido_DB Entrada_1_Commodities_2_Relatório Gerencial_Relatório Gerencial_3-Balanço" xfId="24515"/>
    <cellStyle name="s_Valuation _DB Dados do Mercado_Açúcar Físico não embarcado - Nov08 - Conferido_DB Entrada_1_Commodities_2_Relatório Gerencial_Relatório Gerencial_7-Estoque" xfId="24516"/>
    <cellStyle name="s_Valuation _DB Dados do Mercado_Açúcar Físico não embarcado - Nov08 - Conferido_DB Entrada_1_Commodities_2_Relatório Gerencial_Sistema Cosan backup 103 Retirada de relatorios" xfId="24517"/>
    <cellStyle name="s_Valuation _DB Dados do Mercado_Açúcar Físico não embarcado - Nov08 - Conferido_DB Entrada_1_Commodities_2_Relatório Gerencial_Sistema Cosan backup 103 Retirada de relatorios 2" xfId="24518"/>
    <cellStyle name="s_Valuation _DB Dados do Mercado_Açúcar Físico não embarcado - Nov08 - Conferido_DB Entrada_1_Commodities_2_Relatório Gerencial_Sistema Cosan backup 103 Retirada de relatorios 2_15-FINANCEIRAS" xfId="24519"/>
    <cellStyle name="s_Valuation _DB Dados do Mercado_Açúcar Físico não embarcado - Nov08 - Conferido_DB Entrada_1_Commodities_2_Relatório Gerencial_Sistema Cosan backup 103 Retirada de relatorios_15-FINANCEIRAS" xfId="24520"/>
    <cellStyle name="s_Valuation _DB Dados do Mercado_Açúcar Físico não embarcado - Nov08 - Conferido_DB Entrada_1_Commodities_2_Relatório Gerencial_Sistema Cosan backup 103 Retirada de relatorios_15-FINANCEIRAS_1" xfId="24521"/>
    <cellStyle name="s_Valuation _DB Dados do Mercado_Açúcar Físico não embarcado - Nov08 - Conferido_DB Entrada_1_Commodities_2_Relatório Gerencial_Sistema Cosan backup 103 Retirada de relatorios_2-DRE" xfId="24522"/>
    <cellStyle name="s_Valuation _DB Dados do Mercado_Açúcar Físico não embarcado - Nov08 - Conferido_DB Entrada_1_Commodities_2_Relatório Gerencial_Sistema Cosan backup 103 Retirada de relatorios_2-DRE_Dep_Judiciais-Contingências" xfId="24523"/>
    <cellStyle name="s_Valuation _DB Dados do Mercado_Açúcar Físico não embarcado - Nov08 - Conferido_DB Entrada_1_Commodities_2_Relatório Gerencial_Sistema Cosan backup 103 Retirada de relatorios_2-DRE_DFC Gerencial" xfId="24524"/>
    <cellStyle name="s_Valuation _DB Dados do Mercado_Açúcar Físico não embarcado - Nov08 - Conferido_DB Entrada_1_Commodities_2_Relatório Gerencial_Sistema Cosan backup 103 Retirada de relatorios_2-DRE_DMPL" xfId="24525"/>
    <cellStyle name="s_Valuation _DB Dados do Mercado_Açúcar Físico não embarcado - Nov08 - Conferido_DB Entrada_1_Commodities_2_Relatório Gerencial_Sistema Cosan backup 103 Retirada de relatorios_3-Balanço" xfId="24526"/>
    <cellStyle name="s_Valuation _DB Dados do Mercado_Açúcar Físico não embarcado - Nov08 - Conferido_DB Entrada_1_Commodities_2_Relatório Gerencial_Sistema Cosan backup 103 Retirada de relatorios_7-Estoque" xfId="24527"/>
    <cellStyle name="s_Valuation _DB Dados do Mercado_Açúcar Físico não embarcado - Nov08 - Conferido_DB Entrada_1_Commodities_2_Sistema Cosan backup 103 Retirada de relatorios" xfId="24528"/>
    <cellStyle name="s_Valuation _DB Dados do Mercado_Açúcar Físico não embarcado - Nov08 - Conferido_DB Entrada_1_Commodities_2_Sistema Cosan backup 103 Retirada de relatorios 2" xfId="24529"/>
    <cellStyle name="s_Valuation _DB Dados do Mercado_Açúcar Físico não embarcado - Nov08 - Conferido_DB Entrada_1_Commodities_2_Sistema Cosan backup 103 Retirada de relatorios 2_15-FINANCEIRAS" xfId="24530"/>
    <cellStyle name="s_Valuation _DB Dados do Mercado_Açúcar Físico não embarcado - Nov08 - Conferido_DB Entrada_1_Commodities_2_Sistema Cosan backup 103 Retirada de relatorios_15-FINANCEIRAS" xfId="24531"/>
    <cellStyle name="s_Valuation _DB Dados do Mercado_Açúcar Físico não embarcado - Nov08 - Conferido_DB Entrada_1_Commodities_2_Sistema Cosan backup 103 Retirada de relatorios_15-FINANCEIRAS_1" xfId="24532"/>
    <cellStyle name="s_Valuation _DB Dados do Mercado_Açúcar Físico não embarcado - Nov08 - Conferido_DB Entrada_1_Commodities_2_Sistema Cosan backup 103 Retirada de relatorios_2-DRE" xfId="24533"/>
    <cellStyle name="s_Valuation _DB Dados do Mercado_Açúcar Físico não embarcado - Nov08 - Conferido_DB Entrada_1_Commodities_2_Sistema Cosan backup 103 Retirada de relatorios_2-DRE_Dep_Judiciais-Contingências" xfId="24534"/>
    <cellStyle name="s_Valuation _DB Dados do Mercado_Açúcar Físico não embarcado - Nov08 - Conferido_DB Entrada_1_Commodities_2_Sistema Cosan backup 103 Retirada de relatorios_2-DRE_DFC Gerencial" xfId="24535"/>
    <cellStyle name="s_Valuation _DB Dados do Mercado_Açúcar Físico não embarcado - Nov08 - Conferido_DB Entrada_1_Commodities_2_Sistema Cosan backup 103 Retirada de relatorios_2-DRE_DMPL" xfId="24536"/>
    <cellStyle name="s_Valuation _DB Dados do Mercado_Açúcar Físico não embarcado - Nov08 - Conferido_DB Entrada_1_Commodities_2_Sistema Cosan backup 103 Retirada de relatorios_3-Balanço" xfId="24537"/>
    <cellStyle name="s_Valuation _DB Dados do Mercado_Açúcar Físico não embarcado - Nov08 - Conferido_DB Entrada_1_Commodities_2_Sistema Cosan backup 103 Retirada de relatorios_7-Estoque" xfId="24538"/>
    <cellStyle name="s_Valuation _DB Dados do Mercado_Açúcar Físico não embarcado - Nov08 - Conferido_DB Entrada_1_Commodities_2-DRE" xfId="24539"/>
    <cellStyle name="s_Valuation _DB Dados do Mercado_Açúcar Físico não embarcado - Nov08 - Conferido_DB Entrada_1_Commodities_2-DRE_Dep_Judiciais-Contingências" xfId="24540"/>
    <cellStyle name="s_Valuation _DB Dados do Mercado_Açúcar Físico não embarcado - Nov08 - Conferido_DB Entrada_1_Commodities_2-DRE_DFC Gerencial" xfId="24541"/>
    <cellStyle name="s_Valuation _DB Dados do Mercado_Açúcar Físico não embarcado - Nov08 - Conferido_DB Entrada_1_Commodities_2-DRE_DMPL" xfId="24542"/>
    <cellStyle name="s_Valuation _DB Dados do Mercado_Açúcar Físico não embarcado - Nov08 - Conferido_DB Entrada_1_Commodities_3-Balanço" xfId="24543"/>
    <cellStyle name="s_Valuation _DB Dados do Mercado_Açúcar Físico não embarcado - Nov08 - Conferido_DB Entrada_1_Commodities_7-Estoque" xfId="24544"/>
    <cellStyle name="s_Valuation _DB Dados do Mercado_Açúcar Físico não embarcado - Nov08 - Conferido_DB Entrada_1_Commodities_Relatório Gerencial" xfId="24545"/>
    <cellStyle name="s_Valuation _DB Dados do Mercado_Açúcar Físico não embarcado - Nov08 - Conferido_DB Entrada_1_Commodities_Relatório Gerencial 2" xfId="24546"/>
    <cellStyle name="s_Valuation _DB Dados do Mercado_Açúcar Físico não embarcado - Nov08 - Conferido_DB Entrada_1_Commodities_Relatório Gerencial 2_15-FINANCEIRAS" xfId="24547"/>
    <cellStyle name="s_Valuation _DB Dados do Mercado_Açúcar Físico não embarcado - Nov08 - Conferido_DB Entrada_1_Commodities_Relatório Gerencial_15-FINANCEIRAS" xfId="24548"/>
    <cellStyle name="s_Valuation _DB Dados do Mercado_Açúcar Físico não embarcado - Nov08 - Conferido_DB Entrada_1_Commodities_Relatório Gerencial_15-FINANCEIRAS_1" xfId="24549"/>
    <cellStyle name="s_Valuation _DB Dados do Mercado_Açúcar Físico não embarcado - Nov08 - Conferido_DB Entrada_1_Commodities_Relatório Gerencial_2-DRE" xfId="24550"/>
    <cellStyle name="s_Valuation _DB Dados do Mercado_Açúcar Físico não embarcado - Nov08 - Conferido_DB Entrada_1_Commodities_Relatório Gerencial_2-DRE_Dep_Judiciais-Contingências" xfId="24551"/>
    <cellStyle name="s_Valuation _DB Dados do Mercado_Açúcar Físico não embarcado - Nov08 - Conferido_DB Entrada_1_Commodities_Relatório Gerencial_2-DRE_DFC Gerencial" xfId="24552"/>
    <cellStyle name="s_Valuation _DB Dados do Mercado_Açúcar Físico não embarcado - Nov08 - Conferido_DB Entrada_1_Commodities_Relatório Gerencial_2-DRE_DMPL" xfId="24553"/>
    <cellStyle name="s_Valuation _DB Dados do Mercado_Açúcar Físico não embarcado - Nov08 - Conferido_DB Entrada_1_Commodities_Relatório Gerencial_3-Balanço" xfId="24554"/>
    <cellStyle name="s_Valuation _DB Dados do Mercado_Açúcar Físico não embarcado - Nov08 - Conferido_DB Entrada_1_Commodities_Relatório Gerencial_7-Estoque" xfId="24555"/>
    <cellStyle name="s_Valuation _DB Dados do Mercado_Açúcar Físico não embarcado - Nov08 - Conferido_DB Entrada_1_Commodities_Relatório Gerencial_DB Entrada" xfId="24556"/>
    <cellStyle name="s_Valuation _DB Dados do Mercado_Açúcar Físico não embarcado - Nov08 - Conferido_DB Entrada_1_Commodities_Relatório Gerencial_DB Entrada 2" xfId="24557"/>
    <cellStyle name="s_Valuation _DB Dados do Mercado_Açúcar Físico não embarcado - Nov08 - Conferido_DB Entrada_1_Commodities_Relatório Gerencial_DB Entrada 2_15-FINANCEIRAS" xfId="24558"/>
    <cellStyle name="s_Valuation _DB Dados do Mercado_Açúcar Físico não embarcado - Nov08 - Conferido_DB Entrada_1_Commodities_Relatório Gerencial_DB Entrada_15-FINANCEIRAS" xfId="24559"/>
    <cellStyle name="s_Valuation _DB Dados do Mercado_Açúcar Físico não embarcado - Nov08 - Conferido_DB Entrada_1_Commodities_Relatório Gerencial_DB Entrada_15-FINANCEIRAS_1" xfId="24560"/>
    <cellStyle name="s_Valuation _DB Dados do Mercado_Açúcar Físico não embarcado - Nov08 - Conferido_DB Entrada_1_Commodities_Relatório Gerencial_DB Entrada_2-DRE" xfId="24561"/>
    <cellStyle name="s_Valuation _DB Dados do Mercado_Açúcar Físico não embarcado - Nov08 - Conferido_DB Entrada_1_Commodities_Relatório Gerencial_DB Entrada_2-DRE_Dep_Judiciais-Contingências" xfId="24562"/>
    <cellStyle name="s_Valuation _DB Dados do Mercado_Açúcar Físico não embarcado - Nov08 - Conferido_DB Entrada_1_Commodities_Relatório Gerencial_DB Entrada_2-DRE_DFC Gerencial" xfId="24563"/>
    <cellStyle name="s_Valuation _DB Dados do Mercado_Açúcar Físico não embarcado - Nov08 - Conferido_DB Entrada_1_Commodities_Relatório Gerencial_DB Entrada_2-DRE_DMPL" xfId="24564"/>
    <cellStyle name="s_Valuation _DB Dados do Mercado_Açúcar Físico não embarcado - Nov08 - Conferido_DB Entrada_1_Commodities_Relatório Gerencial_DB Entrada_3-Balanço" xfId="24565"/>
    <cellStyle name="s_Valuation _DB Dados do Mercado_Açúcar Físico não embarcado - Nov08 - Conferido_DB Entrada_1_Commodities_Relatório Gerencial_DB Entrada_7-Estoque" xfId="24566"/>
    <cellStyle name="s_Valuation _DB Dados do Mercado_Açúcar Físico não embarcado - Nov08 - Conferido_DB Entrada_1_DB Boletas Abertas" xfId="24567"/>
    <cellStyle name="s_Valuation _DB Dados do Mercado_Açúcar Físico não embarcado - Nov08 - Conferido_DB Entrada_1_DB Boletas Abertas 2" xfId="24568"/>
    <cellStyle name="s_Valuation _DB Dados do Mercado_Açúcar Físico não embarcado - Nov08 - Conferido_DB Entrada_1_DB Boletas Abertas 2_15-FINANCEIRAS" xfId="24569"/>
    <cellStyle name="s_Valuation _DB Dados do Mercado_Açúcar Físico não embarcado - Nov08 - Conferido_DB Entrada_1_DB Boletas Abertas_15-FINANCEIRAS" xfId="24570"/>
    <cellStyle name="s_Valuation _DB Dados do Mercado_Açúcar Físico não embarcado - Nov08 - Conferido_DB Entrada_1_DB Boletas Abertas_15-FINANCEIRAS_1" xfId="24571"/>
    <cellStyle name="s_Valuation _DB Dados do Mercado_Açúcar Físico não embarcado - Nov08 - Conferido_DB Entrada_1_DB Boletas Abertas_2-DRE" xfId="24572"/>
    <cellStyle name="s_Valuation _DB Dados do Mercado_Açúcar Físico não embarcado - Nov08 - Conferido_DB Entrada_1_DB Boletas Abertas_2-DRE_Dep_Judiciais-Contingências" xfId="24573"/>
    <cellStyle name="s_Valuation _DB Dados do Mercado_Açúcar Físico não embarcado - Nov08 - Conferido_DB Entrada_1_DB Boletas Abertas_2-DRE_DFC Gerencial" xfId="24574"/>
    <cellStyle name="s_Valuation _DB Dados do Mercado_Açúcar Físico não embarcado - Nov08 - Conferido_DB Entrada_1_DB Boletas Abertas_2-DRE_DMPL" xfId="24575"/>
    <cellStyle name="s_Valuation _DB Dados do Mercado_Açúcar Físico não embarcado - Nov08 - Conferido_DB Entrada_1_DB Boletas Abertas_3-Balanço" xfId="24576"/>
    <cellStyle name="s_Valuation _DB Dados do Mercado_Açúcar Físico não embarcado - Nov08 - Conferido_DB Entrada_1_DB Boletas Abertas_7-Estoque" xfId="24577"/>
    <cellStyle name="s_Valuation _DB Dados do Mercado_Açúcar Físico não embarcado - Nov08 - Conferido_DB Entrada_1_DB Boletas Vencendo" xfId="24578"/>
    <cellStyle name="s_Valuation _DB Dados do Mercado_Açúcar Físico não embarcado - Nov08 - Conferido_DB Entrada_1_DB Boletas Vencendo 2" xfId="24579"/>
    <cellStyle name="s_Valuation _DB Dados do Mercado_Açúcar Físico não embarcado - Nov08 - Conferido_DB Entrada_1_DB Boletas Vencendo 2_15-FINANCEIRAS" xfId="24580"/>
    <cellStyle name="s_Valuation _DB Dados do Mercado_Açúcar Físico não embarcado - Nov08 - Conferido_DB Entrada_1_DB Boletas Vencendo_15-FINANCEIRAS" xfId="24581"/>
    <cellStyle name="s_Valuation _DB Dados do Mercado_Açúcar Físico não embarcado - Nov08 - Conferido_DB Entrada_1_DB Boletas Vencendo_15-FINANCEIRAS_1" xfId="24582"/>
    <cellStyle name="s_Valuation _DB Dados do Mercado_Açúcar Físico não embarcado - Nov08 - Conferido_DB Entrada_1_DB Boletas Vencendo_2-DRE" xfId="24583"/>
    <cellStyle name="s_Valuation _DB Dados do Mercado_Açúcar Físico não embarcado - Nov08 - Conferido_DB Entrada_1_DB Boletas Vencendo_2-DRE_Dep_Judiciais-Contingências" xfId="24584"/>
    <cellStyle name="s_Valuation _DB Dados do Mercado_Açúcar Físico não embarcado - Nov08 - Conferido_DB Entrada_1_DB Boletas Vencendo_2-DRE_DFC Gerencial" xfId="24585"/>
    <cellStyle name="s_Valuation _DB Dados do Mercado_Açúcar Físico não embarcado - Nov08 - Conferido_DB Entrada_1_DB Boletas Vencendo_2-DRE_DMPL" xfId="24586"/>
    <cellStyle name="s_Valuation _DB Dados do Mercado_Açúcar Físico não embarcado - Nov08 - Conferido_DB Entrada_1_DB Boletas Vencendo_3-Balanço" xfId="24587"/>
    <cellStyle name="s_Valuation _DB Dados do Mercado_Açúcar Físico não embarcado - Nov08 - Conferido_DB Entrada_1_DB Boletas Vencendo_7-Estoque" xfId="24588"/>
    <cellStyle name="s_Valuation _DB Dados do Mercado_Açúcar Físico não embarcado - Nov08 - Conferido_DB Entrada_1_DB Boletas Vencendo_Relatório Gerencial" xfId="24589"/>
    <cellStyle name="s_Valuation _DB Dados do Mercado_Açúcar Físico não embarcado - Nov08 - Conferido_DB Entrada_1_DB Boletas Vencendo_Relatório Gerencial 2" xfId="24590"/>
    <cellStyle name="s_Valuation _DB Dados do Mercado_Açúcar Físico não embarcado - Nov08 - Conferido_DB Entrada_1_DB Boletas Vencendo_Relatório Gerencial 2_15-FINANCEIRAS" xfId="24591"/>
    <cellStyle name="s_Valuation _DB Dados do Mercado_Açúcar Físico não embarcado - Nov08 - Conferido_DB Entrada_1_DB Boletas Vencendo_Relatório Gerencial_15-FINANCEIRAS" xfId="24592"/>
    <cellStyle name="s_Valuation _DB Dados do Mercado_Açúcar Físico não embarcado - Nov08 - Conferido_DB Entrada_1_DB Boletas Vencendo_Relatório Gerencial_15-FINANCEIRAS_1" xfId="24593"/>
    <cellStyle name="s_Valuation _DB Dados do Mercado_Açúcar Físico não embarcado - Nov08 - Conferido_DB Entrada_1_DB Boletas Vencendo_Relatório Gerencial_2-DRE" xfId="24594"/>
    <cellStyle name="s_Valuation _DB Dados do Mercado_Açúcar Físico não embarcado - Nov08 - Conferido_DB Entrada_1_DB Boletas Vencendo_Relatório Gerencial_2-DRE_Dep_Judiciais-Contingências" xfId="24595"/>
    <cellStyle name="s_Valuation _DB Dados do Mercado_Açúcar Físico não embarcado - Nov08 - Conferido_DB Entrada_1_DB Boletas Vencendo_Relatório Gerencial_2-DRE_DFC Gerencial" xfId="24596"/>
    <cellStyle name="s_Valuation _DB Dados do Mercado_Açúcar Físico não embarcado - Nov08 - Conferido_DB Entrada_1_DB Boletas Vencendo_Relatório Gerencial_2-DRE_DMPL" xfId="24597"/>
    <cellStyle name="s_Valuation _DB Dados do Mercado_Açúcar Físico não embarcado - Nov08 - Conferido_DB Entrada_1_DB Boletas Vencendo_Relatório Gerencial_3-Balanço" xfId="24598"/>
    <cellStyle name="s_Valuation _DB Dados do Mercado_Açúcar Físico não embarcado - Nov08 - Conferido_DB Entrada_1_DB Boletas Vencendo_Relatório Gerencial_7-Estoque" xfId="24599"/>
    <cellStyle name="s_Valuation _DB Dados do Mercado_Açúcar Físico não embarcado - Nov08 - Conferido_DB Entrada_1_DB Boletas Vencendo_Relatório Gerencial_DB Entrada" xfId="24600"/>
    <cellStyle name="s_Valuation _DB Dados do Mercado_Açúcar Físico não embarcado - Nov08 - Conferido_DB Entrada_1_DB Boletas Vencendo_Relatório Gerencial_DB Entrada 2" xfId="24601"/>
    <cellStyle name="s_Valuation _DB Dados do Mercado_Açúcar Físico não embarcado - Nov08 - Conferido_DB Entrada_1_DB Boletas Vencendo_Relatório Gerencial_DB Entrada 2_15-FINANCEIRAS" xfId="24602"/>
    <cellStyle name="s_Valuation _DB Dados do Mercado_Açúcar Físico não embarcado - Nov08 - Conferido_DB Entrada_1_DB Boletas Vencendo_Relatório Gerencial_DB Entrada_15-FINANCEIRAS" xfId="24603"/>
    <cellStyle name="s_Valuation _DB Dados do Mercado_Açúcar Físico não embarcado - Nov08 - Conferido_DB Entrada_1_DB Boletas Vencendo_Relatório Gerencial_DB Entrada_15-FINANCEIRAS_1" xfId="24604"/>
    <cellStyle name="s_Valuation _DB Dados do Mercado_Açúcar Físico não embarcado - Nov08 - Conferido_DB Entrada_1_DB Boletas Vencendo_Relatório Gerencial_DB Entrada_2-DRE" xfId="24605"/>
    <cellStyle name="s_Valuation _DB Dados do Mercado_Açúcar Físico não embarcado - Nov08 - Conferido_DB Entrada_1_DB Boletas Vencendo_Relatório Gerencial_DB Entrada_2-DRE_Dep_Judiciais-Contingências" xfId="24606"/>
    <cellStyle name="s_Valuation _DB Dados do Mercado_Açúcar Físico não embarcado - Nov08 - Conferido_DB Entrada_1_DB Boletas Vencendo_Relatório Gerencial_DB Entrada_2-DRE_DFC Gerencial" xfId="24607"/>
    <cellStyle name="s_Valuation _DB Dados do Mercado_Açúcar Físico não embarcado - Nov08 - Conferido_DB Entrada_1_DB Boletas Vencendo_Relatório Gerencial_DB Entrada_2-DRE_DMPL" xfId="24608"/>
    <cellStyle name="s_Valuation _DB Dados do Mercado_Açúcar Físico não embarcado - Nov08 - Conferido_DB Entrada_1_DB Boletas Vencendo_Relatório Gerencial_DB Entrada_3-Balanço" xfId="24609"/>
    <cellStyle name="s_Valuation _DB Dados do Mercado_Açúcar Físico não embarcado - Nov08 - Conferido_DB Entrada_1_DB Boletas Vencendo_Relatório Gerencial_DB Entrada_7-Estoque" xfId="24610"/>
    <cellStyle name="s_Valuation _DB Dados do Mercado_Açúcar Físico não embarcado - Nov08 - Conferido_DB Entrada_1_DB Controle" xfId="24611"/>
    <cellStyle name="s_Valuation _DB Dados do Mercado_Açúcar Físico não embarcado - Nov08 - Conferido_DB Entrada_1_DB Controle 2" xfId="24612"/>
    <cellStyle name="s_Valuation _DB Dados do Mercado_Açúcar Físico não embarcado - Nov08 - Conferido_DB Entrada_1_DB Controle 2_15-FINANCEIRAS" xfId="24613"/>
    <cellStyle name="s_Valuation _DB Dados do Mercado_Açúcar Físico não embarcado - Nov08 - Conferido_DB Entrada_1_DB Controle_15-FINANCEIRAS" xfId="24614"/>
    <cellStyle name="s_Valuation _DB Dados do Mercado_Açúcar Físico não embarcado - Nov08 - Conferido_DB Entrada_1_DB Controle_15-FINANCEIRAS_1" xfId="24615"/>
    <cellStyle name="s_Valuation _DB Dados do Mercado_Açúcar Físico não embarcado - Nov08 - Conferido_DB Entrada_1_DB Controle_2-DRE" xfId="24616"/>
    <cellStyle name="s_Valuation _DB Dados do Mercado_Açúcar Físico não embarcado - Nov08 - Conferido_DB Entrada_1_DB Controle_2-DRE_Dep_Judiciais-Contingências" xfId="24617"/>
    <cellStyle name="s_Valuation _DB Dados do Mercado_Açúcar Físico não embarcado - Nov08 - Conferido_DB Entrada_1_DB Controle_2-DRE_DFC Gerencial" xfId="24618"/>
    <cellStyle name="s_Valuation _DB Dados do Mercado_Açúcar Físico não embarcado - Nov08 - Conferido_DB Entrada_1_DB Controle_2-DRE_DMPL" xfId="24619"/>
    <cellStyle name="s_Valuation _DB Dados do Mercado_Açúcar Físico não embarcado - Nov08 - Conferido_DB Entrada_1_DB Controle_3-Balanço" xfId="24620"/>
    <cellStyle name="s_Valuation _DB Dados do Mercado_Açúcar Físico não embarcado - Nov08 - Conferido_DB Entrada_1_DB Controle_7-Estoque" xfId="24621"/>
    <cellStyle name="s_Valuation _DB Dados do Mercado_Açúcar Físico não embarcado - Nov08 - Conferido_DB Entrada_1_DB Controle_Relatório Gerencial" xfId="24622"/>
    <cellStyle name="s_Valuation _DB Dados do Mercado_Açúcar Físico não embarcado - Nov08 - Conferido_DB Entrada_1_DB Controle_Relatório Gerencial 2" xfId="24623"/>
    <cellStyle name="s_Valuation _DB Dados do Mercado_Açúcar Físico não embarcado - Nov08 - Conferido_DB Entrada_1_DB Controle_Relatório Gerencial 2_15-FINANCEIRAS" xfId="24624"/>
    <cellStyle name="s_Valuation _DB Dados do Mercado_Açúcar Físico não embarcado - Nov08 - Conferido_DB Entrada_1_DB Controle_Relatório Gerencial_15-FINANCEIRAS" xfId="24625"/>
    <cellStyle name="s_Valuation _DB Dados do Mercado_Açúcar Físico não embarcado - Nov08 - Conferido_DB Entrada_1_DB Controle_Relatório Gerencial_15-FINANCEIRAS_1" xfId="24626"/>
    <cellStyle name="s_Valuation _DB Dados do Mercado_Açúcar Físico não embarcado - Nov08 - Conferido_DB Entrada_1_DB Controle_Relatório Gerencial_2-DRE" xfId="24627"/>
    <cellStyle name="s_Valuation _DB Dados do Mercado_Açúcar Físico não embarcado - Nov08 - Conferido_DB Entrada_1_DB Controle_Relatório Gerencial_2-DRE_Dep_Judiciais-Contingências" xfId="24628"/>
    <cellStyle name="s_Valuation _DB Dados do Mercado_Açúcar Físico não embarcado - Nov08 - Conferido_DB Entrada_1_DB Controle_Relatório Gerencial_2-DRE_DFC Gerencial" xfId="24629"/>
    <cellStyle name="s_Valuation _DB Dados do Mercado_Açúcar Físico não embarcado - Nov08 - Conferido_DB Entrada_1_DB Controle_Relatório Gerencial_2-DRE_DMPL" xfId="24630"/>
    <cellStyle name="s_Valuation _DB Dados do Mercado_Açúcar Físico não embarcado - Nov08 - Conferido_DB Entrada_1_DB Controle_Relatório Gerencial_3-Balanço" xfId="24631"/>
    <cellStyle name="s_Valuation _DB Dados do Mercado_Açúcar Físico não embarcado - Nov08 - Conferido_DB Entrada_1_DB Controle_Relatório Gerencial_7-Estoque" xfId="24632"/>
    <cellStyle name="s_Valuation _DB Dados do Mercado_Açúcar Físico não embarcado - Nov08 - Conferido_DB Entrada_1_DB Controle_Relatório Gerencial_DB Entrada" xfId="24633"/>
    <cellStyle name="s_Valuation _DB Dados do Mercado_Açúcar Físico não embarcado - Nov08 - Conferido_DB Entrada_1_DB Controle_Relatório Gerencial_DB Entrada 2" xfId="24634"/>
    <cellStyle name="s_Valuation _DB Dados do Mercado_Açúcar Físico não embarcado - Nov08 - Conferido_DB Entrada_1_DB Controle_Relatório Gerencial_DB Entrada 2_15-FINANCEIRAS" xfId="24635"/>
    <cellStyle name="s_Valuation _DB Dados do Mercado_Açúcar Físico não embarcado - Nov08 - Conferido_DB Entrada_1_DB Controle_Relatório Gerencial_DB Entrada_15-FINANCEIRAS" xfId="24636"/>
    <cellStyle name="s_Valuation _DB Dados do Mercado_Açúcar Físico não embarcado - Nov08 - Conferido_DB Entrada_1_DB Controle_Relatório Gerencial_DB Entrada_15-FINANCEIRAS_1" xfId="24637"/>
    <cellStyle name="s_Valuation _DB Dados do Mercado_Açúcar Físico não embarcado - Nov08 - Conferido_DB Entrada_1_DB Controle_Relatório Gerencial_DB Entrada_2-DRE" xfId="24638"/>
    <cellStyle name="s_Valuation _DB Dados do Mercado_Açúcar Físico não embarcado - Nov08 - Conferido_DB Entrada_1_DB Controle_Relatório Gerencial_DB Entrada_2-DRE_Dep_Judiciais-Contingências" xfId="24639"/>
    <cellStyle name="s_Valuation _DB Dados do Mercado_Açúcar Físico não embarcado - Nov08 - Conferido_DB Entrada_1_DB Controle_Relatório Gerencial_DB Entrada_2-DRE_DFC Gerencial" xfId="24640"/>
    <cellStyle name="s_Valuation _DB Dados do Mercado_Açúcar Físico não embarcado - Nov08 - Conferido_DB Entrada_1_DB Controle_Relatório Gerencial_DB Entrada_2-DRE_DMPL" xfId="24641"/>
    <cellStyle name="s_Valuation _DB Dados do Mercado_Açúcar Físico não embarcado - Nov08 - Conferido_DB Entrada_1_DB Controle_Relatório Gerencial_DB Entrada_3-Balanço" xfId="24642"/>
    <cellStyle name="s_Valuation _DB Dados do Mercado_Açúcar Físico não embarcado - Nov08 - Conferido_DB Entrada_1_DB Controle_Relatório Gerencial_DB Entrada_7-Estoque" xfId="24643"/>
    <cellStyle name="s_Valuation _DB Dados do Mercado_Açúcar Físico não embarcado - Nov08 - Conferido_DB Entrada_1_DB Entrada" xfId="24644"/>
    <cellStyle name="s_Valuation _DB Dados do Mercado_Açúcar Físico não embarcado - Nov08 - Conferido_DB Entrada_1_DB Entrada 2" xfId="24645"/>
    <cellStyle name="s_Valuation _DB Dados do Mercado_Açúcar Físico não embarcado - Nov08 - Conferido_DB Entrada_1_DB Entrada 2_15-FINANCEIRAS" xfId="24646"/>
    <cellStyle name="s_Valuation _DB Dados do Mercado_Açúcar Físico não embarcado - Nov08 - Conferido_DB Entrada_1_DB Entrada_1" xfId="24647"/>
    <cellStyle name="s_Valuation _DB Dados do Mercado_Açúcar Físico não embarcado - Nov08 - Conferido_DB Entrada_1_DB Entrada_1 2" xfId="24648"/>
    <cellStyle name="s_Valuation _DB Dados do Mercado_Açúcar Físico não embarcado - Nov08 - Conferido_DB Entrada_1_DB Entrada_1 2_15-FINANCEIRAS" xfId="24649"/>
    <cellStyle name="s_Valuation _DB Dados do Mercado_Açúcar Físico não embarcado - Nov08 - Conferido_DB Entrada_1_DB Entrada_1_15-FINANCEIRAS" xfId="24650"/>
    <cellStyle name="s_Valuation _DB Dados do Mercado_Açúcar Físico não embarcado - Nov08 - Conferido_DB Entrada_1_DB Entrada_1_15-FINANCEIRAS_1" xfId="24651"/>
    <cellStyle name="s_Valuation _DB Dados do Mercado_Açúcar Físico não embarcado - Nov08 - Conferido_DB Entrada_1_DB Entrada_1_2-DRE" xfId="24652"/>
    <cellStyle name="s_Valuation _DB Dados do Mercado_Açúcar Físico não embarcado - Nov08 - Conferido_DB Entrada_1_DB Entrada_1_2-DRE_Dep_Judiciais-Contingências" xfId="24653"/>
    <cellStyle name="s_Valuation _DB Dados do Mercado_Açúcar Físico não embarcado - Nov08 - Conferido_DB Entrada_1_DB Entrada_1_2-DRE_DFC Gerencial" xfId="24654"/>
    <cellStyle name="s_Valuation _DB Dados do Mercado_Açúcar Físico não embarcado - Nov08 - Conferido_DB Entrada_1_DB Entrada_1_2-DRE_DMPL" xfId="24655"/>
    <cellStyle name="s_Valuation _DB Dados do Mercado_Açúcar Físico não embarcado - Nov08 - Conferido_DB Entrada_1_DB Entrada_1_3-Balanço" xfId="24656"/>
    <cellStyle name="s_Valuation _DB Dados do Mercado_Açúcar Físico não embarcado - Nov08 - Conferido_DB Entrada_1_DB Entrada_1_7-Estoque" xfId="24657"/>
    <cellStyle name="s_Valuation _DB Dados do Mercado_Açúcar Físico não embarcado - Nov08 - Conferido_DB Entrada_1_DB Entrada_1_DB Boletas Abertas" xfId="24658"/>
    <cellStyle name="s_Valuation _DB Dados do Mercado_Açúcar Físico não embarcado - Nov08 - Conferido_DB Entrada_1_DB Entrada_1_DB Boletas Abertas 2" xfId="24659"/>
    <cellStyle name="s_Valuation _DB Dados do Mercado_Açúcar Físico não embarcado - Nov08 - Conferido_DB Entrada_1_DB Entrada_1_DB Boletas Abertas 2_15-FINANCEIRAS" xfId="24660"/>
    <cellStyle name="s_Valuation _DB Dados do Mercado_Açúcar Físico não embarcado - Nov08 - Conferido_DB Entrada_1_DB Entrada_1_DB Boletas Abertas_15-FINANCEIRAS" xfId="24661"/>
    <cellStyle name="s_Valuation _DB Dados do Mercado_Açúcar Físico não embarcado - Nov08 - Conferido_DB Entrada_1_DB Entrada_1_DB Boletas Abertas_15-FINANCEIRAS_1" xfId="24662"/>
    <cellStyle name="s_Valuation _DB Dados do Mercado_Açúcar Físico não embarcado - Nov08 - Conferido_DB Entrada_1_DB Entrada_1_DB Boletas Abertas_2-DRE" xfId="24663"/>
    <cellStyle name="s_Valuation _DB Dados do Mercado_Açúcar Físico não embarcado - Nov08 - Conferido_DB Entrada_1_DB Entrada_1_DB Boletas Abertas_2-DRE_Dep_Judiciais-Contingências" xfId="24664"/>
    <cellStyle name="s_Valuation _DB Dados do Mercado_Açúcar Físico não embarcado - Nov08 - Conferido_DB Entrada_1_DB Entrada_1_DB Boletas Abertas_2-DRE_DFC Gerencial" xfId="24665"/>
    <cellStyle name="s_Valuation _DB Dados do Mercado_Açúcar Físico não embarcado - Nov08 - Conferido_DB Entrada_1_DB Entrada_1_DB Boletas Abertas_2-DRE_DMPL" xfId="24666"/>
    <cellStyle name="s_Valuation _DB Dados do Mercado_Açúcar Físico não embarcado - Nov08 - Conferido_DB Entrada_1_DB Entrada_1_DB Boletas Abertas_3-Balanço" xfId="24667"/>
    <cellStyle name="s_Valuation _DB Dados do Mercado_Açúcar Físico não embarcado - Nov08 - Conferido_DB Entrada_1_DB Entrada_1_DB Boletas Abertas_7-Estoque" xfId="24668"/>
    <cellStyle name="s_Valuation _DB Dados do Mercado_Açúcar Físico não embarcado - Nov08 - Conferido_DB Entrada_1_DB Entrada_1_DB Boletas Vencendo" xfId="24669"/>
    <cellStyle name="s_Valuation _DB Dados do Mercado_Açúcar Físico não embarcado - Nov08 - Conferido_DB Entrada_1_DB Entrada_1_DB Boletas Vencendo 2" xfId="24670"/>
    <cellStyle name="s_Valuation _DB Dados do Mercado_Açúcar Físico não embarcado - Nov08 - Conferido_DB Entrada_1_DB Entrada_1_DB Boletas Vencendo 2_15-FINANCEIRAS" xfId="24671"/>
    <cellStyle name="s_Valuation _DB Dados do Mercado_Açúcar Físico não embarcado - Nov08 - Conferido_DB Entrada_1_DB Entrada_1_DB Boletas Vencendo_15-FINANCEIRAS" xfId="24672"/>
    <cellStyle name="s_Valuation _DB Dados do Mercado_Açúcar Físico não embarcado - Nov08 - Conferido_DB Entrada_1_DB Entrada_1_DB Boletas Vencendo_15-FINANCEIRAS_1" xfId="24673"/>
    <cellStyle name="s_Valuation _DB Dados do Mercado_Açúcar Físico não embarcado - Nov08 - Conferido_DB Entrada_1_DB Entrada_1_DB Boletas Vencendo_2-DRE" xfId="24674"/>
    <cellStyle name="s_Valuation _DB Dados do Mercado_Açúcar Físico não embarcado - Nov08 - Conferido_DB Entrada_1_DB Entrada_1_DB Boletas Vencendo_2-DRE_Dep_Judiciais-Contingências" xfId="24675"/>
    <cellStyle name="s_Valuation _DB Dados do Mercado_Açúcar Físico não embarcado - Nov08 - Conferido_DB Entrada_1_DB Entrada_1_DB Boletas Vencendo_2-DRE_DFC Gerencial" xfId="24676"/>
    <cellStyle name="s_Valuation _DB Dados do Mercado_Açúcar Físico não embarcado - Nov08 - Conferido_DB Entrada_1_DB Entrada_1_DB Boletas Vencendo_2-DRE_DMPL" xfId="24677"/>
    <cellStyle name="s_Valuation _DB Dados do Mercado_Açúcar Físico não embarcado - Nov08 - Conferido_DB Entrada_1_DB Entrada_1_DB Boletas Vencendo_3-Balanço" xfId="24678"/>
    <cellStyle name="s_Valuation _DB Dados do Mercado_Açúcar Físico não embarcado - Nov08 - Conferido_DB Entrada_1_DB Entrada_1_DB Boletas Vencendo_7-Estoque" xfId="24679"/>
    <cellStyle name="s_Valuation _DB Dados do Mercado_Açúcar Físico não embarcado - Nov08 - Conferido_DB Entrada_1_DB Entrada_1_DB Boletas Vencendo_Relatório Gerencial" xfId="24680"/>
    <cellStyle name="s_Valuation _DB Dados do Mercado_Açúcar Físico não embarcado - Nov08 - Conferido_DB Entrada_1_DB Entrada_1_DB Boletas Vencendo_Relatório Gerencial 2" xfId="24681"/>
    <cellStyle name="s_Valuation _DB Dados do Mercado_Açúcar Físico não embarcado - Nov08 - Conferido_DB Entrada_1_DB Entrada_1_DB Boletas Vencendo_Relatório Gerencial 2_15-FINANCEIRAS" xfId="24682"/>
    <cellStyle name="s_Valuation _DB Dados do Mercado_Açúcar Físico não embarcado - Nov08 - Conferido_DB Entrada_1_DB Entrada_1_DB Boletas Vencendo_Relatório Gerencial_15-FINANCEIRAS" xfId="24683"/>
    <cellStyle name="s_Valuation _DB Dados do Mercado_Açúcar Físico não embarcado - Nov08 - Conferido_DB Entrada_1_DB Entrada_1_DB Boletas Vencendo_Relatório Gerencial_15-FINANCEIRAS_1" xfId="24684"/>
    <cellStyle name="s_Valuation _DB Dados do Mercado_Açúcar Físico não embarcado - Nov08 - Conferido_DB Entrada_1_DB Entrada_1_DB Boletas Vencendo_Relatório Gerencial_2-DRE" xfId="24685"/>
    <cellStyle name="s_Valuation _DB Dados do Mercado_Açúcar Físico não embarcado - Nov08 - Conferido_DB Entrada_1_DB Entrada_1_DB Boletas Vencendo_Relatório Gerencial_2-DRE_Dep_Judiciais-Contingências" xfId="24686"/>
    <cellStyle name="s_Valuation _DB Dados do Mercado_Açúcar Físico não embarcado - Nov08 - Conferido_DB Entrada_1_DB Entrada_1_DB Boletas Vencendo_Relatório Gerencial_2-DRE_DFC Gerencial" xfId="24687"/>
    <cellStyle name="s_Valuation _DB Dados do Mercado_Açúcar Físico não embarcado - Nov08 - Conferido_DB Entrada_1_DB Entrada_1_DB Boletas Vencendo_Relatório Gerencial_2-DRE_DMPL" xfId="24688"/>
    <cellStyle name="s_Valuation _DB Dados do Mercado_Açúcar Físico não embarcado - Nov08 - Conferido_DB Entrada_1_DB Entrada_1_DB Boletas Vencendo_Relatório Gerencial_3-Balanço" xfId="24689"/>
    <cellStyle name="s_Valuation _DB Dados do Mercado_Açúcar Físico não embarcado - Nov08 - Conferido_DB Entrada_1_DB Entrada_1_DB Boletas Vencendo_Relatório Gerencial_7-Estoque" xfId="24690"/>
    <cellStyle name="s_Valuation _DB Dados do Mercado_Açúcar Físico não embarcado - Nov08 - Conferido_DB Entrada_1_DB Entrada_1_DB Boletas Vencendo_Relatório Gerencial_DB Entrada" xfId="24691"/>
    <cellStyle name="s_Valuation _DB Dados do Mercado_Açúcar Físico não embarcado - Nov08 - Conferido_DB Entrada_1_DB Entrada_1_DB Boletas Vencendo_Relatório Gerencial_DB Entrada 2" xfId="24692"/>
    <cellStyle name="s_Valuation _DB Dados do Mercado_Açúcar Físico não embarcado - Nov08 - Conferido_DB Entrada_1_DB Entrada_1_DB Boletas Vencendo_Relatório Gerencial_DB Entrada 2_15-FINANCEIRAS" xfId="24693"/>
    <cellStyle name="s_Valuation _DB Dados do Mercado_Açúcar Físico não embarcado - Nov08 - Conferido_DB Entrada_1_DB Entrada_1_DB Boletas Vencendo_Relatório Gerencial_DB Entrada_15-FINANCEIRAS" xfId="24694"/>
    <cellStyle name="s_Valuation _DB Dados do Mercado_Açúcar Físico não embarcado - Nov08 - Conferido_DB Entrada_1_DB Entrada_1_DB Boletas Vencendo_Relatório Gerencial_DB Entrada_15-FINANCEIRAS_1" xfId="24695"/>
    <cellStyle name="s_Valuation _DB Dados do Mercado_Açúcar Físico não embarcado - Nov08 - Conferido_DB Entrada_1_DB Entrada_1_DB Boletas Vencendo_Relatório Gerencial_DB Entrada_2-DRE" xfId="24696"/>
    <cellStyle name="s_Valuation _DB Dados do Mercado_Açúcar Físico não embarcado - Nov08 - Conferido_DB Entrada_1_DB Entrada_1_DB Boletas Vencendo_Relatório Gerencial_DB Entrada_2-DRE_Dep_Judiciais-Contingências" xfId="24697"/>
    <cellStyle name="s_Valuation _DB Dados do Mercado_Açúcar Físico não embarcado - Nov08 - Conferido_DB Entrada_1_DB Entrada_1_DB Boletas Vencendo_Relatório Gerencial_DB Entrada_2-DRE_DFC Gerencial" xfId="24698"/>
    <cellStyle name="s_Valuation _DB Dados do Mercado_Açúcar Físico não embarcado - Nov08 - Conferido_DB Entrada_1_DB Entrada_1_DB Boletas Vencendo_Relatório Gerencial_DB Entrada_2-DRE_DMPL" xfId="24699"/>
    <cellStyle name="s_Valuation _DB Dados do Mercado_Açúcar Físico não embarcado - Nov08 - Conferido_DB Entrada_1_DB Entrada_1_DB Boletas Vencendo_Relatório Gerencial_DB Entrada_3-Balanço" xfId="24700"/>
    <cellStyle name="s_Valuation _DB Dados do Mercado_Açúcar Físico não embarcado - Nov08 - Conferido_DB Entrada_1_DB Entrada_1_DB Boletas Vencendo_Relatório Gerencial_DB Entrada_7-Estoque" xfId="24701"/>
    <cellStyle name="s_Valuation _DB Dados do Mercado_Açúcar Físico não embarcado - Nov08 - Conferido_DB Entrada_1_DB Entrada_1_DB Controle" xfId="24702"/>
    <cellStyle name="s_Valuation _DB Dados do Mercado_Açúcar Físico não embarcado - Nov08 - Conferido_DB Entrada_1_DB Entrada_1_DB Controle 2" xfId="24703"/>
    <cellStyle name="s_Valuation _DB Dados do Mercado_Açúcar Físico não embarcado - Nov08 - Conferido_DB Entrada_1_DB Entrada_1_DB Controle 2_15-FINANCEIRAS" xfId="24704"/>
    <cellStyle name="s_Valuation _DB Dados do Mercado_Açúcar Físico não embarcado - Nov08 - Conferido_DB Entrada_1_DB Entrada_1_DB Controle_15-FINANCEIRAS" xfId="24705"/>
    <cellStyle name="s_Valuation _DB Dados do Mercado_Açúcar Físico não embarcado - Nov08 - Conferido_DB Entrada_1_DB Entrada_1_DB Controle_15-FINANCEIRAS_1" xfId="24706"/>
    <cellStyle name="s_Valuation _DB Dados do Mercado_Açúcar Físico não embarcado - Nov08 - Conferido_DB Entrada_1_DB Entrada_1_DB Controle_2-DRE" xfId="24707"/>
    <cellStyle name="s_Valuation _DB Dados do Mercado_Açúcar Físico não embarcado - Nov08 - Conferido_DB Entrada_1_DB Entrada_1_DB Controle_2-DRE_Dep_Judiciais-Contingências" xfId="24708"/>
    <cellStyle name="s_Valuation _DB Dados do Mercado_Açúcar Físico não embarcado - Nov08 - Conferido_DB Entrada_1_DB Entrada_1_DB Controle_2-DRE_DFC Gerencial" xfId="24709"/>
    <cellStyle name="s_Valuation _DB Dados do Mercado_Açúcar Físico não embarcado - Nov08 - Conferido_DB Entrada_1_DB Entrada_1_DB Controle_2-DRE_DMPL" xfId="24710"/>
    <cellStyle name="s_Valuation _DB Dados do Mercado_Açúcar Físico não embarcado - Nov08 - Conferido_DB Entrada_1_DB Entrada_1_DB Controle_3-Balanço" xfId="24711"/>
    <cellStyle name="s_Valuation _DB Dados do Mercado_Açúcar Físico não embarcado - Nov08 - Conferido_DB Entrada_1_DB Entrada_1_DB Controle_7-Estoque" xfId="24712"/>
    <cellStyle name="s_Valuation _DB Dados do Mercado_Açúcar Físico não embarcado - Nov08 - Conferido_DB Entrada_1_DB Entrada_1_DB Controle_Relatório Gerencial" xfId="24713"/>
    <cellStyle name="s_Valuation _DB Dados do Mercado_Açúcar Físico não embarcado - Nov08 - Conferido_DB Entrada_1_DB Entrada_1_DB Controle_Relatório Gerencial 2" xfId="24714"/>
    <cellStyle name="s_Valuation _DB Dados do Mercado_Açúcar Físico não embarcado - Nov08 - Conferido_DB Entrada_1_DB Entrada_1_DB Controle_Relatório Gerencial 2_15-FINANCEIRAS" xfId="24715"/>
    <cellStyle name="s_Valuation _DB Dados do Mercado_Açúcar Físico não embarcado - Nov08 - Conferido_DB Entrada_1_DB Entrada_1_DB Controle_Relatório Gerencial_15-FINANCEIRAS" xfId="24716"/>
    <cellStyle name="s_Valuation _DB Dados do Mercado_Açúcar Físico não embarcado - Nov08 - Conferido_DB Entrada_1_DB Entrada_1_DB Controle_Relatório Gerencial_15-FINANCEIRAS_1" xfId="24717"/>
    <cellStyle name="s_Valuation _DB Dados do Mercado_Açúcar Físico não embarcado - Nov08 - Conferido_DB Entrada_1_DB Entrada_1_DB Controle_Relatório Gerencial_2-DRE" xfId="24718"/>
    <cellStyle name="s_Valuation _DB Dados do Mercado_Açúcar Físico não embarcado - Nov08 - Conferido_DB Entrada_1_DB Entrada_1_DB Controle_Relatório Gerencial_2-DRE_Dep_Judiciais-Contingências" xfId="24719"/>
    <cellStyle name="s_Valuation _DB Dados do Mercado_Açúcar Físico não embarcado - Nov08 - Conferido_DB Entrada_1_DB Entrada_1_DB Controle_Relatório Gerencial_2-DRE_DFC Gerencial" xfId="24720"/>
    <cellStyle name="s_Valuation _DB Dados do Mercado_Açúcar Físico não embarcado - Nov08 - Conferido_DB Entrada_1_DB Entrada_1_DB Controle_Relatório Gerencial_2-DRE_DMPL" xfId="24721"/>
    <cellStyle name="s_Valuation _DB Dados do Mercado_Açúcar Físico não embarcado - Nov08 - Conferido_DB Entrada_1_DB Entrada_1_DB Controle_Relatório Gerencial_3-Balanço" xfId="24722"/>
    <cellStyle name="s_Valuation _DB Dados do Mercado_Açúcar Físico não embarcado - Nov08 - Conferido_DB Entrada_1_DB Entrada_1_DB Controle_Relatório Gerencial_7-Estoque" xfId="24723"/>
    <cellStyle name="s_Valuation _DB Dados do Mercado_Açúcar Físico não embarcado - Nov08 - Conferido_DB Entrada_1_DB Entrada_1_DB Controle_Relatório Gerencial_DB Entrada" xfId="24724"/>
    <cellStyle name="s_Valuation _DB Dados do Mercado_Açúcar Físico não embarcado - Nov08 - Conferido_DB Entrada_1_DB Entrada_1_DB Controle_Relatório Gerencial_DB Entrada 2" xfId="24725"/>
    <cellStyle name="s_Valuation _DB Dados do Mercado_Açúcar Físico não embarcado - Nov08 - Conferido_DB Entrada_1_DB Entrada_1_DB Controle_Relatório Gerencial_DB Entrada 2_15-FINANCEIRAS" xfId="24726"/>
    <cellStyle name="s_Valuation _DB Dados do Mercado_Açúcar Físico não embarcado - Nov08 - Conferido_DB Entrada_1_DB Entrada_1_DB Controle_Relatório Gerencial_DB Entrada_15-FINANCEIRAS" xfId="24727"/>
    <cellStyle name="s_Valuation _DB Dados do Mercado_Açúcar Físico não embarcado - Nov08 - Conferido_DB Entrada_1_DB Entrada_1_DB Controle_Relatório Gerencial_DB Entrada_15-FINANCEIRAS_1" xfId="24728"/>
    <cellStyle name="s_Valuation _DB Dados do Mercado_Açúcar Físico não embarcado - Nov08 - Conferido_DB Entrada_1_DB Entrada_1_DB Controle_Relatório Gerencial_DB Entrada_2-DRE" xfId="24729"/>
    <cellStyle name="s_Valuation _DB Dados do Mercado_Açúcar Físico não embarcado - Nov08 - Conferido_DB Entrada_1_DB Entrada_1_DB Controle_Relatório Gerencial_DB Entrada_2-DRE_Dep_Judiciais-Contingências" xfId="24730"/>
    <cellStyle name="s_Valuation _DB Dados do Mercado_Açúcar Físico não embarcado - Nov08 - Conferido_DB Entrada_1_DB Entrada_1_DB Controle_Relatório Gerencial_DB Entrada_2-DRE_DFC Gerencial" xfId="24731"/>
    <cellStyle name="s_Valuation _DB Dados do Mercado_Açúcar Físico não embarcado - Nov08 - Conferido_DB Entrada_1_DB Entrada_1_DB Controle_Relatório Gerencial_DB Entrada_2-DRE_DMPL" xfId="24732"/>
    <cellStyle name="s_Valuation _DB Dados do Mercado_Açúcar Físico não embarcado - Nov08 - Conferido_DB Entrada_1_DB Entrada_1_DB Controle_Relatório Gerencial_DB Entrada_3-Balanço" xfId="24733"/>
    <cellStyle name="s_Valuation _DB Dados do Mercado_Açúcar Físico não embarcado - Nov08 - Conferido_DB Entrada_1_DB Entrada_1_DB Controle_Relatório Gerencial_DB Entrada_7-Estoque" xfId="24734"/>
    <cellStyle name="s_Valuation _DB Dados do Mercado_Açúcar Físico não embarcado - Nov08 - Conferido_DB Entrada_1_DB Entrada_1_DB Entrada" xfId="24735"/>
    <cellStyle name="s_Valuation _DB Dados do Mercado_Açúcar Físico não embarcado - Nov08 - Conferido_DB Entrada_1_DB Entrada_1_DB Entrada 2" xfId="24736"/>
    <cellStyle name="s_Valuation _DB Dados do Mercado_Açúcar Físico não embarcado - Nov08 - Conferido_DB Entrada_1_DB Entrada_1_DB Entrada 2_15-FINANCEIRAS" xfId="24737"/>
    <cellStyle name="s_Valuation _DB Dados do Mercado_Açúcar Físico não embarcado - Nov08 - Conferido_DB Entrada_1_DB Entrada_1_DB Entrada_15-FINANCEIRAS" xfId="24738"/>
    <cellStyle name="s_Valuation _DB Dados do Mercado_Açúcar Físico não embarcado - Nov08 - Conferido_DB Entrada_1_DB Entrada_1_DB Entrada_15-FINANCEIRAS_1" xfId="24739"/>
    <cellStyle name="s_Valuation _DB Dados do Mercado_Açúcar Físico não embarcado - Nov08 - Conferido_DB Entrada_1_DB Entrada_1_DB Entrada_2-DRE" xfId="24740"/>
    <cellStyle name="s_Valuation _DB Dados do Mercado_Açúcar Físico não embarcado - Nov08 - Conferido_DB Entrada_1_DB Entrada_1_DB Entrada_2-DRE_Dep_Judiciais-Contingências" xfId="24741"/>
    <cellStyle name="s_Valuation _DB Dados do Mercado_Açúcar Físico não embarcado - Nov08 - Conferido_DB Entrada_1_DB Entrada_1_DB Entrada_2-DRE_DFC Gerencial" xfId="24742"/>
    <cellStyle name="s_Valuation _DB Dados do Mercado_Açúcar Físico não embarcado - Nov08 - Conferido_DB Entrada_1_DB Entrada_1_DB Entrada_2-DRE_DMPL" xfId="24743"/>
    <cellStyle name="s_Valuation _DB Dados do Mercado_Açúcar Físico não embarcado - Nov08 - Conferido_DB Entrada_1_DB Entrada_1_DB Entrada_3-Balanço" xfId="24744"/>
    <cellStyle name="s_Valuation _DB Dados do Mercado_Açúcar Físico não embarcado - Nov08 - Conferido_DB Entrada_1_DB Entrada_1_DB Entrada_7-Estoque" xfId="24745"/>
    <cellStyle name="s_Valuation _DB Dados do Mercado_Açúcar Físico não embarcado - Nov08 - Conferido_DB Entrada_1_DB Entrada_1_DB Entrada_Relatório Gerencial" xfId="24746"/>
    <cellStyle name="s_Valuation _DB Dados do Mercado_Açúcar Físico não embarcado - Nov08 - Conferido_DB Entrada_1_DB Entrada_1_DB Entrada_Relatório Gerencial 2" xfId="24747"/>
    <cellStyle name="s_Valuation _DB Dados do Mercado_Açúcar Físico não embarcado - Nov08 - Conferido_DB Entrada_1_DB Entrada_1_DB Entrada_Relatório Gerencial 2_15-FINANCEIRAS" xfId="24748"/>
    <cellStyle name="s_Valuation _DB Dados do Mercado_Açúcar Físico não embarcado - Nov08 - Conferido_DB Entrada_1_DB Entrada_1_DB Entrada_Relatório Gerencial_15-FINANCEIRAS" xfId="24749"/>
    <cellStyle name="s_Valuation _DB Dados do Mercado_Açúcar Físico não embarcado - Nov08 - Conferido_DB Entrada_1_DB Entrada_1_DB Entrada_Relatório Gerencial_15-FINANCEIRAS_1" xfId="24750"/>
    <cellStyle name="s_Valuation _DB Dados do Mercado_Açúcar Físico não embarcado - Nov08 - Conferido_DB Entrada_1_DB Entrada_1_DB Entrada_Relatório Gerencial_2-DRE" xfId="24751"/>
    <cellStyle name="s_Valuation _DB Dados do Mercado_Açúcar Físico não embarcado - Nov08 - Conferido_DB Entrada_1_DB Entrada_1_DB Entrada_Relatório Gerencial_2-DRE_Dep_Judiciais-Contingências" xfId="24752"/>
    <cellStyle name="s_Valuation _DB Dados do Mercado_Açúcar Físico não embarcado - Nov08 - Conferido_DB Entrada_1_DB Entrada_1_DB Entrada_Relatório Gerencial_2-DRE_DFC Gerencial" xfId="24753"/>
    <cellStyle name="s_Valuation _DB Dados do Mercado_Açúcar Físico não embarcado - Nov08 - Conferido_DB Entrada_1_DB Entrada_1_DB Entrada_Relatório Gerencial_2-DRE_DMPL" xfId="24754"/>
    <cellStyle name="s_Valuation _DB Dados do Mercado_Açúcar Físico não embarcado - Nov08 - Conferido_DB Entrada_1_DB Entrada_1_DB Entrada_Relatório Gerencial_3-Balanço" xfId="24755"/>
    <cellStyle name="s_Valuation _DB Dados do Mercado_Açúcar Físico não embarcado - Nov08 - Conferido_DB Entrada_1_DB Entrada_1_DB Entrada_Relatório Gerencial_7-Estoque" xfId="24756"/>
    <cellStyle name="s_Valuation _DB Dados do Mercado_Açúcar Físico não embarcado - Nov08 - Conferido_DB Entrada_1_DB Entrada_1_DB Entrada_Relatório Gerencial_DB Entrada" xfId="24757"/>
    <cellStyle name="s_Valuation _DB Dados do Mercado_Açúcar Físico não embarcado - Nov08 - Conferido_DB Entrada_1_DB Entrada_1_DB Entrada_Relatório Gerencial_DB Entrada 2" xfId="24758"/>
    <cellStyle name="s_Valuation _DB Dados do Mercado_Açúcar Físico não embarcado - Nov08 - Conferido_DB Entrada_1_DB Entrada_1_DB Entrada_Relatório Gerencial_DB Entrada 2_15-FINANCEIRAS" xfId="24759"/>
    <cellStyle name="s_Valuation _DB Dados do Mercado_Açúcar Físico não embarcado - Nov08 - Conferido_DB Entrada_1_DB Entrada_1_DB Entrada_Relatório Gerencial_DB Entrada_15-FINANCEIRAS" xfId="24760"/>
    <cellStyle name="s_Valuation _DB Dados do Mercado_Açúcar Físico não embarcado - Nov08 - Conferido_DB Entrada_1_DB Entrada_1_DB Entrada_Relatório Gerencial_DB Entrada_15-FINANCEIRAS_1" xfId="24761"/>
    <cellStyle name="s_Valuation _DB Dados do Mercado_Açúcar Físico não embarcado - Nov08 - Conferido_DB Entrada_1_DB Entrada_1_DB Entrada_Relatório Gerencial_DB Entrada_2-DRE" xfId="24762"/>
    <cellStyle name="s_Valuation _DB Dados do Mercado_Açúcar Físico não embarcado - Nov08 - Conferido_DB Entrada_1_DB Entrada_1_DB Entrada_Relatório Gerencial_DB Entrada_2-DRE_Dep_Judiciais-Contingências" xfId="24763"/>
    <cellStyle name="s_Valuation _DB Dados do Mercado_Açúcar Físico não embarcado - Nov08 - Conferido_DB Entrada_1_DB Entrada_1_DB Entrada_Relatório Gerencial_DB Entrada_2-DRE_DFC Gerencial" xfId="24764"/>
    <cellStyle name="s_Valuation _DB Dados do Mercado_Açúcar Físico não embarcado - Nov08 - Conferido_DB Entrada_1_DB Entrada_1_DB Entrada_Relatório Gerencial_DB Entrada_2-DRE_DMPL" xfId="24765"/>
    <cellStyle name="s_Valuation _DB Dados do Mercado_Açúcar Físico não embarcado - Nov08 - Conferido_DB Entrada_1_DB Entrada_1_DB Entrada_Relatório Gerencial_DB Entrada_3-Balanço" xfId="24766"/>
    <cellStyle name="s_Valuation _DB Dados do Mercado_Açúcar Físico não embarcado - Nov08 - Conferido_DB Entrada_1_DB Entrada_1_DB Entrada_Relatório Gerencial_DB Entrada_7-Estoque" xfId="24767"/>
    <cellStyle name="s_Valuation _DB Dados do Mercado_Açúcar Físico não embarcado - Nov08 - Conferido_DB Entrada_1_DB Entrada_1_DB Exposição" xfId="24768"/>
    <cellStyle name="s_Valuation _DB Dados do Mercado_Açúcar Físico não embarcado - Nov08 - Conferido_DB Entrada_1_DB Entrada_1_DB Exposição 2" xfId="24769"/>
    <cellStyle name="s_Valuation _DB Dados do Mercado_Açúcar Físico não embarcado - Nov08 - Conferido_DB Entrada_1_DB Entrada_1_DB Exposição 2_15-FINANCEIRAS" xfId="24770"/>
    <cellStyle name="s_Valuation _DB Dados do Mercado_Açúcar Físico não embarcado - Nov08 - Conferido_DB Entrada_1_DB Entrada_1_DB Exposição_15-FINANCEIRAS" xfId="24771"/>
    <cellStyle name="s_Valuation _DB Dados do Mercado_Açúcar Físico não embarcado - Nov08 - Conferido_DB Entrada_1_DB Entrada_1_DB Exposição_15-FINANCEIRAS_1" xfId="24772"/>
    <cellStyle name="s_Valuation _DB Dados do Mercado_Açúcar Físico não embarcado - Nov08 - Conferido_DB Entrada_1_DB Entrada_1_DB Exposição_2-DRE" xfId="24773"/>
    <cellStyle name="s_Valuation _DB Dados do Mercado_Açúcar Físico não embarcado - Nov08 - Conferido_DB Entrada_1_DB Entrada_1_DB Exposição_2-DRE_Dep_Judiciais-Contingências" xfId="24774"/>
    <cellStyle name="s_Valuation _DB Dados do Mercado_Açúcar Físico não embarcado - Nov08 - Conferido_DB Entrada_1_DB Entrada_1_DB Exposição_2-DRE_DFC Gerencial" xfId="24775"/>
    <cellStyle name="s_Valuation _DB Dados do Mercado_Açúcar Físico não embarcado - Nov08 - Conferido_DB Entrada_1_DB Entrada_1_DB Exposição_2-DRE_DMPL" xfId="24776"/>
    <cellStyle name="s_Valuation _DB Dados do Mercado_Açúcar Físico não embarcado - Nov08 - Conferido_DB Entrada_1_DB Entrada_1_DB Exposição_3-Balanço" xfId="24777"/>
    <cellStyle name="s_Valuation _DB Dados do Mercado_Açúcar Físico não embarcado - Nov08 - Conferido_DB Entrada_1_DB Entrada_1_DB Exposição_7-Estoque" xfId="24778"/>
    <cellStyle name="s_Valuation _DB Dados do Mercado_Açúcar Físico não embarcado - Nov08 - Conferido_DB Entrada_1_DB Entrada_1_DB Exposição_Relatório Gerencial" xfId="24779"/>
    <cellStyle name="s_Valuation _DB Dados do Mercado_Açúcar Físico não embarcado - Nov08 - Conferido_DB Entrada_1_DB Entrada_1_DB Exposição_Relatório Gerencial 2" xfId="24780"/>
    <cellStyle name="s_Valuation _DB Dados do Mercado_Açúcar Físico não embarcado - Nov08 - Conferido_DB Entrada_1_DB Entrada_1_DB Exposição_Relatório Gerencial 2_15-FINANCEIRAS" xfId="24781"/>
    <cellStyle name="s_Valuation _DB Dados do Mercado_Açúcar Físico não embarcado - Nov08 - Conferido_DB Entrada_1_DB Entrada_1_DB Exposição_Relatório Gerencial_15-FINANCEIRAS" xfId="24782"/>
    <cellStyle name="s_Valuation _DB Dados do Mercado_Açúcar Físico não embarcado - Nov08 - Conferido_DB Entrada_1_DB Entrada_1_DB Exposição_Relatório Gerencial_15-FINANCEIRAS_1" xfId="24783"/>
    <cellStyle name="s_Valuation _DB Dados do Mercado_Açúcar Físico não embarcado - Nov08 - Conferido_DB Entrada_1_DB Entrada_1_DB Exposição_Relatório Gerencial_2-DRE" xfId="24784"/>
    <cellStyle name="s_Valuation _DB Dados do Mercado_Açúcar Físico não embarcado - Nov08 - Conferido_DB Entrada_1_DB Entrada_1_DB Exposição_Relatório Gerencial_2-DRE_Dep_Judiciais-Contingências" xfId="24785"/>
    <cellStyle name="s_Valuation _DB Dados do Mercado_Açúcar Físico não embarcado - Nov08 - Conferido_DB Entrada_1_DB Entrada_1_DB Exposição_Relatório Gerencial_2-DRE_DFC Gerencial" xfId="24786"/>
    <cellStyle name="s_Valuation _DB Dados do Mercado_Açúcar Físico não embarcado - Nov08 - Conferido_DB Entrada_1_DB Entrada_1_DB Exposição_Relatório Gerencial_2-DRE_DMPL" xfId="24787"/>
    <cellStyle name="s_Valuation _DB Dados do Mercado_Açúcar Físico não embarcado - Nov08 - Conferido_DB Entrada_1_DB Entrada_1_DB Exposição_Relatório Gerencial_3-Balanço" xfId="24788"/>
    <cellStyle name="s_Valuation _DB Dados do Mercado_Açúcar Físico não embarcado - Nov08 - Conferido_DB Entrada_1_DB Entrada_1_DB Exposição_Relatório Gerencial_7-Estoque" xfId="24789"/>
    <cellStyle name="s_Valuation _DB Dados do Mercado_Açúcar Físico não embarcado - Nov08 - Conferido_DB Entrada_1_DB Entrada_1_DB Exposição_Relatório Gerencial_DB Entrada" xfId="24790"/>
    <cellStyle name="s_Valuation _DB Dados do Mercado_Açúcar Físico não embarcado - Nov08 - Conferido_DB Entrada_1_DB Entrada_1_DB Exposição_Relatório Gerencial_DB Entrada 2" xfId="24791"/>
    <cellStyle name="s_Valuation _DB Dados do Mercado_Açúcar Físico não embarcado - Nov08 - Conferido_DB Entrada_1_DB Entrada_1_DB Exposição_Relatório Gerencial_DB Entrada 2_15-FINANCEIRAS" xfId="24792"/>
    <cellStyle name="s_Valuation _DB Dados do Mercado_Açúcar Físico não embarcado - Nov08 - Conferido_DB Entrada_1_DB Entrada_1_DB Exposição_Relatório Gerencial_DB Entrada_15-FINANCEIRAS" xfId="24793"/>
    <cellStyle name="s_Valuation _DB Dados do Mercado_Açúcar Físico não embarcado - Nov08 - Conferido_DB Entrada_1_DB Entrada_1_DB Exposição_Relatório Gerencial_DB Entrada_15-FINANCEIRAS_1" xfId="24794"/>
    <cellStyle name="s_Valuation _DB Dados do Mercado_Açúcar Físico não embarcado - Nov08 - Conferido_DB Entrada_1_DB Entrada_1_DB Exposição_Relatório Gerencial_DB Entrada_2-DRE" xfId="24795"/>
    <cellStyle name="s_Valuation _DB Dados do Mercado_Açúcar Físico não embarcado - Nov08 - Conferido_DB Entrada_1_DB Entrada_1_DB Exposição_Relatório Gerencial_DB Entrada_2-DRE_Dep_Judiciais-Contingências" xfId="24796"/>
    <cellStyle name="s_Valuation _DB Dados do Mercado_Açúcar Físico não embarcado - Nov08 - Conferido_DB Entrada_1_DB Entrada_1_DB Exposição_Relatório Gerencial_DB Entrada_2-DRE_DFC Gerencial" xfId="24797"/>
    <cellStyle name="s_Valuation _DB Dados do Mercado_Açúcar Físico não embarcado - Nov08 - Conferido_DB Entrada_1_DB Entrada_1_DB Exposição_Relatório Gerencial_DB Entrada_2-DRE_DMPL" xfId="24798"/>
    <cellStyle name="s_Valuation _DB Dados do Mercado_Açúcar Físico não embarcado - Nov08 - Conferido_DB Entrada_1_DB Entrada_1_DB Exposição_Relatório Gerencial_DB Entrada_3-Balanço" xfId="24799"/>
    <cellStyle name="s_Valuation _DB Dados do Mercado_Açúcar Físico não embarcado - Nov08 - Conferido_DB Entrada_1_DB Entrada_1_DB Exposição_Relatório Gerencial_DB Entrada_7-Estoque" xfId="24800"/>
    <cellStyle name="s_Valuation _DB Dados do Mercado_Açúcar Físico não embarcado - Nov08 - Conferido_DB Entrada_1_DB Entrada_1_DB Posição" xfId="24801"/>
    <cellStyle name="s_Valuation _DB Dados do Mercado_Açúcar Físico não embarcado - Nov08 - Conferido_DB Entrada_1_DB Entrada_1_DB Posição 2" xfId="24802"/>
    <cellStyle name="s_Valuation _DB Dados do Mercado_Açúcar Físico não embarcado - Nov08 - Conferido_DB Entrada_1_DB Entrada_1_DB Posição 2_15-FINANCEIRAS" xfId="24803"/>
    <cellStyle name="s_Valuation _DB Dados do Mercado_Açúcar Físico não embarcado - Nov08 - Conferido_DB Entrada_1_DB Entrada_1_DB Posição_15-FINANCEIRAS" xfId="24804"/>
    <cellStyle name="s_Valuation _DB Dados do Mercado_Açúcar Físico não embarcado - Nov08 - Conferido_DB Entrada_1_DB Entrada_1_DB Posição_15-FINANCEIRAS_1" xfId="24805"/>
    <cellStyle name="s_Valuation _DB Dados do Mercado_Açúcar Físico não embarcado - Nov08 - Conferido_DB Entrada_1_DB Entrada_1_DB Posição_2-DRE" xfId="24806"/>
    <cellStyle name="s_Valuation _DB Dados do Mercado_Açúcar Físico não embarcado - Nov08 - Conferido_DB Entrada_1_DB Entrada_1_DB Posição_2-DRE_Dep_Judiciais-Contingências" xfId="24807"/>
    <cellStyle name="s_Valuation _DB Dados do Mercado_Açúcar Físico não embarcado - Nov08 - Conferido_DB Entrada_1_DB Entrada_1_DB Posição_2-DRE_DFC Gerencial" xfId="24808"/>
    <cellStyle name="s_Valuation _DB Dados do Mercado_Açúcar Físico não embarcado - Nov08 - Conferido_DB Entrada_1_DB Entrada_1_DB Posição_2-DRE_DMPL" xfId="24809"/>
    <cellStyle name="s_Valuation _DB Dados do Mercado_Açúcar Físico não embarcado - Nov08 - Conferido_DB Entrada_1_DB Entrada_1_DB Posição_3-Balanço" xfId="24810"/>
    <cellStyle name="s_Valuation _DB Dados do Mercado_Açúcar Físico não embarcado - Nov08 - Conferido_DB Entrada_1_DB Entrada_1_DB Posição_7-Estoque" xfId="24811"/>
    <cellStyle name="s_Valuation _DB Dados do Mercado_Açúcar Físico não embarcado - Nov08 - Conferido_DB Entrada_1_DB Entrada_1_Relatório de Commodities" xfId="24812"/>
    <cellStyle name="s_Valuation _DB Dados do Mercado_Açúcar Físico não embarcado - Nov08 - Conferido_DB Entrada_1_DB Entrada_1_Relatório de Commodities 2" xfId="24813"/>
    <cellStyle name="s_Valuation _DB Dados do Mercado_Açúcar Físico não embarcado - Nov08 - Conferido_DB Entrada_1_DB Entrada_1_Relatório de Commodities 2_15-FINANCEIRAS" xfId="24814"/>
    <cellStyle name="s_Valuation _DB Dados do Mercado_Açúcar Físico não embarcado - Nov08 - Conferido_DB Entrada_1_DB Entrada_1_Relatório de Commodities_15-FINANCEIRAS" xfId="24815"/>
    <cellStyle name="s_Valuation _DB Dados do Mercado_Açúcar Físico não embarcado - Nov08 - Conferido_DB Entrada_1_DB Entrada_1_Relatório de Commodities_15-FINANCEIRAS_1" xfId="24816"/>
    <cellStyle name="s_Valuation _DB Dados do Mercado_Açúcar Físico não embarcado - Nov08 - Conferido_DB Entrada_1_DB Entrada_1_Relatório de Commodities_2-DRE" xfId="24817"/>
    <cellStyle name="s_Valuation _DB Dados do Mercado_Açúcar Físico não embarcado - Nov08 - Conferido_DB Entrada_1_DB Entrada_1_Relatório de Commodities_2-DRE_Dep_Judiciais-Contingências" xfId="24818"/>
    <cellStyle name="s_Valuation _DB Dados do Mercado_Açúcar Físico não embarcado - Nov08 - Conferido_DB Entrada_1_DB Entrada_1_Relatório de Commodities_2-DRE_DFC Gerencial" xfId="24819"/>
    <cellStyle name="s_Valuation _DB Dados do Mercado_Açúcar Físico não embarcado - Nov08 - Conferido_DB Entrada_1_DB Entrada_1_Relatório de Commodities_2-DRE_DMPL" xfId="24820"/>
    <cellStyle name="s_Valuation _DB Dados do Mercado_Açúcar Físico não embarcado - Nov08 - Conferido_DB Entrada_1_DB Entrada_1_Relatório de Commodities_3-Balanço" xfId="24821"/>
    <cellStyle name="s_Valuation _DB Dados do Mercado_Açúcar Físico não embarcado - Nov08 - Conferido_DB Entrada_1_DB Entrada_1_Relatório de Commodities_7-Estoque" xfId="24822"/>
    <cellStyle name="s_Valuation _DB Dados do Mercado_Açúcar Físico não embarcado - Nov08 - Conferido_DB Entrada_1_DB Entrada_1_Relatório de Commodities_Relatório Gerencial" xfId="24823"/>
    <cellStyle name="s_Valuation _DB Dados do Mercado_Açúcar Físico não embarcado - Nov08 - Conferido_DB Entrada_1_DB Entrada_1_Relatório de Commodities_Relatório Gerencial 2" xfId="24824"/>
    <cellStyle name="s_Valuation _DB Dados do Mercado_Açúcar Físico não embarcado - Nov08 - Conferido_DB Entrada_1_DB Entrada_1_Relatório de Commodities_Relatório Gerencial 2_15-FINANCEIRAS" xfId="24825"/>
    <cellStyle name="s_Valuation _DB Dados do Mercado_Açúcar Físico não embarcado - Nov08 - Conferido_DB Entrada_1_DB Entrada_1_Relatório de Commodities_Relatório Gerencial_15-FINANCEIRAS" xfId="24826"/>
    <cellStyle name="s_Valuation _DB Dados do Mercado_Açúcar Físico não embarcado - Nov08 - Conferido_DB Entrada_1_DB Entrada_1_Relatório de Commodities_Relatório Gerencial_15-FINANCEIRAS_1" xfId="24827"/>
    <cellStyle name="s_Valuation _DB Dados do Mercado_Açúcar Físico não embarcado - Nov08 - Conferido_DB Entrada_1_DB Entrada_1_Relatório de Commodities_Relatório Gerencial_2-DRE" xfId="24828"/>
    <cellStyle name="s_Valuation _DB Dados do Mercado_Açúcar Físico não embarcado - Nov08 - Conferido_DB Entrada_1_DB Entrada_1_Relatório de Commodities_Relatório Gerencial_2-DRE_Dep_Judiciais-Contingências" xfId="24829"/>
    <cellStyle name="s_Valuation _DB Dados do Mercado_Açúcar Físico não embarcado - Nov08 - Conferido_DB Entrada_1_DB Entrada_1_Relatório de Commodities_Relatório Gerencial_2-DRE_DFC Gerencial" xfId="24830"/>
    <cellStyle name="s_Valuation _DB Dados do Mercado_Açúcar Físico não embarcado - Nov08 - Conferido_DB Entrada_1_DB Entrada_1_Relatório de Commodities_Relatório Gerencial_2-DRE_DMPL" xfId="24831"/>
    <cellStyle name="s_Valuation _DB Dados do Mercado_Açúcar Físico não embarcado - Nov08 - Conferido_DB Entrada_1_DB Entrada_1_Relatório de Commodities_Relatório Gerencial_3-Balanço" xfId="24832"/>
    <cellStyle name="s_Valuation _DB Dados do Mercado_Açúcar Físico não embarcado - Nov08 - Conferido_DB Entrada_1_DB Entrada_1_Relatório de Commodities_Relatório Gerencial_7-Estoque" xfId="24833"/>
    <cellStyle name="s_Valuation _DB Dados do Mercado_Açúcar Físico não embarcado - Nov08 - Conferido_DB Entrada_1_DB Entrada_1_Relatório de Commodities_Relatório Gerencial_DB Entrada" xfId="24834"/>
    <cellStyle name="s_Valuation _DB Dados do Mercado_Açúcar Físico não embarcado - Nov08 - Conferido_DB Entrada_1_DB Entrada_1_Relatório de Commodities_Relatório Gerencial_DB Entrada 2" xfId="24835"/>
    <cellStyle name="s_Valuation _DB Dados do Mercado_Açúcar Físico não embarcado - Nov08 - Conferido_DB Entrada_1_DB Entrada_1_Relatório de Commodities_Relatório Gerencial_DB Entrada 2_15-FINANCEIRAS" xfId="24836"/>
    <cellStyle name="s_Valuation _DB Dados do Mercado_Açúcar Físico não embarcado - Nov08 - Conferido_DB Entrada_1_DB Entrada_1_Relatório de Commodities_Relatório Gerencial_DB Entrada_15-FINANCEIRAS" xfId="24837"/>
    <cellStyle name="s_Valuation _DB Dados do Mercado_Açúcar Físico não embarcado - Nov08 - Conferido_DB Entrada_1_DB Entrada_1_Relatório de Commodities_Relatório Gerencial_DB Entrada_15-FINANCEIRAS_1" xfId="24838"/>
    <cellStyle name="s_Valuation _DB Dados do Mercado_Açúcar Físico não embarcado - Nov08 - Conferido_DB Entrada_1_DB Entrada_1_Relatório de Commodities_Relatório Gerencial_DB Entrada_2-DRE" xfId="24839"/>
    <cellStyle name="s_Valuation _DB Dados do Mercado_Açúcar Físico não embarcado - Nov08 - Conferido_DB Entrada_1_DB Entrada_1_Relatório de Commodities_Relatório Gerencial_DB Entrada_2-DRE_Dep_Judiciais-Contingências" xfId="24840"/>
    <cellStyle name="s_Valuation _DB Dados do Mercado_Açúcar Físico não embarcado - Nov08 - Conferido_DB Entrada_1_DB Entrada_1_Relatório de Commodities_Relatório Gerencial_DB Entrada_2-DRE_DFC Gerencial" xfId="24841"/>
    <cellStyle name="s_Valuation _DB Dados do Mercado_Açúcar Físico não embarcado - Nov08 - Conferido_DB Entrada_1_DB Entrada_1_Relatório de Commodities_Relatório Gerencial_DB Entrada_2-DRE_DMPL" xfId="24842"/>
    <cellStyle name="s_Valuation _DB Dados do Mercado_Açúcar Físico não embarcado - Nov08 - Conferido_DB Entrada_1_DB Entrada_1_Relatório de Commodities_Relatório Gerencial_DB Entrada_3-Balanço" xfId="24843"/>
    <cellStyle name="s_Valuation _DB Dados do Mercado_Açúcar Físico não embarcado - Nov08 - Conferido_DB Entrada_1_DB Entrada_1_Relatório de Commodities_Relatório Gerencial_DB Entrada_7-Estoque" xfId="24844"/>
    <cellStyle name="s_Valuation _DB Dados do Mercado_Açúcar Físico não embarcado - Nov08 - Conferido_DB Entrada_1_DB Entrada_1_Relatório Fechamento" xfId="24845"/>
    <cellStyle name="s_Valuation _DB Dados do Mercado_Açúcar Físico não embarcado - Nov08 - Conferido_DB Entrada_1_DB Entrada_1_Relatório Fechamento 2" xfId="24846"/>
    <cellStyle name="s_Valuation _DB Dados do Mercado_Açúcar Físico não embarcado - Nov08 - Conferido_DB Entrada_1_DB Entrada_1_Relatório Fechamento 2_15-FINANCEIRAS" xfId="24847"/>
    <cellStyle name="s_Valuation _DB Dados do Mercado_Açúcar Físico não embarcado - Nov08 - Conferido_DB Entrada_1_DB Entrada_1_Relatório Fechamento_15-FINANCEIRAS" xfId="24848"/>
    <cellStyle name="s_Valuation _DB Dados do Mercado_Açúcar Físico não embarcado - Nov08 - Conferido_DB Entrada_1_DB Entrada_1_Relatório Fechamento_15-FINANCEIRAS_1" xfId="24849"/>
    <cellStyle name="s_Valuation _DB Dados do Mercado_Açúcar Físico não embarcado - Nov08 - Conferido_DB Entrada_1_DB Entrada_1_Relatório Fechamento_2-DRE" xfId="24850"/>
    <cellStyle name="s_Valuation _DB Dados do Mercado_Açúcar Físico não embarcado - Nov08 - Conferido_DB Entrada_1_DB Entrada_1_Relatório Fechamento_2-DRE_Dep_Judiciais-Contingências" xfId="24851"/>
    <cellStyle name="s_Valuation _DB Dados do Mercado_Açúcar Físico não embarcado - Nov08 - Conferido_DB Entrada_1_DB Entrada_1_Relatório Fechamento_2-DRE_DFC Gerencial" xfId="24852"/>
    <cellStyle name="s_Valuation _DB Dados do Mercado_Açúcar Físico não embarcado - Nov08 - Conferido_DB Entrada_1_DB Entrada_1_Relatório Fechamento_2-DRE_DMPL" xfId="24853"/>
    <cellStyle name="s_Valuation _DB Dados do Mercado_Açúcar Físico não embarcado - Nov08 - Conferido_DB Entrada_1_DB Entrada_1_Relatório Fechamento_3-Balanço" xfId="24854"/>
    <cellStyle name="s_Valuation _DB Dados do Mercado_Açúcar Físico não embarcado - Nov08 - Conferido_DB Entrada_1_DB Entrada_1_Relatório Fechamento_7-Estoque" xfId="24855"/>
    <cellStyle name="s_Valuation _DB Dados do Mercado_Açúcar Físico não embarcado - Nov08 - Conferido_DB Entrada_1_DB Entrada_1_Relatório Gerencial" xfId="24856"/>
    <cellStyle name="s_Valuation _DB Dados do Mercado_Açúcar Físico não embarcado - Nov08 - Conferido_DB Entrada_1_DB Entrada_1_Relatório Gerencial 2" xfId="24857"/>
    <cellStyle name="s_Valuation _DB Dados do Mercado_Açúcar Físico não embarcado - Nov08 - Conferido_DB Entrada_1_DB Entrada_1_Relatório Gerencial 2_15-FINANCEIRAS" xfId="24858"/>
    <cellStyle name="s_Valuation _DB Dados do Mercado_Açúcar Físico não embarcado - Nov08 - Conferido_DB Entrada_1_DB Entrada_1_Relatório Gerencial_1" xfId="24859"/>
    <cellStyle name="s_Valuation _DB Dados do Mercado_Açúcar Físico não embarcado - Nov08 - Conferido_DB Entrada_1_DB Entrada_1_Relatório Gerencial_1 2" xfId="24860"/>
    <cellStyle name="s_Valuation _DB Dados do Mercado_Açúcar Físico não embarcado - Nov08 - Conferido_DB Entrada_1_DB Entrada_1_Relatório Gerencial_1 2_15-FINANCEIRAS" xfId="24861"/>
    <cellStyle name="s_Valuation _DB Dados do Mercado_Açúcar Físico não embarcado - Nov08 - Conferido_DB Entrada_1_DB Entrada_1_Relatório Gerencial_1_15-FINANCEIRAS" xfId="24862"/>
    <cellStyle name="s_Valuation _DB Dados do Mercado_Açúcar Físico não embarcado - Nov08 - Conferido_DB Entrada_1_DB Entrada_1_Relatório Gerencial_1_15-FINANCEIRAS_1" xfId="24863"/>
    <cellStyle name="s_Valuation _DB Dados do Mercado_Açúcar Físico não embarcado - Nov08 - Conferido_DB Entrada_1_DB Entrada_1_Relatório Gerencial_1_2-DRE" xfId="24864"/>
    <cellStyle name="s_Valuation _DB Dados do Mercado_Açúcar Físico não embarcado - Nov08 - Conferido_DB Entrada_1_DB Entrada_1_Relatório Gerencial_1_2-DRE_Dep_Judiciais-Contingências" xfId="24865"/>
    <cellStyle name="s_Valuation _DB Dados do Mercado_Açúcar Físico não embarcado - Nov08 - Conferido_DB Entrada_1_DB Entrada_1_Relatório Gerencial_1_2-DRE_DFC Gerencial" xfId="24866"/>
    <cellStyle name="s_Valuation _DB Dados do Mercado_Açúcar Físico não embarcado - Nov08 - Conferido_DB Entrada_1_DB Entrada_1_Relatório Gerencial_1_2-DRE_DMPL" xfId="24867"/>
    <cellStyle name="s_Valuation _DB Dados do Mercado_Açúcar Físico não embarcado - Nov08 - Conferido_DB Entrada_1_DB Entrada_1_Relatório Gerencial_1_3-Balanço" xfId="24868"/>
    <cellStyle name="s_Valuation _DB Dados do Mercado_Açúcar Físico não embarcado - Nov08 - Conferido_DB Entrada_1_DB Entrada_1_Relatório Gerencial_1_7-Estoque" xfId="24869"/>
    <cellStyle name="s_Valuation _DB Dados do Mercado_Açúcar Físico não embarcado - Nov08 - Conferido_DB Entrada_1_DB Entrada_1_Relatório Gerencial_1_DB Entrada" xfId="24870"/>
    <cellStyle name="s_Valuation _DB Dados do Mercado_Açúcar Físico não embarcado - Nov08 - Conferido_DB Entrada_1_DB Entrada_1_Relatório Gerencial_1_DB Entrada 2" xfId="24871"/>
    <cellStyle name="s_Valuation _DB Dados do Mercado_Açúcar Físico não embarcado - Nov08 - Conferido_DB Entrada_1_DB Entrada_1_Relatório Gerencial_1_DB Entrada 2_15-FINANCEIRAS" xfId="24872"/>
    <cellStyle name="s_Valuation _DB Dados do Mercado_Açúcar Físico não embarcado - Nov08 - Conferido_DB Entrada_1_DB Entrada_1_Relatório Gerencial_1_DB Entrada_15-FINANCEIRAS" xfId="24873"/>
    <cellStyle name="s_Valuation _DB Dados do Mercado_Açúcar Físico não embarcado - Nov08 - Conferido_DB Entrada_1_DB Entrada_1_Relatório Gerencial_1_DB Entrada_15-FINANCEIRAS_1" xfId="24874"/>
    <cellStyle name="s_Valuation _DB Dados do Mercado_Açúcar Físico não embarcado - Nov08 - Conferido_DB Entrada_1_DB Entrada_1_Relatório Gerencial_1_DB Entrada_2-DRE" xfId="24875"/>
    <cellStyle name="s_Valuation _DB Dados do Mercado_Açúcar Físico não embarcado - Nov08 - Conferido_DB Entrada_1_DB Entrada_1_Relatório Gerencial_1_DB Entrada_2-DRE_Dep_Judiciais-Contingências" xfId="24876"/>
    <cellStyle name="s_Valuation _DB Dados do Mercado_Açúcar Físico não embarcado - Nov08 - Conferido_DB Entrada_1_DB Entrada_1_Relatório Gerencial_1_DB Entrada_2-DRE_DFC Gerencial" xfId="24877"/>
    <cellStyle name="s_Valuation _DB Dados do Mercado_Açúcar Físico não embarcado - Nov08 - Conferido_DB Entrada_1_DB Entrada_1_Relatório Gerencial_1_DB Entrada_2-DRE_DMPL" xfId="24878"/>
    <cellStyle name="s_Valuation _DB Dados do Mercado_Açúcar Físico não embarcado - Nov08 - Conferido_DB Entrada_1_DB Entrada_1_Relatório Gerencial_1_DB Entrada_3-Balanço" xfId="24879"/>
    <cellStyle name="s_Valuation _DB Dados do Mercado_Açúcar Físico não embarcado - Nov08 - Conferido_DB Entrada_1_DB Entrada_1_Relatório Gerencial_1_DB Entrada_7-Estoque" xfId="24880"/>
    <cellStyle name="s_Valuation _DB Dados do Mercado_Açúcar Físico não embarcado - Nov08 - Conferido_DB Entrada_1_DB Entrada_1_Relatório Gerencial_15-FINANCEIRAS" xfId="24881"/>
    <cellStyle name="s_Valuation _DB Dados do Mercado_Açúcar Físico não embarcado - Nov08 - Conferido_DB Entrada_1_DB Entrada_1_Relatório Gerencial_15-FINANCEIRAS_1" xfId="24882"/>
    <cellStyle name="s_Valuation _DB Dados do Mercado_Açúcar Físico não embarcado - Nov08 - Conferido_DB Entrada_1_DB Entrada_1_Relatório Gerencial_2-DRE" xfId="24883"/>
    <cellStyle name="s_Valuation _DB Dados do Mercado_Açúcar Físico não embarcado - Nov08 - Conferido_DB Entrada_1_DB Entrada_1_Relatório Gerencial_2-DRE_Dep_Judiciais-Contingências" xfId="24884"/>
    <cellStyle name="s_Valuation _DB Dados do Mercado_Açúcar Físico não embarcado - Nov08 - Conferido_DB Entrada_1_DB Entrada_1_Relatório Gerencial_2-DRE_DFC Gerencial" xfId="24885"/>
    <cellStyle name="s_Valuation _DB Dados do Mercado_Açúcar Físico não embarcado - Nov08 - Conferido_DB Entrada_1_DB Entrada_1_Relatório Gerencial_2-DRE_DMPL" xfId="24886"/>
    <cellStyle name="s_Valuation _DB Dados do Mercado_Açúcar Físico não embarcado - Nov08 - Conferido_DB Entrada_1_DB Entrada_1_Relatório Gerencial_3-Balanço" xfId="24887"/>
    <cellStyle name="s_Valuation _DB Dados do Mercado_Açúcar Físico não embarcado - Nov08 - Conferido_DB Entrada_1_DB Entrada_1_Relatório Gerencial_7-Estoque" xfId="24888"/>
    <cellStyle name="s_Valuation _DB Dados do Mercado_Açúcar Físico não embarcado - Nov08 - Conferido_DB Entrada_1_DB Entrada_1_Relatório Gerencial_Relatório Gerencial" xfId="24889"/>
    <cellStyle name="s_Valuation _DB Dados do Mercado_Açúcar Físico não embarcado - Nov08 - Conferido_DB Entrada_1_DB Entrada_1_Relatório Gerencial_Relatório Gerencial 2" xfId="24890"/>
    <cellStyle name="s_Valuation _DB Dados do Mercado_Açúcar Físico não embarcado - Nov08 - Conferido_DB Entrada_1_DB Entrada_1_Relatório Gerencial_Relatório Gerencial 2_15-FINANCEIRAS" xfId="24891"/>
    <cellStyle name="s_Valuation _DB Dados do Mercado_Açúcar Físico não embarcado - Nov08 - Conferido_DB Entrada_1_DB Entrada_1_Relatório Gerencial_Relatório Gerencial_15-FINANCEIRAS" xfId="24892"/>
    <cellStyle name="s_Valuation _DB Dados do Mercado_Açúcar Físico não embarcado - Nov08 - Conferido_DB Entrada_1_DB Entrada_1_Relatório Gerencial_Relatório Gerencial_15-FINANCEIRAS_1" xfId="24893"/>
    <cellStyle name="s_Valuation _DB Dados do Mercado_Açúcar Físico não embarcado - Nov08 - Conferido_DB Entrada_1_DB Entrada_1_Relatório Gerencial_Relatório Gerencial_2-DRE" xfId="24894"/>
    <cellStyle name="s_Valuation _DB Dados do Mercado_Açúcar Físico não embarcado - Nov08 - Conferido_DB Entrada_1_DB Entrada_1_Relatório Gerencial_Relatório Gerencial_2-DRE_Dep_Judiciais-Contingências" xfId="24895"/>
    <cellStyle name="s_Valuation _DB Dados do Mercado_Açúcar Físico não embarcado - Nov08 - Conferido_DB Entrada_1_DB Entrada_1_Relatório Gerencial_Relatório Gerencial_2-DRE_DFC Gerencial" xfId="24896"/>
    <cellStyle name="s_Valuation _DB Dados do Mercado_Açúcar Físico não embarcado - Nov08 - Conferido_DB Entrada_1_DB Entrada_1_Relatório Gerencial_Relatório Gerencial_2-DRE_DMPL" xfId="24897"/>
    <cellStyle name="s_Valuation _DB Dados do Mercado_Açúcar Físico não embarcado - Nov08 - Conferido_DB Entrada_1_DB Entrada_1_Relatório Gerencial_Relatório Gerencial_3-Balanço" xfId="24898"/>
    <cellStyle name="s_Valuation _DB Dados do Mercado_Açúcar Físico não embarcado - Nov08 - Conferido_DB Entrada_1_DB Entrada_1_Relatório Gerencial_Relatório Gerencial_7-Estoque" xfId="24899"/>
    <cellStyle name="s_Valuation _DB Dados do Mercado_Açúcar Físico não embarcado - Nov08 - Conferido_DB Entrada_1_DB Entrada_1_Relatório Gerencial_Relatório Gerencial_DB Entrada" xfId="24900"/>
    <cellStyle name="s_Valuation _DB Dados do Mercado_Açúcar Físico não embarcado - Nov08 - Conferido_DB Entrada_1_DB Entrada_1_Relatório Gerencial_Relatório Gerencial_DB Entrada 2" xfId="24901"/>
    <cellStyle name="s_Valuation _DB Dados do Mercado_Açúcar Físico não embarcado - Nov08 - Conferido_DB Entrada_1_DB Entrada_1_Relatório Gerencial_Relatório Gerencial_DB Entrada 2_15-FINANCEIRAS" xfId="24902"/>
    <cellStyle name="s_Valuation _DB Dados do Mercado_Açúcar Físico não embarcado - Nov08 - Conferido_DB Entrada_1_DB Entrada_1_Relatório Gerencial_Relatório Gerencial_DB Entrada_15-FINANCEIRAS" xfId="24903"/>
    <cellStyle name="s_Valuation _DB Dados do Mercado_Açúcar Físico não embarcado - Nov08 - Conferido_DB Entrada_1_DB Entrada_1_Relatório Gerencial_Relatório Gerencial_DB Entrada_15-FINANCEIRAS_1" xfId="24904"/>
    <cellStyle name="s_Valuation _DB Dados do Mercado_Açúcar Físico não embarcado - Nov08 - Conferido_DB Entrada_1_DB Entrada_1_Relatório Gerencial_Relatório Gerencial_DB Entrada_2-DRE" xfId="24905"/>
    <cellStyle name="s_Valuation _DB Dados do Mercado_Açúcar Físico não embarcado - Nov08 - Conferido_DB Entrada_1_DB Entrada_1_Relatório Gerencial_Relatório Gerencial_DB Entrada_2-DRE_Dep_Judiciais-Contingências" xfId="24906"/>
    <cellStyle name="s_Valuation _DB Dados do Mercado_Açúcar Físico não embarcado - Nov08 - Conferido_DB Entrada_1_DB Entrada_1_Relatório Gerencial_Relatório Gerencial_DB Entrada_2-DRE_DFC Gerencial" xfId="24907"/>
    <cellStyle name="s_Valuation _DB Dados do Mercado_Açúcar Físico não embarcado - Nov08 - Conferido_DB Entrada_1_DB Entrada_1_Relatório Gerencial_Relatório Gerencial_DB Entrada_2-DRE_DMPL" xfId="24908"/>
    <cellStyle name="s_Valuation _DB Dados do Mercado_Açúcar Físico não embarcado - Nov08 - Conferido_DB Entrada_1_DB Entrada_1_Relatório Gerencial_Relatório Gerencial_DB Entrada_3-Balanço" xfId="24909"/>
    <cellStyle name="s_Valuation _DB Dados do Mercado_Açúcar Físico não embarcado - Nov08 - Conferido_DB Entrada_1_DB Entrada_1_Relatório Gerencial_Relatório Gerencial_DB Entrada_7-Estoque" xfId="24910"/>
    <cellStyle name="s_Valuation _DB Dados do Mercado_Açúcar Físico não embarcado - Nov08 - Conferido_DB Entrada_1_DB Entrada_1_Sistema Cosan backup 103 Retirada de relatorios" xfId="24911"/>
    <cellStyle name="s_Valuation _DB Dados do Mercado_Açúcar Físico não embarcado - Nov08 - Conferido_DB Entrada_1_DB Entrada_1_Sistema Cosan backup 103 Retirada de relatorios 2" xfId="24912"/>
    <cellStyle name="s_Valuation _DB Dados do Mercado_Açúcar Físico não embarcado - Nov08 - Conferido_DB Entrada_1_DB Entrada_1_Sistema Cosan backup 103 Retirada de relatorios 2_15-FINANCEIRAS" xfId="24913"/>
    <cellStyle name="s_Valuation _DB Dados do Mercado_Açúcar Físico não embarcado - Nov08 - Conferido_DB Entrada_1_DB Entrada_1_Sistema Cosan backup 103 Retirada de relatorios_15-FINANCEIRAS" xfId="24914"/>
    <cellStyle name="s_Valuation _DB Dados do Mercado_Açúcar Físico não embarcado - Nov08 - Conferido_DB Entrada_1_DB Entrada_1_Sistema Cosan backup 103 Retirada de relatorios_15-FINANCEIRAS_1" xfId="24915"/>
    <cellStyle name="s_Valuation _DB Dados do Mercado_Açúcar Físico não embarcado - Nov08 - Conferido_DB Entrada_1_DB Entrada_1_Sistema Cosan backup 103 Retirada de relatorios_2-DRE" xfId="24916"/>
    <cellStyle name="s_Valuation _DB Dados do Mercado_Açúcar Físico não embarcado - Nov08 - Conferido_DB Entrada_1_DB Entrada_1_Sistema Cosan backup 103 Retirada de relatorios_2-DRE_Dep_Judiciais-Contingências" xfId="24917"/>
    <cellStyle name="s_Valuation _DB Dados do Mercado_Açúcar Físico não embarcado - Nov08 - Conferido_DB Entrada_1_DB Entrada_1_Sistema Cosan backup 103 Retirada de relatorios_2-DRE_DFC Gerencial" xfId="24918"/>
    <cellStyle name="s_Valuation _DB Dados do Mercado_Açúcar Físico não embarcado - Nov08 - Conferido_DB Entrada_1_DB Entrada_1_Sistema Cosan backup 103 Retirada de relatorios_2-DRE_DMPL" xfId="24919"/>
    <cellStyle name="s_Valuation _DB Dados do Mercado_Açúcar Físico não embarcado - Nov08 - Conferido_DB Entrada_1_DB Entrada_1_Sistema Cosan backup 103 Retirada de relatorios_3-Balanço" xfId="24920"/>
    <cellStyle name="s_Valuation _DB Dados do Mercado_Açúcar Físico não embarcado - Nov08 - Conferido_DB Entrada_1_DB Entrada_1_Sistema Cosan backup 103 Retirada de relatorios_7-Estoque" xfId="24921"/>
    <cellStyle name="s_Valuation _DB Dados do Mercado_Açúcar Físico não embarcado - Nov08 - Conferido_DB Entrada_1_DB Entrada_15-FINANCEIRAS" xfId="24922"/>
    <cellStyle name="s_Valuation _DB Dados do Mercado_Açúcar Físico não embarcado - Nov08 - Conferido_DB Entrada_1_DB Entrada_15-FINANCEIRAS_1" xfId="24923"/>
    <cellStyle name="s_Valuation _DB Dados do Mercado_Açúcar Físico não embarcado - Nov08 - Conferido_DB Entrada_1_DB Entrada_2-DRE" xfId="24924"/>
    <cellStyle name="s_Valuation _DB Dados do Mercado_Açúcar Físico não embarcado - Nov08 - Conferido_DB Entrada_1_DB Entrada_2-DRE_Dep_Judiciais-Contingências" xfId="24925"/>
    <cellStyle name="s_Valuation _DB Dados do Mercado_Açúcar Físico não embarcado - Nov08 - Conferido_DB Entrada_1_DB Entrada_2-DRE_DFC Gerencial" xfId="24926"/>
    <cellStyle name="s_Valuation _DB Dados do Mercado_Açúcar Físico não embarcado - Nov08 - Conferido_DB Entrada_1_DB Entrada_2-DRE_DMPL" xfId="24927"/>
    <cellStyle name="s_Valuation _DB Dados do Mercado_Açúcar Físico não embarcado - Nov08 - Conferido_DB Entrada_1_DB Entrada_3-Balanço" xfId="24928"/>
    <cellStyle name="s_Valuation _DB Dados do Mercado_Açúcar Físico não embarcado - Nov08 - Conferido_DB Entrada_1_DB Entrada_7-Estoque" xfId="24929"/>
    <cellStyle name="s_Valuation _DB Dados do Mercado_Açúcar Físico não embarcado - Nov08 - Conferido_DB Entrada_1_DB Entrada_Relatório Gerencial" xfId="24930"/>
    <cellStyle name="s_Valuation _DB Dados do Mercado_Açúcar Físico não embarcado - Nov08 - Conferido_DB Entrada_1_DB Entrada_Relatório Gerencial 2" xfId="24931"/>
    <cellStyle name="s_Valuation _DB Dados do Mercado_Açúcar Físico não embarcado - Nov08 - Conferido_DB Entrada_1_DB Entrada_Relatório Gerencial 2_15-FINANCEIRAS" xfId="24932"/>
    <cellStyle name="s_Valuation _DB Dados do Mercado_Açúcar Físico não embarcado - Nov08 - Conferido_DB Entrada_1_DB Entrada_Relatório Gerencial_15-FINANCEIRAS" xfId="24933"/>
    <cellStyle name="s_Valuation _DB Dados do Mercado_Açúcar Físico não embarcado - Nov08 - Conferido_DB Entrada_1_DB Entrada_Relatório Gerencial_15-FINANCEIRAS_1" xfId="24934"/>
    <cellStyle name="s_Valuation _DB Dados do Mercado_Açúcar Físico não embarcado - Nov08 - Conferido_DB Entrada_1_DB Entrada_Relatório Gerencial_2-DRE" xfId="24935"/>
    <cellStyle name="s_Valuation _DB Dados do Mercado_Açúcar Físico não embarcado - Nov08 - Conferido_DB Entrada_1_DB Entrada_Relatório Gerencial_2-DRE_Dep_Judiciais-Contingências" xfId="24936"/>
    <cellStyle name="s_Valuation _DB Dados do Mercado_Açúcar Físico não embarcado - Nov08 - Conferido_DB Entrada_1_DB Entrada_Relatório Gerencial_2-DRE_DFC Gerencial" xfId="24937"/>
    <cellStyle name="s_Valuation _DB Dados do Mercado_Açúcar Físico não embarcado - Nov08 - Conferido_DB Entrada_1_DB Entrada_Relatório Gerencial_2-DRE_DMPL" xfId="24938"/>
    <cellStyle name="s_Valuation _DB Dados do Mercado_Açúcar Físico não embarcado - Nov08 - Conferido_DB Entrada_1_DB Entrada_Relatório Gerencial_3-Balanço" xfId="24939"/>
    <cellStyle name="s_Valuation _DB Dados do Mercado_Açúcar Físico não embarcado - Nov08 - Conferido_DB Entrada_1_DB Entrada_Relatório Gerencial_7-Estoque" xfId="24940"/>
    <cellStyle name="s_Valuation _DB Dados do Mercado_Açúcar Físico não embarcado - Nov08 - Conferido_DB Entrada_1_DB Entrada_Relatório Gerencial_DB Entrada" xfId="24941"/>
    <cellStyle name="s_Valuation _DB Dados do Mercado_Açúcar Físico não embarcado - Nov08 - Conferido_DB Entrada_1_DB Entrada_Relatório Gerencial_DB Entrada 2" xfId="24942"/>
    <cellStyle name="s_Valuation _DB Dados do Mercado_Açúcar Físico não embarcado - Nov08 - Conferido_DB Entrada_1_DB Entrada_Relatório Gerencial_DB Entrada 2_15-FINANCEIRAS" xfId="24943"/>
    <cellStyle name="s_Valuation _DB Dados do Mercado_Açúcar Físico não embarcado - Nov08 - Conferido_DB Entrada_1_DB Entrada_Relatório Gerencial_DB Entrada_15-FINANCEIRAS" xfId="24944"/>
    <cellStyle name="s_Valuation _DB Dados do Mercado_Açúcar Físico não embarcado - Nov08 - Conferido_DB Entrada_1_DB Entrada_Relatório Gerencial_DB Entrada_15-FINANCEIRAS_1" xfId="24945"/>
    <cellStyle name="s_Valuation _DB Dados do Mercado_Açúcar Físico não embarcado - Nov08 - Conferido_DB Entrada_1_DB Entrada_Relatório Gerencial_DB Entrada_2-DRE" xfId="24946"/>
    <cellStyle name="s_Valuation _DB Dados do Mercado_Açúcar Físico não embarcado - Nov08 - Conferido_DB Entrada_1_DB Entrada_Relatório Gerencial_DB Entrada_2-DRE_Dep_Judiciais-Contingências" xfId="24947"/>
    <cellStyle name="s_Valuation _DB Dados do Mercado_Açúcar Físico não embarcado - Nov08 - Conferido_DB Entrada_1_DB Entrada_Relatório Gerencial_DB Entrada_2-DRE_DFC Gerencial" xfId="24948"/>
    <cellStyle name="s_Valuation _DB Dados do Mercado_Açúcar Físico não embarcado - Nov08 - Conferido_DB Entrada_1_DB Entrada_Relatório Gerencial_DB Entrada_2-DRE_DMPL" xfId="24949"/>
    <cellStyle name="s_Valuation _DB Dados do Mercado_Açúcar Físico não embarcado - Nov08 - Conferido_DB Entrada_1_DB Entrada_Relatório Gerencial_DB Entrada_3-Balanço" xfId="24950"/>
    <cellStyle name="s_Valuation _DB Dados do Mercado_Açúcar Físico não embarcado - Nov08 - Conferido_DB Entrada_1_DB Entrada_Relatório Gerencial_DB Entrada_7-Estoque" xfId="24951"/>
    <cellStyle name="s_Valuation _DB Dados do Mercado_Açúcar Físico não embarcado - Nov08 - Conferido_DB Entrada_1_DB Exposição" xfId="24952"/>
    <cellStyle name="s_Valuation _DB Dados do Mercado_Açúcar Físico não embarcado - Nov08 - Conferido_DB Entrada_1_DB Exposição 2" xfId="24953"/>
    <cellStyle name="s_Valuation _DB Dados do Mercado_Açúcar Físico não embarcado - Nov08 - Conferido_DB Entrada_1_DB Exposição 2_15-FINANCEIRAS" xfId="24954"/>
    <cellStyle name="s_Valuation _DB Dados do Mercado_Açúcar Físico não embarcado - Nov08 - Conferido_DB Entrada_1_DB Exposição_15-FINANCEIRAS" xfId="24955"/>
    <cellStyle name="s_Valuation _DB Dados do Mercado_Açúcar Físico não embarcado - Nov08 - Conferido_DB Entrada_1_DB Exposição_15-FINANCEIRAS_1" xfId="24956"/>
    <cellStyle name="s_Valuation _DB Dados do Mercado_Açúcar Físico não embarcado - Nov08 - Conferido_DB Entrada_1_DB Exposição_2-DRE" xfId="24957"/>
    <cellStyle name="s_Valuation _DB Dados do Mercado_Açúcar Físico não embarcado - Nov08 - Conferido_DB Entrada_1_DB Exposição_2-DRE_Dep_Judiciais-Contingências" xfId="24958"/>
    <cellStyle name="s_Valuation _DB Dados do Mercado_Açúcar Físico não embarcado - Nov08 - Conferido_DB Entrada_1_DB Exposição_2-DRE_DFC Gerencial" xfId="24959"/>
    <cellStyle name="s_Valuation _DB Dados do Mercado_Açúcar Físico não embarcado - Nov08 - Conferido_DB Entrada_1_DB Exposição_2-DRE_DMPL" xfId="24960"/>
    <cellStyle name="s_Valuation _DB Dados do Mercado_Açúcar Físico não embarcado - Nov08 - Conferido_DB Entrada_1_DB Exposição_3-Balanço" xfId="24961"/>
    <cellStyle name="s_Valuation _DB Dados do Mercado_Açúcar Físico não embarcado - Nov08 - Conferido_DB Entrada_1_DB Exposição_7-Estoque" xfId="24962"/>
    <cellStyle name="s_Valuation _DB Dados do Mercado_Açúcar Físico não embarcado - Nov08 - Conferido_DB Entrada_1_DB Exposição_Relatório Gerencial" xfId="24963"/>
    <cellStyle name="s_Valuation _DB Dados do Mercado_Açúcar Físico não embarcado - Nov08 - Conferido_DB Entrada_1_DB Exposição_Relatório Gerencial 2" xfId="24964"/>
    <cellStyle name="s_Valuation _DB Dados do Mercado_Açúcar Físico não embarcado - Nov08 - Conferido_DB Entrada_1_DB Exposição_Relatório Gerencial 2_15-FINANCEIRAS" xfId="24965"/>
    <cellStyle name="s_Valuation _DB Dados do Mercado_Açúcar Físico não embarcado - Nov08 - Conferido_DB Entrada_1_DB Exposição_Relatório Gerencial_15-FINANCEIRAS" xfId="24966"/>
    <cellStyle name="s_Valuation _DB Dados do Mercado_Açúcar Físico não embarcado - Nov08 - Conferido_DB Entrada_1_DB Exposição_Relatório Gerencial_15-FINANCEIRAS_1" xfId="24967"/>
    <cellStyle name="s_Valuation _DB Dados do Mercado_Açúcar Físico não embarcado - Nov08 - Conferido_DB Entrada_1_DB Exposição_Relatório Gerencial_2-DRE" xfId="24968"/>
    <cellStyle name="s_Valuation _DB Dados do Mercado_Açúcar Físico não embarcado - Nov08 - Conferido_DB Entrada_1_DB Exposição_Relatório Gerencial_2-DRE_Dep_Judiciais-Contingências" xfId="24969"/>
    <cellStyle name="s_Valuation _DB Dados do Mercado_Açúcar Físico não embarcado - Nov08 - Conferido_DB Entrada_1_DB Exposição_Relatório Gerencial_2-DRE_DFC Gerencial" xfId="24970"/>
    <cellStyle name="s_Valuation _DB Dados do Mercado_Açúcar Físico não embarcado - Nov08 - Conferido_DB Entrada_1_DB Exposição_Relatório Gerencial_2-DRE_DMPL" xfId="24971"/>
    <cellStyle name="s_Valuation _DB Dados do Mercado_Açúcar Físico não embarcado - Nov08 - Conferido_DB Entrada_1_DB Exposição_Relatório Gerencial_3-Balanço" xfId="24972"/>
    <cellStyle name="s_Valuation _DB Dados do Mercado_Açúcar Físico não embarcado - Nov08 - Conferido_DB Entrada_1_DB Exposição_Relatório Gerencial_7-Estoque" xfId="24973"/>
    <cellStyle name="s_Valuation _DB Dados do Mercado_Açúcar Físico não embarcado - Nov08 - Conferido_DB Entrada_1_DB Exposição_Relatório Gerencial_DB Entrada" xfId="24974"/>
    <cellStyle name="s_Valuation _DB Dados do Mercado_Açúcar Físico não embarcado - Nov08 - Conferido_DB Entrada_1_DB Exposição_Relatório Gerencial_DB Entrada 2" xfId="24975"/>
    <cellStyle name="s_Valuation _DB Dados do Mercado_Açúcar Físico não embarcado - Nov08 - Conferido_DB Entrada_1_DB Exposição_Relatório Gerencial_DB Entrada 2_15-FINANCEIRAS" xfId="24976"/>
    <cellStyle name="s_Valuation _DB Dados do Mercado_Açúcar Físico não embarcado - Nov08 - Conferido_DB Entrada_1_DB Exposição_Relatório Gerencial_DB Entrada_15-FINANCEIRAS" xfId="24977"/>
    <cellStyle name="s_Valuation _DB Dados do Mercado_Açúcar Físico não embarcado - Nov08 - Conferido_DB Entrada_1_DB Exposição_Relatório Gerencial_DB Entrada_15-FINANCEIRAS_1" xfId="24978"/>
    <cellStyle name="s_Valuation _DB Dados do Mercado_Açúcar Físico não embarcado - Nov08 - Conferido_DB Entrada_1_DB Exposição_Relatório Gerencial_DB Entrada_2-DRE" xfId="24979"/>
    <cellStyle name="s_Valuation _DB Dados do Mercado_Açúcar Físico não embarcado - Nov08 - Conferido_DB Entrada_1_DB Exposição_Relatório Gerencial_DB Entrada_2-DRE_Dep_Judiciais-Contingências" xfId="24980"/>
    <cellStyle name="s_Valuation _DB Dados do Mercado_Açúcar Físico não embarcado - Nov08 - Conferido_DB Entrada_1_DB Exposição_Relatório Gerencial_DB Entrada_2-DRE_DFC Gerencial" xfId="24981"/>
    <cellStyle name="s_Valuation _DB Dados do Mercado_Açúcar Físico não embarcado - Nov08 - Conferido_DB Entrada_1_DB Exposição_Relatório Gerencial_DB Entrada_2-DRE_DMPL" xfId="24982"/>
    <cellStyle name="s_Valuation _DB Dados do Mercado_Açúcar Físico não embarcado - Nov08 - Conferido_DB Entrada_1_DB Exposição_Relatório Gerencial_DB Entrada_3-Balanço" xfId="24983"/>
    <cellStyle name="s_Valuation _DB Dados do Mercado_Açúcar Físico não embarcado - Nov08 - Conferido_DB Entrada_1_DB Exposição_Relatório Gerencial_DB Entrada_7-Estoque" xfId="24984"/>
    <cellStyle name="s_Valuation _DB Dados do Mercado_Açúcar Físico não embarcado - Nov08 - Conferido_DB Entrada_1_DB Posição" xfId="24985"/>
    <cellStyle name="s_Valuation _DB Dados do Mercado_Açúcar Físico não embarcado - Nov08 - Conferido_DB Entrada_1_DB Posição 2" xfId="24986"/>
    <cellStyle name="s_Valuation _DB Dados do Mercado_Açúcar Físico não embarcado - Nov08 - Conferido_DB Entrada_1_DB Posição 2_15-FINANCEIRAS" xfId="24987"/>
    <cellStyle name="s_Valuation _DB Dados do Mercado_Açúcar Físico não embarcado - Nov08 - Conferido_DB Entrada_1_DB Posição_15-FINANCEIRAS" xfId="24988"/>
    <cellStyle name="s_Valuation _DB Dados do Mercado_Açúcar Físico não embarcado - Nov08 - Conferido_DB Entrada_1_DB Posição_15-FINANCEIRAS_1" xfId="24989"/>
    <cellStyle name="s_Valuation _DB Dados do Mercado_Açúcar Físico não embarcado - Nov08 - Conferido_DB Entrada_1_DB Posição_2-DRE" xfId="24990"/>
    <cellStyle name="s_Valuation _DB Dados do Mercado_Açúcar Físico não embarcado - Nov08 - Conferido_DB Entrada_1_DB Posição_2-DRE_Dep_Judiciais-Contingências" xfId="24991"/>
    <cellStyle name="s_Valuation _DB Dados do Mercado_Açúcar Físico não embarcado - Nov08 - Conferido_DB Entrada_1_DB Posição_2-DRE_DFC Gerencial" xfId="24992"/>
    <cellStyle name="s_Valuation _DB Dados do Mercado_Açúcar Físico não embarcado - Nov08 - Conferido_DB Entrada_1_DB Posição_2-DRE_DMPL" xfId="24993"/>
    <cellStyle name="s_Valuation _DB Dados do Mercado_Açúcar Físico não embarcado - Nov08 - Conferido_DB Entrada_1_DB Posição_3-Balanço" xfId="24994"/>
    <cellStyle name="s_Valuation _DB Dados do Mercado_Açúcar Físico não embarcado - Nov08 - Conferido_DB Entrada_1_DB Posição_7-Estoque" xfId="24995"/>
    <cellStyle name="s_Valuation _DB Dados do Mercado_Açúcar Físico não embarcado - Nov08 - Conferido_DB Entrada_1_Dólar" xfId="24996"/>
    <cellStyle name="s_Valuation _DB Dados do Mercado_Açúcar Físico não embarcado - Nov08 - Conferido_DB Entrada_1_Dólar + NDF" xfId="24997"/>
    <cellStyle name="s_Valuation _DB Dados do Mercado_Açúcar Físico não embarcado - Nov08 - Conferido_DB Entrada_1_Dólar + NDF 2" xfId="24998"/>
    <cellStyle name="s_Valuation _DB Dados do Mercado_Açúcar Físico não embarcado - Nov08 - Conferido_DB Entrada_1_Dólar + NDF 2_15-FINANCEIRAS" xfId="24999"/>
    <cellStyle name="s_Valuation _DB Dados do Mercado_Açúcar Físico não embarcado - Nov08 - Conferido_DB Entrada_1_Dólar + NDF_15-FINANCEIRAS" xfId="25000"/>
    <cellStyle name="s_Valuation _DB Dados do Mercado_Açúcar Físico não embarcado - Nov08 - Conferido_DB Entrada_1_Dólar + NDF_15-FINANCEIRAS_1" xfId="25001"/>
    <cellStyle name="s_Valuation _DB Dados do Mercado_Açúcar Físico não embarcado - Nov08 - Conferido_DB Entrada_1_Dólar + NDF_2-DRE" xfId="25002"/>
    <cellStyle name="s_Valuation _DB Dados do Mercado_Açúcar Físico não embarcado - Nov08 - Conferido_DB Entrada_1_Dólar + NDF_2-DRE_Dep_Judiciais-Contingências" xfId="25003"/>
    <cellStyle name="s_Valuation _DB Dados do Mercado_Açúcar Físico não embarcado - Nov08 - Conferido_DB Entrada_1_Dólar + NDF_2-DRE_DFC Gerencial" xfId="25004"/>
    <cellStyle name="s_Valuation _DB Dados do Mercado_Açúcar Físico não embarcado - Nov08 - Conferido_DB Entrada_1_Dólar + NDF_2-DRE_DMPL" xfId="25005"/>
    <cellStyle name="s_Valuation _DB Dados do Mercado_Açúcar Físico não embarcado - Nov08 - Conferido_DB Entrada_1_Dólar + NDF_3-Balanço" xfId="25006"/>
    <cellStyle name="s_Valuation _DB Dados do Mercado_Açúcar Físico não embarcado - Nov08 - Conferido_DB Entrada_1_Dólar + NDF_7-Estoque" xfId="25007"/>
    <cellStyle name="s_Valuation _DB Dados do Mercado_Açúcar Físico não embarcado - Nov08 - Conferido_DB Entrada_1_Dólar + NDF_Relatório Gerencial" xfId="25008"/>
    <cellStyle name="s_Valuation _DB Dados do Mercado_Açúcar Físico não embarcado - Nov08 - Conferido_DB Entrada_1_Dólar + NDF_Relatório Gerencial 2" xfId="25009"/>
    <cellStyle name="s_Valuation _DB Dados do Mercado_Açúcar Físico não embarcado - Nov08 - Conferido_DB Entrada_1_Dólar + NDF_Relatório Gerencial 2_15-FINANCEIRAS" xfId="25010"/>
    <cellStyle name="s_Valuation _DB Dados do Mercado_Açúcar Físico não embarcado - Nov08 - Conferido_DB Entrada_1_Dólar + NDF_Relatório Gerencial_15-FINANCEIRAS" xfId="25011"/>
    <cellStyle name="s_Valuation _DB Dados do Mercado_Açúcar Físico não embarcado - Nov08 - Conferido_DB Entrada_1_Dólar + NDF_Relatório Gerencial_15-FINANCEIRAS_1" xfId="25012"/>
    <cellStyle name="s_Valuation _DB Dados do Mercado_Açúcar Físico não embarcado - Nov08 - Conferido_DB Entrada_1_Dólar + NDF_Relatório Gerencial_2-DRE" xfId="25013"/>
    <cellStyle name="s_Valuation _DB Dados do Mercado_Açúcar Físico não embarcado - Nov08 - Conferido_DB Entrada_1_Dólar + NDF_Relatório Gerencial_2-DRE_Dep_Judiciais-Contingências" xfId="25014"/>
    <cellStyle name="s_Valuation _DB Dados do Mercado_Açúcar Físico não embarcado - Nov08 - Conferido_DB Entrada_1_Dólar + NDF_Relatório Gerencial_2-DRE_DFC Gerencial" xfId="25015"/>
    <cellStyle name="s_Valuation _DB Dados do Mercado_Açúcar Físico não embarcado - Nov08 - Conferido_DB Entrada_1_Dólar + NDF_Relatório Gerencial_2-DRE_DMPL" xfId="25016"/>
    <cellStyle name="s_Valuation _DB Dados do Mercado_Açúcar Físico não embarcado - Nov08 - Conferido_DB Entrada_1_Dólar + NDF_Relatório Gerencial_3-Balanço" xfId="25017"/>
    <cellStyle name="s_Valuation _DB Dados do Mercado_Açúcar Físico não embarcado - Nov08 - Conferido_DB Entrada_1_Dólar + NDF_Relatório Gerencial_7-Estoque" xfId="25018"/>
    <cellStyle name="s_Valuation _DB Dados do Mercado_Açúcar Físico não embarcado - Nov08 - Conferido_DB Entrada_1_Dólar + NDF_Relatório Gerencial_DB Entrada" xfId="25019"/>
    <cellStyle name="s_Valuation _DB Dados do Mercado_Açúcar Físico não embarcado - Nov08 - Conferido_DB Entrada_1_Dólar + NDF_Relatório Gerencial_DB Entrada 2" xfId="25020"/>
    <cellStyle name="s_Valuation _DB Dados do Mercado_Açúcar Físico não embarcado - Nov08 - Conferido_DB Entrada_1_Dólar + NDF_Relatório Gerencial_DB Entrada 2_15-FINANCEIRAS" xfId="25021"/>
    <cellStyle name="s_Valuation _DB Dados do Mercado_Açúcar Físico não embarcado - Nov08 - Conferido_DB Entrada_1_Dólar + NDF_Relatório Gerencial_DB Entrada_15-FINANCEIRAS" xfId="25022"/>
    <cellStyle name="s_Valuation _DB Dados do Mercado_Açúcar Físico não embarcado - Nov08 - Conferido_DB Entrada_1_Dólar + NDF_Relatório Gerencial_DB Entrada_15-FINANCEIRAS_1" xfId="25023"/>
    <cellStyle name="s_Valuation _DB Dados do Mercado_Açúcar Físico não embarcado - Nov08 - Conferido_DB Entrada_1_Dólar + NDF_Relatório Gerencial_DB Entrada_2-DRE" xfId="25024"/>
    <cellStyle name="s_Valuation _DB Dados do Mercado_Açúcar Físico não embarcado - Nov08 - Conferido_DB Entrada_1_Dólar + NDF_Relatório Gerencial_DB Entrada_2-DRE_Dep_Judiciais-Contingências" xfId="25025"/>
    <cellStyle name="s_Valuation _DB Dados do Mercado_Açúcar Físico não embarcado - Nov08 - Conferido_DB Entrada_1_Dólar + NDF_Relatório Gerencial_DB Entrada_2-DRE_DFC Gerencial" xfId="25026"/>
    <cellStyle name="s_Valuation _DB Dados do Mercado_Açúcar Físico não embarcado - Nov08 - Conferido_DB Entrada_1_Dólar + NDF_Relatório Gerencial_DB Entrada_2-DRE_DMPL" xfId="25027"/>
    <cellStyle name="s_Valuation _DB Dados do Mercado_Açúcar Físico não embarcado - Nov08 - Conferido_DB Entrada_1_Dólar + NDF_Relatório Gerencial_DB Entrada_3-Balanço" xfId="25028"/>
    <cellStyle name="s_Valuation _DB Dados do Mercado_Açúcar Físico não embarcado - Nov08 - Conferido_DB Entrada_1_Dólar + NDF_Relatório Gerencial_DB Entrada_7-Estoque" xfId="25029"/>
    <cellStyle name="s_Valuation _DB Dados do Mercado_Açúcar Físico não embarcado - Nov08 - Conferido_DB Entrada_1_Dólar 2" xfId="25030"/>
    <cellStyle name="s_Valuation _DB Dados do Mercado_Açúcar Físico não embarcado - Nov08 - Conferido_DB Entrada_1_Dólar 2_15-FINANCEIRAS" xfId="25031"/>
    <cellStyle name="s_Valuation _DB Dados do Mercado_Açúcar Físico não embarcado - Nov08 - Conferido_DB Entrada_1_Dólar 3" xfId="25032"/>
    <cellStyle name="s_Valuation _DB Dados do Mercado_Açúcar Físico não embarcado - Nov08 - Conferido_DB Entrada_1_Dólar 3_15-FINANCEIRAS" xfId="25033"/>
    <cellStyle name="s_Valuation _DB Dados do Mercado_Açúcar Físico não embarcado - Nov08 - Conferido_DB Entrada_1_Dólar 4" xfId="25034"/>
    <cellStyle name="s_Valuation _DB Dados do Mercado_Açúcar Físico não embarcado - Nov08 - Conferido_DB Entrada_1_Dólar 4_15-FINANCEIRAS" xfId="25035"/>
    <cellStyle name="s_Valuation _DB Dados do Mercado_Açúcar Físico não embarcado - Nov08 - Conferido_DB Entrada_1_Dólar Offshore" xfId="25036"/>
    <cellStyle name="s_Valuation _DB Dados do Mercado_Açúcar Físico não embarcado - Nov08 - Conferido_DB Entrada_1_Dólar Offshore 2" xfId="25037"/>
    <cellStyle name="s_Valuation _DB Dados do Mercado_Açúcar Físico não embarcado - Nov08 - Conferido_DB Entrada_1_Dólar Offshore 2_15-FINANCEIRAS" xfId="25038"/>
    <cellStyle name="s_Valuation _DB Dados do Mercado_Açúcar Físico não embarcado - Nov08 - Conferido_DB Entrada_1_Dólar Offshore_15-FINANCEIRAS" xfId="25039"/>
    <cellStyle name="s_Valuation _DB Dados do Mercado_Açúcar Físico não embarcado - Nov08 - Conferido_DB Entrada_1_Dólar Offshore_15-FINANCEIRAS_1" xfId="25040"/>
    <cellStyle name="s_Valuation _DB Dados do Mercado_Açúcar Físico não embarcado - Nov08 - Conferido_DB Entrada_1_Dólar Offshore_2-DRE" xfId="25041"/>
    <cellStyle name="s_Valuation _DB Dados do Mercado_Açúcar Físico não embarcado - Nov08 - Conferido_DB Entrada_1_Dólar Offshore_2-DRE_Dep_Judiciais-Contingências" xfId="25042"/>
    <cellStyle name="s_Valuation _DB Dados do Mercado_Açúcar Físico não embarcado - Nov08 - Conferido_DB Entrada_1_Dólar Offshore_2-DRE_DFC Gerencial" xfId="25043"/>
    <cellStyle name="s_Valuation _DB Dados do Mercado_Açúcar Físico não embarcado - Nov08 - Conferido_DB Entrada_1_Dólar Offshore_2-DRE_DMPL" xfId="25044"/>
    <cellStyle name="s_Valuation _DB Dados do Mercado_Açúcar Físico não embarcado - Nov08 - Conferido_DB Entrada_1_Dólar Offshore_3-Balanço" xfId="25045"/>
    <cellStyle name="s_Valuation _DB Dados do Mercado_Açúcar Físico não embarcado - Nov08 - Conferido_DB Entrada_1_Dólar Offshore_7-Estoque" xfId="25046"/>
    <cellStyle name="s_Valuation _DB Dados do Mercado_Açúcar Físico não embarcado - Nov08 - Conferido_DB Entrada_1_Dólar Offshore_Relatório Gerencial" xfId="25047"/>
    <cellStyle name="s_Valuation _DB Dados do Mercado_Açúcar Físico não embarcado - Nov08 - Conferido_DB Entrada_1_Dólar Offshore_Relatório Gerencial 2" xfId="25048"/>
    <cellStyle name="s_Valuation _DB Dados do Mercado_Açúcar Físico não embarcado - Nov08 - Conferido_DB Entrada_1_Dólar Offshore_Relatório Gerencial 2_15-FINANCEIRAS" xfId="25049"/>
    <cellStyle name="s_Valuation _DB Dados do Mercado_Açúcar Físico não embarcado - Nov08 - Conferido_DB Entrada_1_Dólar Offshore_Relatório Gerencial_15-FINANCEIRAS" xfId="25050"/>
    <cellStyle name="s_Valuation _DB Dados do Mercado_Açúcar Físico não embarcado - Nov08 - Conferido_DB Entrada_1_Dólar Offshore_Relatório Gerencial_15-FINANCEIRAS_1" xfId="25051"/>
    <cellStyle name="s_Valuation _DB Dados do Mercado_Açúcar Físico não embarcado - Nov08 - Conferido_DB Entrada_1_Dólar Offshore_Relatório Gerencial_2-DRE" xfId="25052"/>
    <cellStyle name="s_Valuation _DB Dados do Mercado_Açúcar Físico não embarcado - Nov08 - Conferido_DB Entrada_1_Dólar Offshore_Relatório Gerencial_2-DRE_Dep_Judiciais-Contingências" xfId="25053"/>
    <cellStyle name="s_Valuation _DB Dados do Mercado_Açúcar Físico não embarcado - Nov08 - Conferido_DB Entrada_1_Dólar Offshore_Relatório Gerencial_2-DRE_DFC Gerencial" xfId="25054"/>
    <cellStyle name="s_Valuation _DB Dados do Mercado_Açúcar Físico não embarcado - Nov08 - Conferido_DB Entrada_1_Dólar Offshore_Relatório Gerencial_2-DRE_DMPL" xfId="25055"/>
    <cellStyle name="s_Valuation _DB Dados do Mercado_Açúcar Físico não embarcado - Nov08 - Conferido_DB Entrada_1_Dólar Offshore_Relatório Gerencial_3-Balanço" xfId="25056"/>
    <cellStyle name="s_Valuation _DB Dados do Mercado_Açúcar Físico não embarcado - Nov08 - Conferido_DB Entrada_1_Dólar Offshore_Relatório Gerencial_7-Estoque" xfId="25057"/>
    <cellStyle name="s_Valuation _DB Dados do Mercado_Açúcar Físico não embarcado - Nov08 - Conferido_DB Entrada_1_Dólar Offshore_Relatório Gerencial_DB Entrada" xfId="25058"/>
    <cellStyle name="s_Valuation _DB Dados do Mercado_Açúcar Físico não embarcado - Nov08 - Conferido_DB Entrada_1_Dólar Offshore_Relatório Gerencial_DB Entrada 2" xfId="25059"/>
    <cellStyle name="s_Valuation _DB Dados do Mercado_Açúcar Físico não embarcado - Nov08 - Conferido_DB Entrada_1_Dólar Offshore_Relatório Gerencial_DB Entrada 2_15-FINANCEIRAS" xfId="25060"/>
    <cellStyle name="s_Valuation _DB Dados do Mercado_Açúcar Físico não embarcado - Nov08 - Conferido_DB Entrada_1_Dólar Offshore_Relatório Gerencial_DB Entrada_15-FINANCEIRAS" xfId="25061"/>
    <cellStyle name="s_Valuation _DB Dados do Mercado_Açúcar Físico não embarcado - Nov08 - Conferido_DB Entrada_1_Dólar Offshore_Relatório Gerencial_DB Entrada_15-FINANCEIRAS_1" xfId="25062"/>
    <cellStyle name="s_Valuation _DB Dados do Mercado_Açúcar Físico não embarcado - Nov08 - Conferido_DB Entrada_1_Dólar Offshore_Relatório Gerencial_DB Entrada_2-DRE" xfId="25063"/>
    <cellStyle name="s_Valuation _DB Dados do Mercado_Açúcar Físico não embarcado - Nov08 - Conferido_DB Entrada_1_Dólar Offshore_Relatório Gerencial_DB Entrada_2-DRE_Dep_Judiciais-Contingências" xfId="25064"/>
    <cellStyle name="s_Valuation _DB Dados do Mercado_Açúcar Físico não embarcado - Nov08 - Conferido_DB Entrada_1_Dólar Offshore_Relatório Gerencial_DB Entrada_2-DRE_DFC Gerencial" xfId="25065"/>
    <cellStyle name="s_Valuation _DB Dados do Mercado_Açúcar Físico não embarcado - Nov08 - Conferido_DB Entrada_1_Dólar Offshore_Relatório Gerencial_DB Entrada_2-DRE_DMPL" xfId="25066"/>
    <cellStyle name="s_Valuation _DB Dados do Mercado_Açúcar Físico não embarcado - Nov08 - Conferido_DB Entrada_1_Dólar Offshore_Relatório Gerencial_DB Entrada_3-Balanço" xfId="25067"/>
    <cellStyle name="s_Valuation _DB Dados do Mercado_Açúcar Físico não embarcado - Nov08 - Conferido_DB Entrada_1_Dólar Offshore_Relatório Gerencial_DB Entrada_7-Estoque" xfId="25068"/>
    <cellStyle name="s_Valuation _DB Dados do Mercado_Açúcar Físico não embarcado - Nov08 - Conferido_DB Entrada_1_Dólar_15-FINANCEIRAS" xfId="25069"/>
    <cellStyle name="s_Valuation _DB Dados do Mercado_Açúcar Físico não embarcado - Nov08 - Conferido_DB Entrada_1_Dólar_15-FINANCEIRAS_1" xfId="25070"/>
    <cellStyle name="s_Valuation _DB Dados do Mercado_Açúcar Físico não embarcado - Nov08 - Conferido_DB Entrada_1_Dólar_2-DRE" xfId="25071"/>
    <cellStyle name="s_Valuation _DB Dados do Mercado_Açúcar Físico não embarcado - Nov08 - Conferido_DB Entrada_1_Dólar_2-DRE_Dep_Judiciais-Contingências" xfId="25072"/>
    <cellStyle name="s_Valuation _DB Dados do Mercado_Açúcar Físico não embarcado - Nov08 - Conferido_DB Entrada_1_Dólar_2-DRE_DFC Gerencial" xfId="25073"/>
    <cellStyle name="s_Valuation _DB Dados do Mercado_Açúcar Físico não embarcado - Nov08 - Conferido_DB Entrada_1_Dólar_2-DRE_DMPL" xfId="25074"/>
    <cellStyle name="s_Valuation _DB Dados do Mercado_Açúcar Físico não embarcado - Nov08 - Conferido_DB Entrada_1_Dólar_3-Balanço" xfId="25075"/>
    <cellStyle name="s_Valuation _DB Dados do Mercado_Açúcar Físico não embarcado - Nov08 - Conferido_DB Entrada_1_Dólar_7-Estoque" xfId="25076"/>
    <cellStyle name="s_Valuation _DB Dados do Mercado_Açúcar Físico não embarcado - Nov08 - Conferido_DB Entrada_1_Dólar_Relatório Gerencial" xfId="25077"/>
    <cellStyle name="s_Valuation _DB Dados do Mercado_Açúcar Físico não embarcado - Nov08 - Conferido_DB Entrada_1_Dólar_Relatório Gerencial 2" xfId="25078"/>
    <cellStyle name="s_Valuation _DB Dados do Mercado_Açúcar Físico não embarcado - Nov08 - Conferido_DB Entrada_1_Dólar_Relatório Gerencial 2_15-FINANCEIRAS" xfId="25079"/>
    <cellStyle name="s_Valuation _DB Dados do Mercado_Açúcar Físico não embarcado - Nov08 - Conferido_DB Entrada_1_Dólar_Relatório Gerencial_15-FINANCEIRAS" xfId="25080"/>
    <cellStyle name="s_Valuation _DB Dados do Mercado_Açúcar Físico não embarcado - Nov08 - Conferido_DB Entrada_1_Dólar_Relatório Gerencial_15-FINANCEIRAS_1" xfId="25081"/>
    <cellStyle name="s_Valuation _DB Dados do Mercado_Açúcar Físico não embarcado - Nov08 - Conferido_DB Entrada_1_Dólar_Relatório Gerencial_2-DRE" xfId="25082"/>
    <cellStyle name="s_Valuation _DB Dados do Mercado_Açúcar Físico não embarcado - Nov08 - Conferido_DB Entrada_1_Dólar_Relatório Gerencial_2-DRE_Dep_Judiciais-Contingências" xfId="25083"/>
    <cellStyle name="s_Valuation _DB Dados do Mercado_Açúcar Físico não embarcado - Nov08 - Conferido_DB Entrada_1_Dólar_Relatório Gerencial_2-DRE_DFC Gerencial" xfId="25084"/>
    <cellStyle name="s_Valuation _DB Dados do Mercado_Açúcar Físico não embarcado - Nov08 - Conferido_DB Entrada_1_Dólar_Relatório Gerencial_2-DRE_DMPL" xfId="25085"/>
    <cellStyle name="s_Valuation _DB Dados do Mercado_Açúcar Físico não embarcado - Nov08 - Conferido_DB Entrada_1_Dólar_Relatório Gerencial_3-Balanço" xfId="25086"/>
    <cellStyle name="s_Valuation _DB Dados do Mercado_Açúcar Físico não embarcado - Nov08 - Conferido_DB Entrada_1_Dólar_Relatório Gerencial_7-Estoque" xfId="25087"/>
    <cellStyle name="s_Valuation _DB Dados do Mercado_Açúcar Físico não embarcado - Nov08 - Conferido_DB Entrada_1_Dólar_Relatório Gerencial_DB Entrada" xfId="25088"/>
    <cellStyle name="s_Valuation _DB Dados do Mercado_Açúcar Físico não embarcado - Nov08 - Conferido_DB Entrada_1_Dólar_Relatório Gerencial_DB Entrada 2" xfId="25089"/>
    <cellStyle name="s_Valuation _DB Dados do Mercado_Açúcar Físico não embarcado - Nov08 - Conferido_DB Entrada_1_Dólar_Relatório Gerencial_DB Entrada 2_15-FINANCEIRAS" xfId="25090"/>
    <cellStyle name="s_Valuation _DB Dados do Mercado_Açúcar Físico não embarcado - Nov08 - Conferido_DB Entrada_1_Dólar_Relatório Gerencial_DB Entrada_15-FINANCEIRAS" xfId="25091"/>
    <cellStyle name="s_Valuation _DB Dados do Mercado_Açúcar Físico não embarcado - Nov08 - Conferido_DB Entrada_1_Dólar_Relatório Gerencial_DB Entrada_15-FINANCEIRAS_1" xfId="25092"/>
    <cellStyle name="s_Valuation _DB Dados do Mercado_Açúcar Físico não embarcado - Nov08 - Conferido_DB Entrada_1_Dólar_Relatório Gerencial_DB Entrada_2-DRE" xfId="25093"/>
    <cellStyle name="s_Valuation _DB Dados do Mercado_Açúcar Físico não embarcado - Nov08 - Conferido_DB Entrada_1_Dólar_Relatório Gerencial_DB Entrada_2-DRE_Dep_Judiciais-Contingências" xfId="25094"/>
    <cellStyle name="s_Valuation _DB Dados do Mercado_Açúcar Físico não embarcado - Nov08 - Conferido_DB Entrada_1_Dólar_Relatório Gerencial_DB Entrada_2-DRE_DFC Gerencial" xfId="25095"/>
    <cellStyle name="s_Valuation _DB Dados do Mercado_Açúcar Físico não embarcado - Nov08 - Conferido_DB Entrada_1_Dólar_Relatório Gerencial_DB Entrada_2-DRE_DMPL" xfId="25096"/>
    <cellStyle name="s_Valuation _DB Dados do Mercado_Açúcar Físico não embarcado - Nov08 - Conferido_DB Entrada_1_Dólar_Relatório Gerencial_DB Entrada_3-Balanço" xfId="25097"/>
    <cellStyle name="s_Valuation _DB Dados do Mercado_Açúcar Físico não embarcado - Nov08 - Conferido_DB Entrada_1_Dólar_Relatório Gerencial_DB Entrada_7-Estoque" xfId="25098"/>
    <cellStyle name="s_Valuation _DB Dados do Mercado_Açúcar Físico não embarcado - Nov08 - Conferido_DB Entrada_1_Heating Oil" xfId="25099"/>
    <cellStyle name="s_Valuation _DB Dados do Mercado_Açúcar Físico não embarcado - Nov08 - Conferido_DB Entrada_1_Heating Oil 2" xfId="25100"/>
    <cellStyle name="s_Valuation _DB Dados do Mercado_Açúcar Físico não embarcado - Nov08 - Conferido_DB Entrada_1_Heating Oil 2_15-FINANCEIRAS" xfId="25101"/>
    <cellStyle name="s_Valuation _DB Dados do Mercado_Açúcar Físico não embarcado - Nov08 - Conferido_DB Entrada_1_Heating Oil_15-FINANCEIRAS" xfId="25102"/>
    <cellStyle name="s_Valuation _DB Dados do Mercado_Açúcar Físico não embarcado - Nov08 - Conferido_DB Entrada_1_Heating Oil_15-FINANCEIRAS_1" xfId="25103"/>
    <cellStyle name="s_Valuation _DB Dados do Mercado_Açúcar Físico não embarcado - Nov08 - Conferido_DB Entrada_1_Heating Oil_2-DRE" xfId="25104"/>
    <cellStyle name="s_Valuation _DB Dados do Mercado_Açúcar Físico não embarcado - Nov08 - Conferido_DB Entrada_1_Heating Oil_2-DRE_Dep_Judiciais-Contingências" xfId="25105"/>
    <cellStyle name="s_Valuation _DB Dados do Mercado_Açúcar Físico não embarcado - Nov08 - Conferido_DB Entrada_1_Heating Oil_2-DRE_DFC Gerencial" xfId="25106"/>
    <cellStyle name="s_Valuation _DB Dados do Mercado_Açúcar Físico não embarcado - Nov08 - Conferido_DB Entrada_1_Heating Oil_2-DRE_DMPL" xfId="25107"/>
    <cellStyle name="s_Valuation _DB Dados do Mercado_Açúcar Físico não embarcado - Nov08 - Conferido_DB Entrada_1_Heating Oil_3-Balanço" xfId="25108"/>
    <cellStyle name="s_Valuation _DB Dados do Mercado_Açúcar Físico não embarcado - Nov08 - Conferido_DB Entrada_1_Heating Oil_7-Estoque" xfId="25109"/>
    <cellStyle name="s_Valuation _DB Dados do Mercado_Açúcar Físico não embarcado - Nov08 - Conferido_DB Entrada_1_Heating Oil_Relatório Gerencial" xfId="25110"/>
    <cellStyle name="s_Valuation _DB Dados do Mercado_Açúcar Físico não embarcado - Nov08 - Conferido_DB Entrada_1_Heating Oil_Relatório Gerencial 2" xfId="25111"/>
    <cellStyle name="s_Valuation _DB Dados do Mercado_Açúcar Físico não embarcado - Nov08 - Conferido_DB Entrada_1_Heating Oil_Relatório Gerencial 2_15-FINANCEIRAS" xfId="25112"/>
    <cellStyle name="s_Valuation _DB Dados do Mercado_Açúcar Físico não embarcado - Nov08 - Conferido_DB Entrada_1_Heating Oil_Relatório Gerencial_15-FINANCEIRAS" xfId="25113"/>
    <cellStyle name="s_Valuation _DB Dados do Mercado_Açúcar Físico não embarcado - Nov08 - Conferido_DB Entrada_1_Heating Oil_Relatório Gerencial_15-FINANCEIRAS_1" xfId="25114"/>
    <cellStyle name="s_Valuation _DB Dados do Mercado_Açúcar Físico não embarcado - Nov08 - Conferido_DB Entrada_1_Heating Oil_Relatório Gerencial_2-DRE" xfId="25115"/>
    <cellStyle name="s_Valuation _DB Dados do Mercado_Açúcar Físico não embarcado - Nov08 - Conferido_DB Entrada_1_Heating Oil_Relatório Gerencial_2-DRE_Dep_Judiciais-Contingências" xfId="25116"/>
    <cellStyle name="s_Valuation _DB Dados do Mercado_Açúcar Físico não embarcado - Nov08 - Conferido_DB Entrada_1_Heating Oil_Relatório Gerencial_2-DRE_DFC Gerencial" xfId="25117"/>
    <cellStyle name="s_Valuation _DB Dados do Mercado_Açúcar Físico não embarcado - Nov08 - Conferido_DB Entrada_1_Heating Oil_Relatório Gerencial_2-DRE_DMPL" xfId="25118"/>
    <cellStyle name="s_Valuation _DB Dados do Mercado_Açúcar Físico não embarcado - Nov08 - Conferido_DB Entrada_1_Heating Oil_Relatório Gerencial_3-Balanço" xfId="25119"/>
    <cellStyle name="s_Valuation _DB Dados do Mercado_Açúcar Físico não embarcado - Nov08 - Conferido_DB Entrada_1_Heating Oil_Relatório Gerencial_7-Estoque" xfId="25120"/>
    <cellStyle name="s_Valuation _DB Dados do Mercado_Açúcar Físico não embarcado - Nov08 - Conferido_DB Entrada_1_Heating Oil_Relatório Gerencial_DB Entrada" xfId="25121"/>
    <cellStyle name="s_Valuation _DB Dados do Mercado_Açúcar Físico não embarcado - Nov08 - Conferido_DB Entrada_1_Heating Oil_Relatório Gerencial_DB Entrada 2" xfId="25122"/>
    <cellStyle name="s_Valuation _DB Dados do Mercado_Açúcar Físico não embarcado - Nov08 - Conferido_DB Entrada_1_Heating Oil_Relatório Gerencial_DB Entrada 2_15-FINANCEIRAS" xfId="25123"/>
    <cellStyle name="s_Valuation _DB Dados do Mercado_Açúcar Físico não embarcado - Nov08 - Conferido_DB Entrada_1_Heating Oil_Relatório Gerencial_DB Entrada_15-FINANCEIRAS" xfId="25124"/>
    <cellStyle name="s_Valuation _DB Dados do Mercado_Açúcar Físico não embarcado - Nov08 - Conferido_DB Entrada_1_Heating Oil_Relatório Gerencial_DB Entrada_15-FINANCEIRAS_1" xfId="25125"/>
    <cellStyle name="s_Valuation _DB Dados do Mercado_Açúcar Físico não embarcado - Nov08 - Conferido_DB Entrada_1_Heating Oil_Relatório Gerencial_DB Entrada_2-DRE" xfId="25126"/>
    <cellStyle name="s_Valuation _DB Dados do Mercado_Açúcar Físico não embarcado - Nov08 - Conferido_DB Entrada_1_Heating Oil_Relatório Gerencial_DB Entrada_2-DRE_Dep_Judiciais-Contingências" xfId="25127"/>
    <cellStyle name="s_Valuation _DB Dados do Mercado_Açúcar Físico não embarcado - Nov08 - Conferido_DB Entrada_1_Heating Oil_Relatório Gerencial_DB Entrada_2-DRE_DFC Gerencial" xfId="25128"/>
    <cellStyle name="s_Valuation _DB Dados do Mercado_Açúcar Físico não embarcado - Nov08 - Conferido_DB Entrada_1_Heating Oil_Relatório Gerencial_DB Entrada_2-DRE_DMPL" xfId="25129"/>
    <cellStyle name="s_Valuation _DB Dados do Mercado_Açúcar Físico não embarcado - Nov08 - Conferido_DB Entrada_1_Heating Oil_Relatório Gerencial_DB Entrada_3-Balanço" xfId="25130"/>
    <cellStyle name="s_Valuation _DB Dados do Mercado_Açúcar Físico não embarcado - Nov08 - Conferido_DB Entrada_1_Heating Oil_Relatório Gerencial_DB Entrada_7-Estoque" xfId="25131"/>
    <cellStyle name="s_Valuation _DB Dados do Mercado_Açúcar Físico não embarcado - Nov08 - Conferido_DB Entrada_1_Liquidação" xfId="25132"/>
    <cellStyle name="s_Valuation _DB Dados do Mercado_Açúcar Físico não embarcado - Nov08 - Conferido_DB Entrada_1_Liquidação 2" xfId="25133"/>
    <cellStyle name="s_Valuation _DB Dados do Mercado_Açúcar Físico não embarcado - Nov08 - Conferido_DB Entrada_1_Liquidação 2_15-FINANCEIRAS" xfId="25134"/>
    <cellStyle name="s_Valuation _DB Dados do Mercado_Açúcar Físico não embarcado - Nov08 - Conferido_DB Entrada_1_Liquidação_15-FINANCEIRAS" xfId="25135"/>
    <cellStyle name="s_Valuation _DB Dados do Mercado_Açúcar Físico não embarcado - Nov08 - Conferido_DB Entrada_1_Liquidação_15-FINANCEIRAS_1" xfId="25136"/>
    <cellStyle name="s_Valuation _DB Dados do Mercado_Açúcar Físico não embarcado - Nov08 - Conferido_DB Entrada_1_Liquidação_2-DRE" xfId="25137"/>
    <cellStyle name="s_Valuation _DB Dados do Mercado_Açúcar Físico não embarcado - Nov08 - Conferido_DB Entrada_1_Liquidação_2-DRE_Dep_Judiciais-Contingências" xfId="25138"/>
    <cellStyle name="s_Valuation _DB Dados do Mercado_Açúcar Físico não embarcado - Nov08 - Conferido_DB Entrada_1_Liquidação_2-DRE_DFC Gerencial" xfId="25139"/>
    <cellStyle name="s_Valuation _DB Dados do Mercado_Açúcar Físico não embarcado - Nov08 - Conferido_DB Entrada_1_Liquidação_2-DRE_DMPL" xfId="25140"/>
    <cellStyle name="s_Valuation _DB Dados do Mercado_Açúcar Físico não embarcado - Nov08 - Conferido_DB Entrada_1_Liquidação_3-Balanço" xfId="25141"/>
    <cellStyle name="s_Valuation _DB Dados do Mercado_Açúcar Físico não embarcado - Nov08 - Conferido_DB Entrada_1_Liquidação_7-Estoque" xfId="25142"/>
    <cellStyle name="s_Valuation _DB Dados do Mercado_Açúcar Físico não embarcado - Nov08 - Conferido_DB Entrada_1_Liquidação_Relatório Gerencial" xfId="25143"/>
    <cellStyle name="s_Valuation _DB Dados do Mercado_Açúcar Físico não embarcado - Nov08 - Conferido_DB Entrada_1_Liquidação_Relatório Gerencial 2" xfId="25144"/>
    <cellStyle name="s_Valuation _DB Dados do Mercado_Açúcar Físico não embarcado - Nov08 - Conferido_DB Entrada_1_Liquidação_Relatório Gerencial 2_15-FINANCEIRAS" xfId="25145"/>
    <cellStyle name="s_Valuation _DB Dados do Mercado_Açúcar Físico não embarcado - Nov08 - Conferido_DB Entrada_1_Liquidação_Relatório Gerencial_15-FINANCEIRAS" xfId="25146"/>
    <cellStyle name="s_Valuation _DB Dados do Mercado_Açúcar Físico não embarcado - Nov08 - Conferido_DB Entrada_1_Liquidação_Relatório Gerencial_15-FINANCEIRAS_1" xfId="25147"/>
    <cellStyle name="s_Valuation _DB Dados do Mercado_Açúcar Físico não embarcado - Nov08 - Conferido_DB Entrada_1_Liquidação_Relatório Gerencial_2-DRE" xfId="25148"/>
    <cellStyle name="s_Valuation _DB Dados do Mercado_Açúcar Físico não embarcado - Nov08 - Conferido_DB Entrada_1_Liquidação_Relatório Gerencial_2-DRE_Dep_Judiciais-Contingências" xfId="25149"/>
    <cellStyle name="s_Valuation _DB Dados do Mercado_Açúcar Físico não embarcado - Nov08 - Conferido_DB Entrada_1_Liquidação_Relatório Gerencial_2-DRE_DFC Gerencial" xfId="25150"/>
    <cellStyle name="s_Valuation _DB Dados do Mercado_Açúcar Físico não embarcado - Nov08 - Conferido_DB Entrada_1_Liquidação_Relatório Gerencial_2-DRE_DMPL" xfId="25151"/>
    <cellStyle name="s_Valuation _DB Dados do Mercado_Açúcar Físico não embarcado - Nov08 - Conferido_DB Entrada_1_Liquidação_Relatório Gerencial_3-Balanço" xfId="25152"/>
    <cellStyle name="s_Valuation _DB Dados do Mercado_Açúcar Físico não embarcado - Nov08 - Conferido_DB Entrada_1_Liquidação_Relatório Gerencial_7-Estoque" xfId="25153"/>
    <cellStyle name="s_Valuation _DB Dados do Mercado_Açúcar Físico não embarcado - Nov08 - Conferido_DB Entrada_1_Liquidação_Relatório Gerencial_DB Entrada" xfId="25154"/>
    <cellStyle name="s_Valuation _DB Dados do Mercado_Açúcar Físico não embarcado - Nov08 - Conferido_DB Entrada_1_Liquidação_Relatório Gerencial_DB Entrada 2" xfId="25155"/>
    <cellStyle name="s_Valuation _DB Dados do Mercado_Açúcar Físico não embarcado - Nov08 - Conferido_DB Entrada_1_Liquidação_Relatório Gerencial_DB Entrada 2_15-FINANCEIRAS" xfId="25156"/>
    <cellStyle name="s_Valuation _DB Dados do Mercado_Açúcar Físico não embarcado - Nov08 - Conferido_DB Entrada_1_Liquidação_Relatório Gerencial_DB Entrada_15-FINANCEIRAS" xfId="25157"/>
    <cellStyle name="s_Valuation _DB Dados do Mercado_Açúcar Físico não embarcado - Nov08 - Conferido_DB Entrada_1_Liquidação_Relatório Gerencial_DB Entrada_15-FINANCEIRAS_1" xfId="25158"/>
    <cellStyle name="s_Valuation _DB Dados do Mercado_Açúcar Físico não embarcado - Nov08 - Conferido_DB Entrada_1_Liquidação_Relatório Gerencial_DB Entrada_2-DRE" xfId="25159"/>
    <cellStyle name="s_Valuation _DB Dados do Mercado_Açúcar Físico não embarcado - Nov08 - Conferido_DB Entrada_1_Liquidação_Relatório Gerencial_DB Entrada_2-DRE_Dep_Judiciais-Contingências" xfId="25160"/>
    <cellStyle name="s_Valuation _DB Dados do Mercado_Açúcar Físico não embarcado - Nov08 - Conferido_DB Entrada_1_Liquidação_Relatório Gerencial_DB Entrada_2-DRE_DFC Gerencial" xfId="25161"/>
    <cellStyle name="s_Valuation _DB Dados do Mercado_Açúcar Físico não embarcado - Nov08 - Conferido_DB Entrada_1_Liquidação_Relatório Gerencial_DB Entrada_2-DRE_DMPL" xfId="25162"/>
    <cellStyle name="s_Valuation _DB Dados do Mercado_Açúcar Físico não embarcado - Nov08 - Conferido_DB Entrada_1_Liquidação_Relatório Gerencial_DB Entrada_3-Balanço" xfId="25163"/>
    <cellStyle name="s_Valuation _DB Dados do Mercado_Açúcar Físico não embarcado - Nov08 - Conferido_DB Entrada_1_Liquidação_Relatório Gerencial_DB Entrada_7-Estoque" xfId="25164"/>
    <cellStyle name="s_Valuation _DB Dados do Mercado_Açúcar Físico não embarcado - Nov08 - Conferido_DB Entrada_1_Liquidações_Prêmios" xfId="25165"/>
    <cellStyle name="s_Valuation _DB Dados do Mercado_Açúcar Físico não embarcado - Nov08 - Conferido_DB Entrada_1_Liquidações_Prêmios 2" xfId="25166"/>
    <cellStyle name="s_Valuation _DB Dados do Mercado_Açúcar Físico não embarcado - Nov08 - Conferido_DB Entrada_1_Liquidações_Prêmios 2_15-FINANCEIRAS" xfId="25167"/>
    <cellStyle name="s_Valuation _DB Dados do Mercado_Açúcar Físico não embarcado - Nov08 - Conferido_DB Entrada_1_Liquidações_Prêmios_15-FINANCEIRAS" xfId="25168"/>
    <cellStyle name="s_Valuation _DB Dados do Mercado_Açúcar Físico não embarcado - Nov08 - Conferido_DB Entrada_1_Liquidações_Prêmios_15-FINANCEIRAS_1" xfId="25169"/>
    <cellStyle name="s_Valuation _DB Dados do Mercado_Açúcar Físico não embarcado - Nov08 - Conferido_DB Entrada_1_Liquidações_Prêmios_2-DRE" xfId="25170"/>
    <cellStyle name="s_Valuation _DB Dados do Mercado_Açúcar Físico não embarcado - Nov08 - Conferido_DB Entrada_1_Liquidações_Prêmios_2-DRE_Dep_Judiciais-Contingências" xfId="25171"/>
    <cellStyle name="s_Valuation _DB Dados do Mercado_Açúcar Físico não embarcado - Nov08 - Conferido_DB Entrada_1_Liquidações_Prêmios_2-DRE_DFC Gerencial" xfId="25172"/>
    <cellStyle name="s_Valuation _DB Dados do Mercado_Açúcar Físico não embarcado - Nov08 - Conferido_DB Entrada_1_Liquidações_Prêmios_2-DRE_DMPL" xfId="25173"/>
    <cellStyle name="s_Valuation _DB Dados do Mercado_Açúcar Físico não embarcado - Nov08 - Conferido_DB Entrada_1_Liquidações_Prêmios_3-Balanço" xfId="25174"/>
    <cellStyle name="s_Valuation _DB Dados do Mercado_Açúcar Físico não embarcado - Nov08 - Conferido_DB Entrada_1_Liquidações_Prêmios_7-Estoque" xfId="25175"/>
    <cellStyle name="s_Valuation _DB Dados do Mercado_Açúcar Físico não embarcado - Nov08 - Conferido_DB Entrada_1_NDF" xfId="25176"/>
    <cellStyle name="s_Valuation _DB Dados do Mercado_Açúcar Físico não embarcado - Nov08 - Conferido_DB Entrada_1_NDF 2" xfId="25177"/>
    <cellStyle name="s_Valuation _DB Dados do Mercado_Açúcar Físico não embarcado - Nov08 - Conferido_DB Entrada_1_NDF 2_15-FINANCEIRAS" xfId="25178"/>
    <cellStyle name="s_Valuation _DB Dados do Mercado_Açúcar Físico não embarcado - Nov08 - Conferido_DB Entrada_1_NDF_15-FINANCEIRAS" xfId="25179"/>
    <cellStyle name="s_Valuation _DB Dados do Mercado_Açúcar Físico não embarcado - Nov08 - Conferido_DB Entrada_1_NDF_15-FINANCEIRAS_1" xfId="25180"/>
    <cellStyle name="s_Valuation _DB Dados do Mercado_Açúcar Físico não embarcado - Nov08 - Conferido_DB Entrada_1_NDF_2-DRE" xfId="25181"/>
    <cellStyle name="s_Valuation _DB Dados do Mercado_Açúcar Físico não embarcado - Nov08 - Conferido_DB Entrada_1_NDF_2-DRE_Dep_Judiciais-Contingências" xfId="25182"/>
    <cellStyle name="s_Valuation _DB Dados do Mercado_Açúcar Físico não embarcado - Nov08 - Conferido_DB Entrada_1_NDF_2-DRE_DFC Gerencial" xfId="25183"/>
    <cellStyle name="s_Valuation _DB Dados do Mercado_Açúcar Físico não embarcado - Nov08 - Conferido_DB Entrada_1_NDF_2-DRE_DMPL" xfId="25184"/>
    <cellStyle name="s_Valuation _DB Dados do Mercado_Açúcar Físico não embarcado - Nov08 - Conferido_DB Entrada_1_NDF_3-Balanço" xfId="25185"/>
    <cellStyle name="s_Valuation _DB Dados do Mercado_Açúcar Físico não embarcado - Nov08 - Conferido_DB Entrada_1_NDF_7-Estoque" xfId="25186"/>
    <cellStyle name="s_Valuation _DB Dados do Mercado_Açúcar Físico não embarcado - Nov08 - Conferido_DB Entrada_1_NDF_Relatório Gerencial" xfId="25187"/>
    <cellStyle name="s_Valuation _DB Dados do Mercado_Açúcar Físico não embarcado - Nov08 - Conferido_DB Entrada_1_NDF_Relatório Gerencial 2" xfId="25188"/>
    <cellStyle name="s_Valuation _DB Dados do Mercado_Açúcar Físico não embarcado - Nov08 - Conferido_DB Entrada_1_NDF_Relatório Gerencial 2_15-FINANCEIRAS" xfId="25189"/>
    <cellStyle name="s_Valuation _DB Dados do Mercado_Açúcar Físico não embarcado - Nov08 - Conferido_DB Entrada_1_NDF_Relatório Gerencial_15-FINANCEIRAS" xfId="25190"/>
    <cellStyle name="s_Valuation _DB Dados do Mercado_Açúcar Físico não embarcado - Nov08 - Conferido_DB Entrada_1_NDF_Relatório Gerencial_15-FINANCEIRAS_1" xfId="25191"/>
    <cellStyle name="s_Valuation _DB Dados do Mercado_Açúcar Físico não embarcado - Nov08 - Conferido_DB Entrada_1_NDF_Relatório Gerencial_2-DRE" xfId="25192"/>
    <cellStyle name="s_Valuation _DB Dados do Mercado_Açúcar Físico não embarcado - Nov08 - Conferido_DB Entrada_1_NDF_Relatório Gerencial_2-DRE_Dep_Judiciais-Contingências" xfId="25193"/>
    <cellStyle name="s_Valuation _DB Dados do Mercado_Açúcar Físico não embarcado - Nov08 - Conferido_DB Entrada_1_NDF_Relatório Gerencial_2-DRE_DFC Gerencial" xfId="25194"/>
    <cellStyle name="s_Valuation _DB Dados do Mercado_Açúcar Físico não embarcado - Nov08 - Conferido_DB Entrada_1_NDF_Relatório Gerencial_2-DRE_DMPL" xfId="25195"/>
    <cellStyle name="s_Valuation _DB Dados do Mercado_Açúcar Físico não embarcado - Nov08 - Conferido_DB Entrada_1_NDF_Relatório Gerencial_3-Balanço" xfId="25196"/>
    <cellStyle name="s_Valuation _DB Dados do Mercado_Açúcar Físico não embarcado - Nov08 - Conferido_DB Entrada_1_NDF_Relatório Gerencial_7-Estoque" xfId="25197"/>
    <cellStyle name="s_Valuation _DB Dados do Mercado_Açúcar Físico não embarcado - Nov08 - Conferido_DB Entrada_1_NDF_Relatório Gerencial_DB Entrada" xfId="25198"/>
    <cellStyle name="s_Valuation _DB Dados do Mercado_Açúcar Físico não embarcado - Nov08 - Conferido_DB Entrada_1_NDF_Relatório Gerencial_DB Entrada 2" xfId="25199"/>
    <cellStyle name="s_Valuation _DB Dados do Mercado_Açúcar Físico não embarcado - Nov08 - Conferido_DB Entrada_1_NDF_Relatório Gerencial_DB Entrada 2_15-FINANCEIRAS" xfId="25200"/>
    <cellStyle name="s_Valuation _DB Dados do Mercado_Açúcar Físico não embarcado - Nov08 - Conferido_DB Entrada_1_NDF_Relatório Gerencial_DB Entrada_15-FINANCEIRAS" xfId="25201"/>
    <cellStyle name="s_Valuation _DB Dados do Mercado_Açúcar Físico não embarcado - Nov08 - Conferido_DB Entrada_1_NDF_Relatório Gerencial_DB Entrada_15-FINANCEIRAS_1" xfId="25202"/>
    <cellStyle name="s_Valuation _DB Dados do Mercado_Açúcar Físico não embarcado - Nov08 - Conferido_DB Entrada_1_NDF_Relatório Gerencial_DB Entrada_2-DRE" xfId="25203"/>
    <cellStyle name="s_Valuation _DB Dados do Mercado_Açúcar Físico não embarcado - Nov08 - Conferido_DB Entrada_1_NDF_Relatório Gerencial_DB Entrada_2-DRE_Dep_Judiciais-Contingências" xfId="25204"/>
    <cellStyle name="s_Valuation _DB Dados do Mercado_Açúcar Físico não embarcado - Nov08 - Conferido_DB Entrada_1_NDF_Relatório Gerencial_DB Entrada_2-DRE_DFC Gerencial" xfId="25205"/>
    <cellStyle name="s_Valuation _DB Dados do Mercado_Açúcar Físico não embarcado - Nov08 - Conferido_DB Entrada_1_NDF_Relatório Gerencial_DB Entrada_2-DRE_DMPL" xfId="25206"/>
    <cellStyle name="s_Valuation _DB Dados do Mercado_Açúcar Físico não embarcado - Nov08 - Conferido_DB Entrada_1_NDF_Relatório Gerencial_DB Entrada_3-Balanço" xfId="25207"/>
    <cellStyle name="s_Valuation _DB Dados do Mercado_Açúcar Físico não embarcado - Nov08 - Conferido_DB Entrada_1_NDF_Relatório Gerencial_DB Entrada_7-Estoque" xfId="25208"/>
    <cellStyle name="s_Valuation _DB Dados do Mercado_Açúcar Físico não embarcado - Nov08 - Conferido_DB Entrada_1_Posição Futuros" xfId="25209"/>
    <cellStyle name="s_Valuation _DB Dados do Mercado_Açúcar Físico não embarcado - Nov08 - Conferido_DB Entrada_1_Posição Futuros 2" xfId="25210"/>
    <cellStyle name="s_Valuation _DB Dados do Mercado_Açúcar Físico não embarcado - Nov08 - Conferido_DB Entrada_1_Posição Futuros 2_15-FINANCEIRAS" xfId="25211"/>
    <cellStyle name="s_Valuation _DB Dados do Mercado_Açúcar Físico não embarcado - Nov08 - Conferido_DB Entrada_1_Posição Futuros_15-FINANCEIRAS" xfId="25212"/>
    <cellStyle name="s_Valuation _DB Dados do Mercado_Açúcar Físico não embarcado - Nov08 - Conferido_DB Entrada_1_Posição Futuros_15-FINANCEIRAS_1" xfId="25213"/>
    <cellStyle name="s_Valuation _DB Dados do Mercado_Açúcar Físico não embarcado - Nov08 - Conferido_DB Entrada_1_Posição Futuros_2-DRE" xfId="25214"/>
    <cellStyle name="s_Valuation _DB Dados do Mercado_Açúcar Físico não embarcado - Nov08 - Conferido_DB Entrada_1_Posição Futuros_2-DRE_Dep_Judiciais-Contingências" xfId="25215"/>
    <cellStyle name="s_Valuation _DB Dados do Mercado_Açúcar Físico não embarcado - Nov08 - Conferido_DB Entrada_1_Posição Futuros_2-DRE_DFC Gerencial" xfId="25216"/>
    <cellStyle name="s_Valuation _DB Dados do Mercado_Açúcar Físico não embarcado - Nov08 - Conferido_DB Entrada_1_Posição Futuros_2-DRE_DMPL" xfId="25217"/>
    <cellStyle name="s_Valuation _DB Dados do Mercado_Açúcar Físico não embarcado - Nov08 - Conferido_DB Entrada_1_Posição Futuros_3-Balanço" xfId="25218"/>
    <cellStyle name="s_Valuation _DB Dados do Mercado_Açúcar Físico não embarcado - Nov08 - Conferido_DB Entrada_1_Posição Futuros_7-Estoque" xfId="25219"/>
    <cellStyle name="s_Valuation _DB Dados do Mercado_Açúcar Físico não embarcado - Nov08 - Conferido_DB Entrada_1_ptax" xfId="25220"/>
    <cellStyle name="s_Valuation _DB Dados do Mercado_Açúcar Físico não embarcado - Nov08 - Conferido_DB Entrada_1_ptax 2" xfId="25221"/>
    <cellStyle name="s_Valuation _DB Dados do Mercado_Açúcar Físico não embarcado - Nov08 - Conferido_DB Entrada_1_ptax 2_15-FINANCEIRAS" xfId="25222"/>
    <cellStyle name="s_Valuation _DB Dados do Mercado_Açúcar Físico não embarcado - Nov08 - Conferido_DB Entrada_1_ptax_15-FINANCEIRAS" xfId="25223"/>
    <cellStyle name="s_Valuation _DB Dados do Mercado_Açúcar Físico não embarcado - Nov08 - Conferido_DB Entrada_1_ptax_15-FINANCEIRAS_1" xfId="25224"/>
    <cellStyle name="s_Valuation _DB Dados do Mercado_Açúcar Físico não embarcado - Nov08 - Conferido_DB Entrada_1_ptax_2-DRE" xfId="25225"/>
    <cellStyle name="s_Valuation _DB Dados do Mercado_Açúcar Físico não embarcado - Nov08 - Conferido_DB Entrada_1_ptax_2-DRE_Dep_Judiciais-Contingências" xfId="25226"/>
    <cellStyle name="s_Valuation _DB Dados do Mercado_Açúcar Físico não embarcado - Nov08 - Conferido_DB Entrada_1_ptax_2-DRE_DFC Gerencial" xfId="25227"/>
    <cellStyle name="s_Valuation _DB Dados do Mercado_Açúcar Físico não embarcado - Nov08 - Conferido_DB Entrada_1_ptax_2-DRE_DMPL" xfId="25228"/>
    <cellStyle name="s_Valuation _DB Dados do Mercado_Açúcar Físico não embarcado - Nov08 - Conferido_DB Entrada_1_ptax_3-Balanço" xfId="25229"/>
    <cellStyle name="s_Valuation _DB Dados do Mercado_Açúcar Físico não embarcado - Nov08 - Conferido_DB Entrada_1_ptax_7-Estoque" xfId="25230"/>
    <cellStyle name="s_Valuation _DB Dados do Mercado_Açúcar Físico não embarcado - Nov08 - Conferido_DB Entrada_1_ptax_Relatório Gerencial" xfId="25231"/>
    <cellStyle name="s_Valuation _DB Dados do Mercado_Açúcar Físico não embarcado - Nov08 - Conferido_DB Entrada_1_ptax_Relatório Gerencial 2" xfId="25232"/>
    <cellStyle name="s_Valuation _DB Dados do Mercado_Açúcar Físico não embarcado - Nov08 - Conferido_DB Entrada_1_ptax_Relatório Gerencial 2_15-FINANCEIRAS" xfId="25233"/>
    <cellStyle name="s_Valuation _DB Dados do Mercado_Açúcar Físico não embarcado - Nov08 - Conferido_DB Entrada_1_ptax_Relatório Gerencial_15-FINANCEIRAS" xfId="25234"/>
    <cellStyle name="s_Valuation _DB Dados do Mercado_Açúcar Físico não embarcado - Nov08 - Conferido_DB Entrada_1_ptax_Relatório Gerencial_15-FINANCEIRAS_1" xfId="25235"/>
    <cellStyle name="s_Valuation _DB Dados do Mercado_Açúcar Físico não embarcado - Nov08 - Conferido_DB Entrada_1_ptax_Relatório Gerencial_2-DRE" xfId="25236"/>
    <cellStyle name="s_Valuation _DB Dados do Mercado_Açúcar Físico não embarcado - Nov08 - Conferido_DB Entrada_1_ptax_Relatório Gerencial_2-DRE_Dep_Judiciais-Contingências" xfId="25237"/>
    <cellStyle name="s_Valuation _DB Dados do Mercado_Açúcar Físico não embarcado - Nov08 - Conferido_DB Entrada_1_ptax_Relatório Gerencial_2-DRE_DFC Gerencial" xfId="25238"/>
    <cellStyle name="s_Valuation _DB Dados do Mercado_Açúcar Físico não embarcado - Nov08 - Conferido_DB Entrada_1_ptax_Relatório Gerencial_2-DRE_DMPL" xfId="25239"/>
    <cellStyle name="s_Valuation _DB Dados do Mercado_Açúcar Físico não embarcado - Nov08 - Conferido_DB Entrada_1_ptax_Relatório Gerencial_3-Balanço" xfId="25240"/>
    <cellStyle name="s_Valuation _DB Dados do Mercado_Açúcar Físico não embarcado - Nov08 - Conferido_DB Entrada_1_ptax_Relatório Gerencial_7-Estoque" xfId="25241"/>
    <cellStyle name="s_Valuation _DB Dados do Mercado_Açúcar Físico não embarcado - Nov08 - Conferido_DB Entrada_1_ptax_Relatório Gerencial_DB Entrada" xfId="25242"/>
    <cellStyle name="s_Valuation _DB Dados do Mercado_Açúcar Físico não embarcado - Nov08 - Conferido_DB Entrada_1_ptax_Relatório Gerencial_DB Entrada 2" xfId="25243"/>
    <cellStyle name="s_Valuation _DB Dados do Mercado_Açúcar Físico não embarcado - Nov08 - Conferido_DB Entrada_1_ptax_Relatório Gerencial_DB Entrada 2_15-FINANCEIRAS" xfId="25244"/>
    <cellStyle name="s_Valuation _DB Dados do Mercado_Açúcar Físico não embarcado - Nov08 - Conferido_DB Entrada_1_ptax_Relatório Gerencial_DB Entrada_15-FINANCEIRAS" xfId="25245"/>
    <cellStyle name="s_Valuation _DB Dados do Mercado_Açúcar Físico não embarcado - Nov08 - Conferido_DB Entrada_1_ptax_Relatório Gerencial_DB Entrada_15-FINANCEIRAS_1" xfId="25246"/>
    <cellStyle name="s_Valuation _DB Dados do Mercado_Açúcar Físico não embarcado - Nov08 - Conferido_DB Entrada_1_ptax_Relatório Gerencial_DB Entrada_2-DRE" xfId="25247"/>
    <cellStyle name="s_Valuation _DB Dados do Mercado_Açúcar Físico não embarcado - Nov08 - Conferido_DB Entrada_1_ptax_Relatório Gerencial_DB Entrada_2-DRE_Dep_Judiciais-Contingências" xfId="25248"/>
    <cellStyle name="s_Valuation _DB Dados do Mercado_Açúcar Físico não embarcado - Nov08 - Conferido_DB Entrada_1_ptax_Relatório Gerencial_DB Entrada_2-DRE_DFC Gerencial" xfId="25249"/>
    <cellStyle name="s_Valuation _DB Dados do Mercado_Açúcar Físico não embarcado - Nov08 - Conferido_DB Entrada_1_ptax_Relatório Gerencial_DB Entrada_2-DRE_DMPL" xfId="25250"/>
    <cellStyle name="s_Valuation _DB Dados do Mercado_Açúcar Físico não embarcado - Nov08 - Conferido_DB Entrada_1_ptax_Relatório Gerencial_DB Entrada_3-Balanço" xfId="25251"/>
    <cellStyle name="s_Valuation _DB Dados do Mercado_Açúcar Físico não embarcado - Nov08 - Conferido_DB Entrada_1_ptax_Relatório Gerencial_DB Entrada_7-Estoque" xfId="25252"/>
    <cellStyle name="s_Valuation _DB Dados do Mercado_Açúcar Físico não embarcado - Nov08 - Conferido_DB Entrada_1_PTX" xfId="25253"/>
    <cellStyle name="s_Valuation _DB Dados do Mercado_Açúcar Físico não embarcado - Nov08 - Conferido_DB Entrada_1_PTX 2" xfId="25254"/>
    <cellStyle name="s_Valuation _DB Dados do Mercado_Açúcar Físico não embarcado - Nov08 - Conferido_DB Entrada_1_PTX 2_15-FINANCEIRAS" xfId="25255"/>
    <cellStyle name="s_Valuation _DB Dados do Mercado_Açúcar Físico não embarcado - Nov08 - Conferido_DB Entrada_1_PTX_15-FINANCEIRAS" xfId="25256"/>
    <cellStyle name="s_Valuation _DB Dados do Mercado_Açúcar Físico não embarcado - Nov08 - Conferido_DB Entrada_1_PTX_15-FINANCEIRAS_1" xfId="25257"/>
    <cellStyle name="s_Valuation _DB Dados do Mercado_Açúcar Físico não embarcado - Nov08 - Conferido_DB Entrada_1_PTX_2-DRE" xfId="25258"/>
    <cellStyle name="s_Valuation _DB Dados do Mercado_Açúcar Físico não embarcado - Nov08 - Conferido_DB Entrada_1_PTX_2-DRE_Dep_Judiciais-Contingências" xfId="25259"/>
    <cellStyle name="s_Valuation _DB Dados do Mercado_Açúcar Físico não embarcado - Nov08 - Conferido_DB Entrada_1_PTX_2-DRE_DFC Gerencial" xfId="25260"/>
    <cellStyle name="s_Valuation _DB Dados do Mercado_Açúcar Físico não embarcado - Nov08 - Conferido_DB Entrada_1_PTX_2-DRE_DMPL" xfId="25261"/>
    <cellStyle name="s_Valuation _DB Dados do Mercado_Açúcar Físico não embarcado - Nov08 - Conferido_DB Entrada_1_PTX_3-Balanço" xfId="25262"/>
    <cellStyle name="s_Valuation _DB Dados do Mercado_Açúcar Físico não embarcado - Nov08 - Conferido_DB Entrada_1_PTX_7-Estoque" xfId="25263"/>
    <cellStyle name="s_Valuation _DB Dados do Mercado_Açúcar Físico não embarcado - Nov08 - Conferido_DB Entrada_1_PTX_Relatório Gerencial" xfId="25264"/>
    <cellStyle name="s_Valuation _DB Dados do Mercado_Açúcar Físico não embarcado - Nov08 - Conferido_DB Entrada_1_PTX_Relatório Gerencial 2" xfId="25265"/>
    <cellStyle name="s_Valuation _DB Dados do Mercado_Açúcar Físico não embarcado - Nov08 - Conferido_DB Entrada_1_PTX_Relatório Gerencial 2_15-FINANCEIRAS" xfId="25266"/>
    <cellStyle name="s_Valuation _DB Dados do Mercado_Açúcar Físico não embarcado - Nov08 - Conferido_DB Entrada_1_PTX_Relatório Gerencial_15-FINANCEIRAS" xfId="25267"/>
    <cellStyle name="s_Valuation _DB Dados do Mercado_Açúcar Físico não embarcado - Nov08 - Conferido_DB Entrada_1_PTX_Relatório Gerencial_15-FINANCEIRAS_1" xfId="25268"/>
    <cellStyle name="s_Valuation _DB Dados do Mercado_Açúcar Físico não embarcado - Nov08 - Conferido_DB Entrada_1_PTX_Relatório Gerencial_2-DRE" xfId="25269"/>
    <cellStyle name="s_Valuation _DB Dados do Mercado_Açúcar Físico não embarcado - Nov08 - Conferido_DB Entrada_1_PTX_Relatório Gerencial_2-DRE_Dep_Judiciais-Contingências" xfId="25270"/>
    <cellStyle name="s_Valuation _DB Dados do Mercado_Açúcar Físico não embarcado - Nov08 - Conferido_DB Entrada_1_PTX_Relatório Gerencial_2-DRE_DFC Gerencial" xfId="25271"/>
    <cellStyle name="s_Valuation _DB Dados do Mercado_Açúcar Físico não embarcado - Nov08 - Conferido_DB Entrada_1_PTX_Relatório Gerencial_2-DRE_DMPL" xfId="25272"/>
    <cellStyle name="s_Valuation _DB Dados do Mercado_Açúcar Físico não embarcado - Nov08 - Conferido_DB Entrada_1_PTX_Relatório Gerencial_3-Balanço" xfId="25273"/>
    <cellStyle name="s_Valuation _DB Dados do Mercado_Açúcar Físico não embarcado - Nov08 - Conferido_DB Entrada_1_PTX_Relatório Gerencial_7-Estoque" xfId="25274"/>
    <cellStyle name="s_Valuation _DB Dados do Mercado_Açúcar Físico não embarcado - Nov08 - Conferido_DB Entrada_1_PTX_Relatório Gerencial_DB Entrada" xfId="25275"/>
    <cellStyle name="s_Valuation _DB Dados do Mercado_Açúcar Físico não embarcado - Nov08 - Conferido_DB Entrada_1_PTX_Relatório Gerencial_DB Entrada 2" xfId="25276"/>
    <cellStyle name="s_Valuation _DB Dados do Mercado_Açúcar Físico não embarcado - Nov08 - Conferido_DB Entrada_1_PTX_Relatório Gerencial_DB Entrada 2_15-FINANCEIRAS" xfId="25277"/>
    <cellStyle name="s_Valuation _DB Dados do Mercado_Açúcar Físico não embarcado - Nov08 - Conferido_DB Entrada_1_PTX_Relatório Gerencial_DB Entrada_15-FINANCEIRAS" xfId="25278"/>
    <cellStyle name="s_Valuation _DB Dados do Mercado_Açúcar Físico não embarcado - Nov08 - Conferido_DB Entrada_1_PTX_Relatório Gerencial_DB Entrada_15-FINANCEIRAS_1" xfId="25279"/>
    <cellStyle name="s_Valuation _DB Dados do Mercado_Açúcar Físico não embarcado - Nov08 - Conferido_DB Entrada_1_PTX_Relatório Gerencial_DB Entrada_2-DRE" xfId="25280"/>
    <cellStyle name="s_Valuation _DB Dados do Mercado_Açúcar Físico não embarcado - Nov08 - Conferido_DB Entrada_1_PTX_Relatório Gerencial_DB Entrada_2-DRE_Dep_Judiciais-Contingências" xfId="25281"/>
    <cellStyle name="s_Valuation _DB Dados do Mercado_Açúcar Físico não embarcado - Nov08 - Conferido_DB Entrada_1_PTX_Relatório Gerencial_DB Entrada_2-DRE_DFC Gerencial" xfId="25282"/>
    <cellStyle name="s_Valuation _DB Dados do Mercado_Açúcar Físico não embarcado - Nov08 - Conferido_DB Entrada_1_PTX_Relatório Gerencial_DB Entrada_2-DRE_DMPL" xfId="25283"/>
    <cellStyle name="s_Valuation _DB Dados do Mercado_Açúcar Físico não embarcado - Nov08 - Conferido_DB Entrada_1_PTX_Relatório Gerencial_DB Entrada_3-Balanço" xfId="25284"/>
    <cellStyle name="s_Valuation _DB Dados do Mercado_Açúcar Físico não embarcado - Nov08 - Conferido_DB Entrada_1_PTX_Relatório Gerencial_DB Entrada_7-Estoque" xfId="25285"/>
    <cellStyle name="s_Valuation _DB Dados do Mercado_Açúcar Físico não embarcado - Nov08 - Conferido_DB Entrada_1_relatorio" xfId="25286"/>
    <cellStyle name="s_Valuation _DB Dados do Mercado_Açúcar Físico não embarcado - Nov08 - Conferido_DB Entrada_1_relatorio 2" xfId="25287"/>
    <cellStyle name="s_Valuation _DB Dados do Mercado_Açúcar Físico não embarcado - Nov08 - Conferido_DB Entrada_1_relatorio 2_15-FINANCEIRAS" xfId="25288"/>
    <cellStyle name="s_Valuation _DB Dados do Mercado_Açúcar Físico não embarcado - Nov08 - Conferido_DB Entrada_1_Relatório de Commodities" xfId="25289"/>
    <cellStyle name="s_Valuation _DB Dados do Mercado_Açúcar Físico não embarcado - Nov08 - Conferido_DB Entrada_1_Relatório de Commodities 2" xfId="25290"/>
    <cellStyle name="s_Valuation _DB Dados do Mercado_Açúcar Físico não embarcado - Nov08 - Conferido_DB Entrada_1_Relatório de Commodities 2_15-FINANCEIRAS" xfId="25291"/>
    <cellStyle name="s_Valuation _DB Dados do Mercado_Açúcar Físico não embarcado - Nov08 - Conferido_DB Entrada_1_Relatório de Commodities_15-FINANCEIRAS" xfId="25292"/>
    <cellStyle name="s_Valuation _DB Dados do Mercado_Açúcar Físico não embarcado - Nov08 - Conferido_DB Entrada_1_Relatório de Commodities_15-FINANCEIRAS_1" xfId="25293"/>
    <cellStyle name="s_Valuation _DB Dados do Mercado_Açúcar Físico não embarcado - Nov08 - Conferido_DB Entrada_1_Relatório de Commodities_2-DRE" xfId="25294"/>
    <cellStyle name="s_Valuation _DB Dados do Mercado_Açúcar Físico não embarcado - Nov08 - Conferido_DB Entrada_1_Relatório de Commodities_2-DRE_Dep_Judiciais-Contingências" xfId="25295"/>
    <cellStyle name="s_Valuation _DB Dados do Mercado_Açúcar Físico não embarcado - Nov08 - Conferido_DB Entrada_1_Relatório de Commodities_2-DRE_DFC Gerencial" xfId="25296"/>
    <cellStyle name="s_Valuation _DB Dados do Mercado_Açúcar Físico não embarcado - Nov08 - Conferido_DB Entrada_1_Relatório de Commodities_2-DRE_DMPL" xfId="25297"/>
    <cellStyle name="s_Valuation _DB Dados do Mercado_Açúcar Físico não embarcado - Nov08 - Conferido_DB Entrada_1_Relatório de Commodities_3-Balanço" xfId="25298"/>
    <cellStyle name="s_Valuation _DB Dados do Mercado_Açúcar Físico não embarcado - Nov08 - Conferido_DB Entrada_1_Relatório de Commodities_7-Estoque" xfId="25299"/>
    <cellStyle name="s_Valuation _DB Dados do Mercado_Açúcar Físico não embarcado - Nov08 - Conferido_DB Entrada_1_Relatório de Commodities_Relatório Gerencial" xfId="25300"/>
    <cellStyle name="s_Valuation _DB Dados do Mercado_Açúcar Físico não embarcado - Nov08 - Conferido_DB Entrada_1_Relatório de Commodities_Relatório Gerencial 2" xfId="25301"/>
    <cellStyle name="s_Valuation _DB Dados do Mercado_Açúcar Físico não embarcado - Nov08 - Conferido_DB Entrada_1_Relatório de Commodities_Relatório Gerencial 2_15-FINANCEIRAS" xfId="25302"/>
    <cellStyle name="s_Valuation _DB Dados do Mercado_Açúcar Físico não embarcado - Nov08 - Conferido_DB Entrada_1_Relatório de Commodities_Relatório Gerencial_15-FINANCEIRAS" xfId="25303"/>
    <cellStyle name="s_Valuation _DB Dados do Mercado_Açúcar Físico não embarcado - Nov08 - Conferido_DB Entrada_1_Relatório de Commodities_Relatório Gerencial_15-FINANCEIRAS_1" xfId="25304"/>
    <cellStyle name="s_Valuation _DB Dados do Mercado_Açúcar Físico não embarcado - Nov08 - Conferido_DB Entrada_1_Relatório de Commodities_Relatório Gerencial_2-DRE" xfId="25305"/>
    <cellStyle name="s_Valuation _DB Dados do Mercado_Açúcar Físico não embarcado - Nov08 - Conferido_DB Entrada_1_Relatório de Commodities_Relatório Gerencial_2-DRE_Dep_Judiciais-Contingências" xfId="25306"/>
    <cellStyle name="s_Valuation _DB Dados do Mercado_Açúcar Físico não embarcado - Nov08 - Conferido_DB Entrada_1_Relatório de Commodities_Relatório Gerencial_2-DRE_DFC Gerencial" xfId="25307"/>
    <cellStyle name="s_Valuation _DB Dados do Mercado_Açúcar Físico não embarcado - Nov08 - Conferido_DB Entrada_1_Relatório de Commodities_Relatório Gerencial_2-DRE_DMPL" xfId="25308"/>
    <cellStyle name="s_Valuation _DB Dados do Mercado_Açúcar Físico não embarcado - Nov08 - Conferido_DB Entrada_1_Relatório de Commodities_Relatório Gerencial_3-Balanço" xfId="25309"/>
    <cellStyle name="s_Valuation _DB Dados do Mercado_Açúcar Físico não embarcado - Nov08 - Conferido_DB Entrada_1_Relatório de Commodities_Relatório Gerencial_7-Estoque" xfId="25310"/>
    <cellStyle name="s_Valuation _DB Dados do Mercado_Açúcar Físico não embarcado - Nov08 - Conferido_DB Entrada_1_Relatório de Commodities_Relatório Gerencial_DB Entrada" xfId="25311"/>
    <cellStyle name="s_Valuation _DB Dados do Mercado_Açúcar Físico não embarcado - Nov08 - Conferido_DB Entrada_1_Relatório de Commodities_Relatório Gerencial_DB Entrada 2" xfId="25312"/>
    <cellStyle name="s_Valuation _DB Dados do Mercado_Açúcar Físico não embarcado - Nov08 - Conferido_DB Entrada_1_Relatório de Commodities_Relatório Gerencial_DB Entrada 2_15-FINANCEIRAS" xfId="25313"/>
    <cellStyle name="s_Valuation _DB Dados do Mercado_Açúcar Físico não embarcado - Nov08 - Conferido_DB Entrada_1_Relatório de Commodities_Relatório Gerencial_DB Entrada_15-FINANCEIRAS" xfId="25314"/>
    <cellStyle name="s_Valuation _DB Dados do Mercado_Açúcar Físico não embarcado - Nov08 - Conferido_DB Entrada_1_Relatório de Commodities_Relatório Gerencial_DB Entrada_15-FINANCEIRAS_1" xfId="25315"/>
    <cellStyle name="s_Valuation _DB Dados do Mercado_Açúcar Físico não embarcado - Nov08 - Conferido_DB Entrada_1_Relatório de Commodities_Relatório Gerencial_DB Entrada_2-DRE" xfId="25316"/>
    <cellStyle name="s_Valuation _DB Dados do Mercado_Açúcar Físico não embarcado - Nov08 - Conferido_DB Entrada_1_Relatório de Commodities_Relatório Gerencial_DB Entrada_2-DRE_Dep_Judiciais-Contingências" xfId="25317"/>
    <cellStyle name="s_Valuation _DB Dados do Mercado_Açúcar Físico não embarcado - Nov08 - Conferido_DB Entrada_1_Relatório de Commodities_Relatório Gerencial_DB Entrada_2-DRE_DFC Gerencial" xfId="25318"/>
    <cellStyle name="s_Valuation _DB Dados do Mercado_Açúcar Físico não embarcado - Nov08 - Conferido_DB Entrada_1_Relatório de Commodities_Relatório Gerencial_DB Entrada_2-DRE_DMPL" xfId="25319"/>
    <cellStyle name="s_Valuation _DB Dados do Mercado_Açúcar Físico não embarcado - Nov08 - Conferido_DB Entrada_1_Relatório de Commodities_Relatório Gerencial_DB Entrada_3-Balanço" xfId="25320"/>
    <cellStyle name="s_Valuation _DB Dados do Mercado_Açúcar Físico não embarcado - Nov08 - Conferido_DB Entrada_1_Relatório de Commodities_Relatório Gerencial_DB Entrada_7-Estoque" xfId="25321"/>
    <cellStyle name="s_Valuation _DB Dados do Mercado_Açúcar Físico não embarcado - Nov08 - Conferido_DB Entrada_1_Relatório Fechamento" xfId="25322"/>
    <cellStyle name="s_Valuation _DB Dados do Mercado_Açúcar Físico não embarcado - Nov08 - Conferido_DB Entrada_1_Relatório Fechamento 2" xfId="25323"/>
    <cellStyle name="s_Valuation _DB Dados do Mercado_Açúcar Físico não embarcado - Nov08 - Conferido_DB Entrada_1_Relatório Fechamento 2_15-FINANCEIRAS" xfId="25324"/>
    <cellStyle name="s_Valuation _DB Dados do Mercado_Açúcar Físico não embarcado - Nov08 - Conferido_DB Entrada_1_Relatório Fechamento_15-FINANCEIRAS" xfId="25325"/>
    <cellStyle name="s_Valuation _DB Dados do Mercado_Açúcar Físico não embarcado - Nov08 - Conferido_DB Entrada_1_Relatório Fechamento_15-FINANCEIRAS_1" xfId="25326"/>
    <cellStyle name="s_Valuation _DB Dados do Mercado_Açúcar Físico não embarcado - Nov08 - Conferido_DB Entrada_1_Relatório Fechamento_2-DRE" xfId="25327"/>
    <cellStyle name="s_Valuation _DB Dados do Mercado_Açúcar Físico não embarcado - Nov08 - Conferido_DB Entrada_1_Relatório Fechamento_2-DRE_Dep_Judiciais-Contingências" xfId="25328"/>
    <cellStyle name="s_Valuation _DB Dados do Mercado_Açúcar Físico não embarcado - Nov08 - Conferido_DB Entrada_1_Relatório Fechamento_2-DRE_DFC Gerencial" xfId="25329"/>
    <cellStyle name="s_Valuation _DB Dados do Mercado_Açúcar Físico não embarcado - Nov08 - Conferido_DB Entrada_1_Relatório Fechamento_2-DRE_DMPL" xfId="25330"/>
    <cellStyle name="s_Valuation _DB Dados do Mercado_Açúcar Físico não embarcado - Nov08 - Conferido_DB Entrada_1_Relatório Fechamento_3-Balanço" xfId="25331"/>
    <cellStyle name="s_Valuation _DB Dados do Mercado_Açúcar Físico não embarcado - Nov08 - Conferido_DB Entrada_1_Relatório Fechamento_7-Estoque" xfId="25332"/>
    <cellStyle name="s_Valuation _DB Dados do Mercado_Açúcar Físico não embarcado - Nov08 - Conferido_DB Entrada_1_Relatório Gerencial" xfId="25333"/>
    <cellStyle name="s_Valuation _DB Dados do Mercado_Açúcar Físico não embarcado - Nov08 - Conferido_DB Entrada_1_Relatório Gerencial 2" xfId="25334"/>
    <cellStyle name="s_Valuation _DB Dados do Mercado_Açúcar Físico não embarcado - Nov08 - Conferido_DB Entrada_1_Relatório Gerencial 2_15-FINANCEIRAS" xfId="25335"/>
    <cellStyle name="s_Valuation _DB Dados do Mercado_Açúcar Físico não embarcado - Nov08 - Conferido_DB Entrada_1_Relatório Gerencial_1" xfId="25336"/>
    <cellStyle name="s_Valuation _DB Dados do Mercado_Açúcar Físico não embarcado - Nov08 - Conferido_DB Entrada_1_Relatório Gerencial_1 2" xfId="25337"/>
    <cellStyle name="s_Valuation _DB Dados do Mercado_Açúcar Físico não embarcado - Nov08 - Conferido_DB Entrada_1_Relatório Gerencial_1 2_15-FINANCEIRAS" xfId="25338"/>
    <cellStyle name="s_Valuation _DB Dados do Mercado_Açúcar Físico não embarcado - Nov08 - Conferido_DB Entrada_1_Relatório Gerencial_1_15-FINANCEIRAS" xfId="25339"/>
    <cellStyle name="s_Valuation _DB Dados do Mercado_Açúcar Físico não embarcado - Nov08 - Conferido_DB Entrada_1_Relatório Gerencial_1_15-FINANCEIRAS_1" xfId="25340"/>
    <cellStyle name="s_Valuation _DB Dados do Mercado_Açúcar Físico não embarcado - Nov08 - Conferido_DB Entrada_1_Relatório Gerencial_1_2-DRE" xfId="25341"/>
    <cellStyle name="s_Valuation _DB Dados do Mercado_Açúcar Físico não embarcado - Nov08 - Conferido_DB Entrada_1_Relatório Gerencial_1_2-DRE_Dep_Judiciais-Contingências" xfId="25342"/>
    <cellStyle name="s_Valuation _DB Dados do Mercado_Açúcar Físico não embarcado - Nov08 - Conferido_DB Entrada_1_Relatório Gerencial_1_2-DRE_DFC Gerencial" xfId="25343"/>
    <cellStyle name="s_Valuation _DB Dados do Mercado_Açúcar Físico não embarcado - Nov08 - Conferido_DB Entrada_1_Relatório Gerencial_1_2-DRE_DMPL" xfId="25344"/>
    <cellStyle name="s_Valuation _DB Dados do Mercado_Açúcar Físico não embarcado - Nov08 - Conferido_DB Entrada_1_Relatório Gerencial_1_3-Balanço" xfId="25345"/>
    <cellStyle name="s_Valuation _DB Dados do Mercado_Açúcar Físico não embarcado - Nov08 - Conferido_DB Entrada_1_Relatório Gerencial_1_7-Estoque" xfId="25346"/>
    <cellStyle name="s_Valuation _DB Dados do Mercado_Açúcar Físico não embarcado - Nov08 - Conferido_DB Entrada_1_Relatório Gerencial_1_DB Boletas Abertas" xfId="25347"/>
    <cellStyle name="s_Valuation _DB Dados do Mercado_Açúcar Físico não embarcado - Nov08 - Conferido_DB Entrada_1_Relatório Gerencial_1_DB Boletas Abertas 2" xfId="25348"/>
    <cellStyle name="s_Valuation _DB Dados do Mercado_Açúcar Físico não embarcado - Nov08 - Conferido_DB Entrada_1_Relatório Gerencial_1_DB Boletas Abertas 2_15-FINANCEIRAS" xfId="25349"/>
    <cellStyle name="s_Valuation _DB Dados do Mercado_Açúcar Físico não embarcado - Nov08 - Conferido_DB Entrada_1_Relatório Gerencial_1_DB Boletas Abertas_15-FINANCEIRAS" xfId="25350"/>
    <cellStyle name="s_Valuation _DB Dados do Mercado_Açúcar Físico não embarcado - Nov08 - Conferido_DB Entrada_1_Relatório Gerencial_1_DB Boletas Abertas_15-FINANCEIRAS_1" xfId="25351"/>
    <cellStyle name="s_Valuation _DB Dados do Mercado_Açúcar Físico não embarcado - Nov08 - Conferido_DB Entrada_1_Relatório Gerencial_1_DB Boletas Abertas_2-DRE" xfId="25352"/>
    <cellStyle name="s_Valuation _DB Dados do Mercado_Açúcar Físico não embarcado - Nov08 - Conferido_DB Entrada_1_Relatório Gerencial_1_DB Boletas Abertas_2-DRE_Dep_Judiciais-Contingências" xfId="25353"/>
    <cellStyle name="s_Valuation _DB Dados do Mercado_Açúcar Físico não embarcado - Nov08 - Conferido_DB Entrada_1_Relatório Gerencial_1_DB Boletas Abertas_2-DRE_DFC Gerencial" xfId="25354"/>
    <cellStyle name="s_Valuation _DB Dados do Mercado_Açúcar Físico não embarcado - Nov08 - Conferido_DB Entrada_1_Relatório Gerencial_1_DB Boletas Abertas_2-DRE_DMPL" xfId="25355"/>
    <cellStyle name="s_Valuation _DB Dados do Mercado_Açúcar Físico não embarcado - Nov08 - Conferido_DB Entrada_1_Relatório Gerencial_1_DB Boletas Abertas_3-Balanço" xfId="25356"/>
    <cellStyle name="s_Valuation _DB Dados do Mercado_Açúcar Físico não embarcado - Nov08 - Conferido_DB Entrada_1_Relatório Gerencial_1_DB Boletas Abertas_7-Estoque" xfId="25357"/>
    <cellStyle name="s_Valuation _DB Dados do Mercado_Açúcar Físico não embarcado - Nov08 - Conferido_DB Entrada_1_Relatório Gerencial_1_DB Boletas Vencendo" xfId="25358"/>
    <cellStyle name="s_Valuation _DB Dados do Mercado_Açúcar Físico não embarcado - Nov08 - Conferido_DB Entrada_1_Relatório Gerencial_1_DB Boletas Vencendo 2" xfId="25359"/>
    <cellStyle name="s_Valuation _DB Dados do Mercado_Açúcar Físico não embarcado - Nov08 - Conferido_DB Entrada_1_Relatório Gerencial_1_DB Boletas Vencendo 2_15-FINANCEIRAS" xfId="25360"/>
    <cellStyle name="s_Valuation _DB Dados do Mercado_Açúcar Físico não embarcado - Nov08 - Conferido_DB Entrada_1_Relatório Gerencial_1_DB Boletas Vencendo_15-FINANCEIRAS" xfId="25361"/>
    <cellStyle name="s_Valuation _DB Dados do Mercado_Açúcar Físico não embarcado - Nov08 - Conferido_DB Entrada_1_Relatório Gerencial_1_DB Boletas Vencendo_15-FINANCEIRAS_1" xfId="25362"/>
    <cellStyle name="s_Valuation _DB Dados do Mercado_Açúcar Físico não embarcado - Nov08 - Conferido_DB Entrada_1_Relatório Gerencial_1_DB Boletas Vencendo_2-DRE" xfId="25363"/>
    <cellStyle name="s_Valuation _DB Dados do Mercado_Açúcar Físico não embarcado - Nov08 - Conferido_DB Entrada_1_Relatório Gerencial_1_DB Boletas Vencendo_2-DRE_Dep_Judiciais-Contingências" xfId="25364"/>
    <cellStyle name="s_Valuation _DB Dados do Mercado_Açúcar Físico não embarcado - Nov08 - Conferido_DB Entrada_1_Relatório Gerencial_1_DB Boletas Vencendo_2-DRE_DFC Gerencial" xfId="25365"/>
    <cellStyle name="s_Valuation _DB Dados do Mercado_Açúcar Físico não embarcado - Nov08 - Conferido_DB Entrada_1_Relatório Gerencial_1_DB Boletas Vencendo_2-DRE_DMPL" xfId="25366"/>
    <cellStyle name="s_Valuation _DB Dados do Mercado_Açúcar Físico não embarcado - Nov08 - Conferido_DB Entrada_1_Relatório Gerencial_1_DB Boletas Vencendo_3-Balanço" xfId="25367"/>
    <cellStyle name="s_Valuation _DB Dados do Mercado_Açúcar Físico não embarcado - Nov08 - Conferido_DB Entrada_1_Relatório Gerencial_1_DB Boletas Vencendo_7-Estoque" xfId="25368"/>
    <cellStyle name="s_Valuation _DB Dados do Mercado_Açúcar Físico não embarcado - Nov08 - Conferido_DB Entrada_1_Relatório Gerencial_1_DB Boletas Vencendo_Relatório Gerencial" xfId="25369"/>
    <cellStyle name="s_Valuation _DB Dados do Mercado_Açúcar Físico não embarcado - Nov08 - Conferido_DB Entrada_1_Relatório Gerencial_1_DB Boletas Vencendo_Relatório Gerencial 2" xfId="25370"/>
    <cellStyle name="s_Valuation _DB Dados do Mercado_Açúcar Físico não embarcado - Nov08 - Conferido_DB Entrada_1_Relatório Gerencial_1_DB Boletas Vencendo_Relatório Gerencial 2_15-FINANCEIRAS" xfId="25371"/>
    <cellStyle name="s_Valuation _DB Dados do Mercado_Açúcar Físico não embarcado - Nov08 - Conferido_DB Entrada_1_Relatório Gerencial_1_DB Boletas Vencendo_Relatório Gerencial_15-FINANCEIRAS" xfId="25372"/>
    <cellStyle name="s_Valuation _DB Dados do Mercado_Açúcar Físico não embarcado - Nov08 - Conferido_DB Entrada_1_Relatório Gerencial_1_DB Boletas Vencendo_Relatório Gerencial_15-FINANCEIRAS_1" xfId="25373"/>
    <cellStyle name="s_Valuation _DB Dados do Mercado_Açúcar Físico não embarcado - Nov08 - Conferido_DB Entrada_1_Relatório Gerencial_1_DB Boletas Vencendo_Relatório Gerencial_2-DRE" xfId="25374"/>
    <cellStyle name="s_Valuation _DB Dados do Mercado_Açúcar Físico não embarcado - Nov08 - Conferido_DB Entrada_1_Relatório Gerencial_1_DB Boletas Vencendo_Relatório Gerencial_2-DRE_Dep_Judiciais-Contingências" xfId="25375"/>
    <cellStyle name="s_Valuation _DB Dados do Mercado_Açúcar Físico não embarcado - Nov08 - Conferido_DB Entrada_1_Relatório Gerencial_1_DB Boletas Vencendo_Relatório Gerencial_2-DRE_DFC Gerencial" xfId="25376"/>
    <cellStyle name="s_Valuation _DB Dados do Mercado_Açúcar Físico não embarcado - Nov08 - Conferido_DB Entrada_1_Relatório Gerencial_1_DB Boletas Vencendo_Relatório Gerencial_2-DRE_DMPL" xfId="25377"/>
    <cellStyle name="s_Valuation _DB Dados do Mercado_Açúcar Físico não embarcado - Nov08 - Conferido_DB Entrada_1_Relatório Gerencial_1_DB Boletas Vencendo_Relatório Gerencial_3-Balanço" xfId="25378"/>
    <cellStyle name="s_Valuation _DB Dados do Mercado_Açúcar Físico não embarcado - Nov08 - Conferido_DB Entrada_1_Relatório Gerencial_1_DB Boletas Vencendo_Relatório Gerencial_7-Estoque" xfId="25379"/>
    <cellStyle name="s_Valuation _DB Dados do Mercado_Açúcar Físico não embarcado - Nov08 - Conferido_DB Entrada_1_Relatório Gerencial_1_DB Boletas Vencendo_Relatório Gerencial_DB Entrada" xfId="25380"/>
    <cellStyle name="s_Valuation _DB Dados do Mercado_Açúcar Físico não embarcado - Nov08 - Conferido_DB Entrada_1_Relatório Gerencial_1_DB Boletas Vencendo_Relatório Gerencial_DB Entrada 2" xfId="25381"/>
    <cellStyle name="s_Valuation _DB Dados do Mercado_Açúcar Físico não embarcado - Nov08 - Conferido_DB Entrada_1_Relatório Gerencial_1_DB Boletas Vencendo_Relatório Gerencial_DB Entrada 2_15-FINANCEIRAS" xfId="25382"/>
    <cellStyle name="s_Valuation _DB Dados do Mercado_Açúcar Físico não embarcado - Nov08 - Conferido_DB Entrada_1_Relatório Gerencial_1_DB Boletas Vencendo_Relatório Gerencial_DB Entrada_15-FINANCEIRAS" xfId="25383"/>
    <cellStyle name="s_Valuation _DB Dados do Mercado_Açúcar Físico não embarcado - Nov08 - Conferido_DB Entrada_1_Relatório Gerencial_1_DB Boletas Vencendo_Relatório Gerencial_DB Entrada_15-FINANCEIRAS_1" xfId="25384"/>
    <cellStyle name="s_Valuation _DB Dados do Mercado_Açúcar Físico não embarcado - Nov08 - Conferido_DB Entrada_1_Relatório Gerencial_1_DB Boletas Vencendo_Relatório Gerencial_DB Entrada_2-DRE" xfId="25385"/>
    <cellStyle name="s_Valuation _DB Dados do Mercado_Açúcar Físico não embarcado - Nov08 - Conferido_DB Entrada_1_Relatório Gerencial_1_DB Boletas Vencendo_Relatório Gerencial_DB Entrada_2-DRE_Dep_Judiciais-Contingências" xfId="25386"/>
    <cellStyle name="s_Valuation _DB Dados do Mercado_Açúcar Físico não embarcado - Nov08 - Conferido_DB Entrada_1_Relatório Gerencial_1_DB Boletas Vencendo_Relatório Gerencial_DB Entrada_2-DRE_DFC Gerencial" xfId="25387"/>
    <cellStyle name="s_Valuation _DB Dados do Mercado_Açúcar Físico não embarcado - Nov08 - Conferido_DB Entrada_1_Relatório Gerencial_1_DB Boletas Vencendo_Relatório Gerencial_DB Entrada_2-DRE_DMPL" xfId="25388"/>
    <cellStyle name="s_Valuation _DB Dados do Mercado_Açúcar Físico não embarcado - Nov08 - Conferido_DB Entrada_1_Relatório Gerencial_1_DB Boletas Vencendo_Relatório Gerencial_DB Entrada_3-Balanço" xfId="25389"/>
    <cellStyle name="s_Valuation _DB Dados do Mercado_Açúcar Físico não embarcado - Nov08 - Conferido_DB Entrada_1_Relatório Gerencial_1_DB Boletas Vencendo_Relatório Gerencial_DB Entrada_7-Estoque" xfId="25390"/>
    <cellStyle name="s_Valuation _DB Dados do Mercado_Açúcar Físico não embarcado - Nov08 - Conferido_DB Entrada_1_Relatório Gerencial_1_DB Controle" xfId="25391"/>
    <cellStyle name="s_Valuation _DB Dados do Mercado_Açúcar Físico não embarcado - Nov08 - Conferido_DB Entrada_1_Relatório Gerencial_1_DB Controle 2" xfId="25392"/>
    <cellStyle name="s_Valuation _DB Dados do Mercado_Açúcar Físico não embarcado - Nov08 - Conferido_DB Entrada_1_Relatório Gerencial_1_DB Controle 2_15-FINANCEIRAS" xfId="25393"/>
    <cellStyle name="s_Valuation _DB Dados do Mercado_Açúcar Físico não embarcado - Nov08 - Conferido_DB Entrada_1_Relatório Gerencial_1_DB Controle_15-FINANCEIRAS" xfId="25394"/>
    <cellStyle name="s_Valuation _DB Dados do Mercado_Açúcar Físico não embarcado - Nov08 - Conferido_DB Entrada_1_Relatório Gerencial_1_DB Controle_15-FINANCEIRAS_1" xfId="25395"/>
    <cellStyle name="s_Valuation _DB Dados do Mercado_Açúcar Físico não embarcado - Nov08 - Conferido_DB Entrada_1_Relatório Gerencial_1_DB Controle_2-DRE" xfId="25396"/>
    <cellStyle name="s_Valuation _DB Dados do Mercado_Açúcar Físico não embarcado - Nov08 - Conferido_DB Entrada_1_Relatório Gerencial_1_DB Controle_2-DRE_Dep_Judiciais-Contingências" xfId="25397"/>
    <cellStyle name="s_Valuation _DB Dados do Mercado_Açúcar Físico não embarcado - Nov08 - Conferido_DB Entrada_1_Relatório Gerencial_1_DB Controle_2-DRE_DFC Gerencial" xfId="25398"/>
    <cellStyle name="s_Valuation _DB Dados do Mercado_Açúcar Físico não embarcado - Nov08 - Conferido_DB Entrada_1_Relatório Gerencial_1_DB Controle_2-DRE_DMPL" xfId="25399"/>
    <cellStyle name="s_Valuation _DB Dados do Mercado_Açúcar Físico não embarcado - Nov08 - Conferido_DB Entrada_1_Relatório Gerencial_1_DB Controle_3-Balanço" xfId="25400"/>
    <cellStyle name="s_Valuation _DB Dados do Mercado_Açúcar Físico não embarcado - Nov08 - Conferido_DB Entrada_1_Relatório Gerencial_1_DB Controle_7-Estoque" xfId="25401"/>
    <cellStyle name="s_Valuation _DB Dados do Mercado_Açúcar Físico não embarcado - Nov08 - Conferido_DB Entrada_1_Relatório Gerencial_1_DB Entrada" xfId="25402"/>
    <cellStyle name="s_Valuation _DB Dados do Mercado_Açúcar Físico não embarcado - Nov08 - Conferido_DB Entrada_1_Relatório Gerencial_1_DB Entrada 2" xfId="25403"/>
    <cellStyle name="s_Valuation _DB Dados do Mercado_Açúcar Físico não embarcado - Nov08 - Conferido_DB Entrada_1_Relatório Gerencial_1_DB Entrada 2_15-FINANCEIRAS" xfId="25404"/>
    <cellStyle name="s_Valuation _DB Dados do Mercado_Açúcar Físico não embarcado - Nov08 - Conferido_DB Entrada_1_Relatório Gerencial_1_DB Entrada_15-FINANCEIRAS" xfId="25405"/>
    <cellStyle name="s_Valuation _DB Dados do Mercado_Açúcar Físico não embarcado - Nov08 - Conferido_DB Entrada_1_Relatório Gerencial_1_DB Entrada_15-FINANCEIRAS_1" xfId="25406"/>
    <cellStyle name="s_Valuation _DB Dados do Mercado_Açúcar Físico não embarcado - Nov08 - Conferido_DB Entrada_1_Relatório Gerencial_1_DB Entrada_2-DRE" xfId="25407"/>
    <cellStyle name="s_Valuation _DB Dados do Mercado_Açúcar Físico não embarcado - Nov08 - Conferido_DB Entrada_1_Relatório Gerencial_1_DB Entrada_2-DRE_Dep_Judiciais-Contingências" xfId="25408"/>
    <cellStyle name="s_Valuation _DB Dados do Mercado_Açúcar Físico não embarcado - Nov08 - Conferido_DB Entrada_1_Relatório Gerencial_1_DB Entrada_2-DRE_DFC Gerencial" xfId="25409"/>
    <cellStyle name="s_Valuation _DB Dados do Mercado_Açúcar Físico não embarcado - Nov08 - Conferido_DB Entrada_1_Relatório Gerencial_1_DB Entrada_2-DRE_DMPL" xfId="25410"/>
    <cellStyle name="s_Valuation _DB Dados do Mercado_Açúcar Físico não embarcado - Nov08 - Conferido_DB Entrada_1_Relatório Gerencial_1_DB Entrada_3-Balanço" xfId="25411"/>
    <cellStyle name="s_Valuation _DB Dados do Mercado_Açúcar Físico não embarcado - Nov08 - Conferido_DB Entrada_1_Relatório Gerencial_1_DB Entrada_7-Estoque" xfId="25412"/>
    <cellStyle name="s_Valuation _DB Dados do Mercado_Açúcar Físico não embarcado - Nov08 - Conferido_DB Entrada_1_Relatório Gerencial_1_DB Entrada_Relatório Gerencial" xfId="25413"/>
    <cellStyle name="s_Valuation _DB Dados do Mercado_Açúcar Físico não embarcado - Nov08 - Conferido_DB Entrada_1_Relatório Gerencial_1_DB Entrada_Relatório Gerencial 2" xfId="25414"/>
    <cellStyle name="s_Valuation _DB Dados do Mercado_Açúcar Físico não embarcado - Nov08 - Conferido_DB Entrada_1_Relatório Gerencial_1_DB Entrada_Relatório Gerencial 2_15-FINANCEIRAS" xfId="25415"/>
    <cellStyle name="s_Valuation _DB Dados do Mercado_Açúcar Físico não embarcado - Nov08 - Conferido_DB Entrada_1_Relatório Gerencial_1_DB Entrada_Relatório Gerencial_15-FINANCEIRAS" xfId="25416"/>
    <cellStyle name="s_Valuation _DB Dados do Mercado_Açúcar Físico não embarcado - Nov08 - Conferido_DB Entrada_1_Relatório Gerencial_1_DB Entrada_Relatório Gerencial_15-FINANCEIRAS_1" xfId="25417"/>
    <cellStyle name="s_Valuation _DB Dados do Mercado_Açúcar Físico não embarcado - Nov08 - Conferido_DB Entrada_1_Relatório Gerencial_1_DB Entrada_Relatório Gerencial_2-DRE" xfId="25418"/>
    <cellStyle name="s_Valuation _DB Dados do Mercado_Açúcar Físico não embarcado - Nov08 - Conferido_DB Entrada_1_Relatório Gerencial_1_DB Entrada_Relatório Gerencial_2-DRE_Dep_Judiciais-Contingências" xfId="25419"/>
    <cellStyle name="s_Valuation _DB Dados do Mercado_Açúcar Físico não embarcado - Nov08 - Conferido_DB Entrada_1_Relatório Gerencial_1_DB Entrada_Relatório Gerencial_2-DRE_DFC Gerencial" xfId="25420"/>
    <cellStyle name="s_Valuation _DB Dados do Mercado_Açúcar Físico não embarcado - Nov08 - Conferido_DB Entrada_1_Relatório Gerencial_1_DB Entrada_Relatório Gerencial_2-DRE_DMPL" xfId="25421"/>
    <cellStyle name="s_Valuation _DB Dados do Mercado_Açúcar Físico não embarcado - Nov08 - Conferido_DB Entrada_1_Relatório Gerencial_1_DB Entrada_Relatório Gerencial_3-Balanço" xfId="25422"/>
    <cellStyle name="s_Valuation _DB Dados do Mercado_Açúcar Físico não embarcado - Nov08 - Conferido_DB Entrada_1_Relatório Gerencial_1_DB Entrada_Relatório Gerencial_7-Estoque" xfId="25423"/>
    <cellStyle name="s_Valuation _DB Dados do Mercado_Açúcar Físico não embarcado - Nov08 - Conferido_DB Entrada_1_Relatório Gerencial_1_DB Entrada_Relatório Gerencial_DB Entrada" xfId="25424"/>
    <cellStyle name="s_Valuation _DB Dados do Mercado_Açúcar Físico não embarcado - Nov08 - Conferido_DB Entrada_1_Relatório Gerencial_1_DB Entrada_Relatório Gerencial_DB Entrada 2" xfId="25425"/>
    <cellStyle name="s_Valuation _DB Dados do Mercado_Açúcar Físico não embarcado - Nov08 - Conferido_DB Entrada_1_Relatório Gerencial_1_DB Entrada_Relatório Gerencial_DB Entrada 2_15-FINANCEIRAS" xfId="25426"/>
    <cellStyle name="s_Valuation _DB Dados do Mercado_Açúcar Físico não embarcado - Nov08 - Conferido_DB Entrada_1_Relatório Gerencial_1_DB Entrada_Relatório Gerencial_DB Entrada_15-FINANCEIRAS" xfId="25427"/>
    <cellStyle name="s_Valuation _DB Dados do Mercado_Açúcar Físico não embarcado - Nov08 - Conferido_DB Entrada_1_Relatório Gerencial_1_DB Entrada_Relatório Gerencial_DB Entrada_15-FINANCEIRAS_1" xfId="25428"/>
    <cellStyle name="s_Valuation _DB Dados do Mercado_Açúcar Físico não embarcado - Nov08 - Conferido_DB Entrada_1_Relatório Gerencial_1_DB Entrada_Relatório Gerencial_DB Entrada_2-DRE" xfId="25429"/>
    <cellStyle name="s_Valuation _DB Dados do Mercado_Açúcar Físico não embarcado - Nov08 - Conferido_DB Entrada_1_Relatório Gerencial_1_DB Entrada_Relatório Gerencial_DB Entrada_2-DRE_Dep_Judiciais-Contingências" xfId="25430"/>
    <cellStyle name="s_Valuation _DB Dados do Mercado_Açúcar Físico não embarcado - Nov08 - Conferido_DB Entrada_1_Relatório Gerencial_1_DB Entrada_Relatório Gerencial_DB Entrada_2-DRE_DFC Gerencial" xfId="25431"/>
    <cellStyle name="s_Valuation _DB Dados do Mercado_Açúcar Físico não embarcado - Nov08 - Conferido_DB Entrada_1_Relatório Gerencial_1_DB Entrada_Relatório Gerencial_DB Entrada_2-DRE_DMPL" xfId="25432"/>
    <cellStyle name="s_Valuation _DB Dados do Mercado_Açúcar Físico não embarcado - Nov08 - Conferido_DB Entrada_1_Relatório Gerencial_1_DB Entrada_Relatório Gerencial_DB Entrada_3-Balanço" xfId="25433"/>
    <cellStyle name="s_Valuation _DB Dados do Mercado_Açúcar Físico não embarcado - Nov08 - Conferido_DB Entrada_1_Relatório Gerencial_1_DB Entrada_Relatório Gerencial_DB Entrada_7-Estoque" xfId="25434"/>
    <cellStyle name="s_Valuation _DB Dados do Mercado_Açúcar Físico não embarcado - Nov08 - Conferido_DB Entrada_1_Relatório Gerencial_1_DB Exposição" xfId="25435"/>
    <cellStyle name="s_Valuation _DB Dados do Mercado_Açúcar Físico não embarcado - Nov08 - Conferido_DB Entrada_1_Relatório Gerencial_1_DB Exposição 2" xfId="25436"/>
    <cellStyle name="s_Valuation _DB Dados do Mercado_Açúcar Físico não embarcado - Nov08 - Conferido_DB Entrada_1_Relatório Gerencial_1_DB Exposição 2_15-FINANCEIRAS" xfId="25437"/>
    <cellStyle name="s_Valuation _DB Dados do Mercado_Açúcar Físico não embarcado - Nov08 - Conferido_DB Entrada_1_Relatório Gerencial_1_DB Exposição_15-FINANCEIRAS" xfId="25438"/>
    <cellStyle name="s_Valuation _DB Dados do Mercado_Açúcar Físico não embarcado - Nov08 - Conferido_DB Entrada_1_Relatório Gerencial_1_DB Exposição_15-FINANCEIRAS_1" xfId="25439"/>
    <cellStyle name="s_Valuation _DB Dados do Mercado_Açúcar Físico não embarcado - Nov08 - Conferido_DB Entrada_1_Relatório Gerencial_1_DB Exposição_2-DRE" xfId="25440"/>
    <cellStyle name="s_Valuation _DB Dados do Mercado_Açúcar Físico não embarcado - Nov08 - Conferido_DB Entrada_1_Relatório Gerencial_1_DB Exposição_2-DRE_Dep_Judiciais-Contingências" xfId="25441"/>
    <cellStyle name="s_Valuation _DB Dados do Mercado_Açúcar Físico não embarcado - Nov08 - Conferido_DB Entrada_1_Relatório Gerencial_1_DB Exposição_2-DRE_DFC Gerencial" xfId="25442"/>
    <cellStyle name="s_Valuation _DB Dados do Mercado_Açúcar Físico não embarcado - Nov08 - Conferido_DB Entrada_1_Relatório Gerencial_1_DB Exposição_2-DRE_DMPL" xfId="25443"/>
    <cellStyle name="s_Valuation _DB Dados do Mercado_Açúcar Físico não embarcado - Nov08 - Conferido_DB Entrada_1_Relatório Gerencial_1_DB Exposição_3-Balanço" xfId="25444"/>
    <cellStyle name="s_Valuation _DB Dados do Mercado_Açúcar Físico não embarcado - Nov08 - Conferido_DB Entrada_1_Relatório Gerencial_1_DB Exposição_7-Estoque" xfId="25445"/>
    <cellStyle name="s_Valuation _DB Dados do Mercado_Açúcar Físico não embarcado - Nov08 - Conferido_DB Entrada_1_Relatório Gerencial_1_DB Exposição_Relatório Gerencial" xfId="25446"/>
    <cellStyle name="s_Valuation _DB Dados do Mercado_Açúcar Físico não embarcado - Nov08 - Conferido_DB Entrada_1_Relatório Gerencial_1_DB Exposição_Relatório Gerencial 2" xfId="25447"/>
    <cellStyle name="s_Valuation _DB Dados do Mercado_Açúcar Físico não embarcado - Nov08 - Conferido_DB Entrada_1_Relatório Gerencial_1_DB Exposição_Relatório Gerencial 2_15-FINANCEIRAS" xfId="25448"/>
    <cellStyle name="s_Valuation _DB Dados do Mercado_Açúcar Físico não embarcado - Nov08 - Conferido_DB Entrada_1_Relatório Gerencial_1_DB Exposição_Relatório Gerencial_15-FINANCEIRAS" xfId="25449"/>
    <cellStyle name="s_Valuation _DB Dados do Mercado_Açúcar Físico não embarcado - Nov08 - Conferido_DB Entrada_1_Relatório Gerencial_1_DB Exposição_Relatório Gerencial_15-FINANCEIRAS_1" xfId="25450"/>
    <cellStyle name="s_Valuation _DB Dados do Mercado_Açúcar Físico não embarcado - Nov08 - Conferido_DB Entrada_1_Relatório Gerencial_1_DB Exposição_Relatório Gerencial_2-DRE" xfId="25451"/>
    <cellStyle name="s_Valuation _DB Dados do Mercado_Açúcar Físico não embarcado - Nov08 - Conferido_DB Entrada_1_Relatório Gerencial_1_DB Exposição_Relatório Gerencial_2-DRE_Dep_Judiciais-Contingências" xfId="25452"/>
    <cellStyle name="s_Valuation _DB Dados do Mercado_Açúcar Físico não embarcado - Nov08 - Conferido_DB Entrada_1_Relatório Gerencial_1_DB Exposição_Relatório Gerencial_2-DRE_DFC Gerencial" xfId="25453"/>
    <cellStyle name="s_Valuation _DB Dados do Mercado_Açúcar Físico não embarcado - Nov08 - Conferido_DB Entrada_1_Relatório Gerencial_1_DB Exposição_Relatório Gerencial_2-DRE_DMPL" xfId="25454"/>
    <cellStyle name="s_Valuation _DB Dados do Mercado_Açúcar Físico não embarcado - Nov08 - Conferido_DB Entrada_1_Relatório Gerencial_1_DB Exposição_Relatório Gerencial_3-Balanço" xfId="25455"/>
    <cellStyle name="s_Valuation _DB Dados do Mercado_Açúcar Físico não embarcado - Nov08 - Conferido_DB Entrada_1_Relatório Gerencial_1_DB Exposição_Relatório Gerencial_7-Estoque" xfId="25456"/>
    <cellStyle name="s_Valuation _DB Dados do Mercado_Açúcar Físico não embarcado - Nov08 - Conferido_DB Entrada_1_Relatório Gerencial_1_DB Exposição_Relatório Gerencial_DB Entrada" xfId="25457"/>
    <cellStyle name="s_Valuation _DB Dados do Mercado_Açúcar Físico não embarcado - Nov08 - Conferido_DB Entrada_1_Relatório Gerencial_1_DB Exposição_Relatório Gerencial_DB Entrada 2" xfId="25458"/>
    <cellStyle name="s_Valuation _DB Dados do Mercado_Açúcar Físico não embarcado - Nov08 - Conferido_DB Entrada_1_Relatório Gerencial_1_DB Exposição_Relatório Gerencial_DB Entrada 2_15-FINANCEIRAS" xfId="25459"/>
    <cellStyle name="s_Valuation _DB Dados do Mercado_Açúcar Físico não embarcado - Nov08 - Conferido_DB Entrada_1_Relatório Gerencial_1_DB Exposição_Relatório Gerencial_DB Entrada_15-FINANCEIRAS" xfId="25460"/>
    <cellStyle name="s_Valuation _DB Dados do Mercado_Açúcar Físico não embarcado - Nov08 - Conferido_DB Entrada_1_Relatório Gerencial_1_DB Exposição_Relatório Gerencial_DB Entrada_15-FINANCEIRAS_1" xfId="25461"/>
    <cellStyle name="s_Valuation _DB Dados do Mercado_Açúcar Físico não embarcado - Nov08 - Conferido_DB Entrada_1_Relatório Gerencial_1_DB Exposição_Relatório Gerencial_DB Entrada_2-DRE" xfId="25462"/>
    <cellStyle name="s_Valuation _DB Dados do Mercado_Açúcar Físico não embarcado - Nov08 - Conferido_DB Entrada_1_Relatório Gerencial_1_DB Exposição_Relatório Gerencial_DB Entrada_2-DRE_Dep_Judiciais-Contingências" xfId="25463"/>
    <cellStyle name="s_Valuation _DB Dados do Mercado_Açúcar Físico não embarcado - Nov08 - Conferido_DB Entrada_1_Relatório Gerencial_1_DB Exposição_Relatório Gerencial_DB Entrada_2-DRE_DFC Gerencial" xfId="25464"/>
    <cellStyle name="s_Valuation _DB Dados do Mercado_Açúcar Físico não embarcado - Nov08 - Conferido_DB Entrada_1_Relatório Gerencial_1_DB Exposição_Relatório Gerencial_DB Entrada_2-DRE_DMPL" xfId="25465"/>
    <cellStyle name="s_Valuation _DB Dados do Mercado_Açúcar Físico não embarcado - Nov08 - Conferido_DB Entrada_1_Relatório Gerencial_1_DB Exposição_Relatório Gerencial_DB Entrada_3-Balanço" xfId="25466"/>
    <cellStyle name="s_Valuation _DB Dados do Mercado_Açúcar Físico não embarcado - Nov08 - Conferido_DB Entrada_1_Relatório Gerencial_1_DB Exposição_Relatório Gerencial_DB Entrada_7-Estoque" xfId="25467"/>
    <cellStyle name="s_Valuation _DB Dados do Mercado_Açúcar Físico não embarcado - Nov08 - Conferido_DB Entrada_1_Relatório Gerencial_1_DB Posição" xfId="25468"/>
    <cellStyle name="s_Valuation _DB Dados do Mercado_Açúcar Físico não embarcado - Nov08 - Conferido_DB Entrada_1_Relatório Gerencial_1_DB Posição 2" xfId="25469"/>
    <cellStyle name="s_Valuation _DB Dados do Mercado_Açúcar Físico não embarcado - Nov08 - Conferido_DB Entrada_1_Relatório Gerencial_1_DB Posição 2_15-FINANCEIRAS" xfId="25470"/>
    <cellStyle name="s_Valuation _DB Dados do Mercado_Açúcar Físico não embarcado - Nov08 - Conferido_DB Entrada_1_Relatório Gerencial_1_DB Posição_15-FINANCEIRAS" xfId="25471"/>
    <cellStyle name="s_Valuation _DB Dados do Mercado_Açúcar Físico não embarcado - Nov08 - Conferido_DB Entrada_1_Relatório Gerencial_1_DB Posição_15-FINANCEIRAS_1" xfId="25472"/>
    <cellStyle name="s_Valuation _DB Dados do Mercado_Açúcar Físico não embarcado - Nov08 - Conferido_DB Entrada_1_Relatório Gerencial_1_DB Posição_2-DRE" xfId="25473"/>
    <cellStyle name="s_Valuation _DB Dados do Mercado_Açúcar Físico não embarcado - Nov08 - Conferido_DB Entrada_1_Relatório Gerencial_1_DB Posição_2-DRE_Dep_Judiciais-Contingências" xfId="25474"/>
    <cellStyle name="s_Valuation _DB Dados do Mercado_Açúcar Físico não embarcado - Nov08 - Conferido_DB Entrada_1_Relatório Gerencial_1_DB Posição_2-DRE_DFC Gerencial" xfId="25475"/>
    <cellStyle name="s_Valuation _DB Dados do Mercado_Açúcar Físico não embarcado - Nov08 - Conferido_DB Entrada_1_Relatório Gerencial_1_DB Posição_2-DRE_DMPL" xfId="25476"/>
    <cellStyle name="s_Valuation _DB Dados do Mercado_Açúcar Físico não embarcado - Nov08 - Conferido_DB Entrada_1_Relatório Gerencial_1_DB Posição_3-Balanço" xfId="25477"/>
    <cellStyle name="s_Valuation _DB Dados do Mercado_Açúcar Físico não embarcado - Nov08 - Conferido_DB Entrada_1_Relatório Gerencial_1_DB Posição_7-Estoque" xfId="25478"/>
    <cellStyle name="s_Valuation _DB Dados do Mercado_Açúcar Físico não embarcado - Nov08 - Conferido_DB Entrada_1_Relatório Gerencial_1_Relatório de Commodities" xfId="25479"/>
    <cellStyle name="s_Valuation _DB Dados do Mercado_Açúcar Físico não embarcado - Nov08 - Conferido_DB Entrada_1_Relatório Gerencial_1_Relatório de Commodities 2" xfId="25480"/>
    <cellStyle name="s_Valuation _DB Dados do Mercado_Açúcar Físico não embarcado - Nov08 - Conferido_DB Entrada_1_Relatório Gerencial_1_Relatório de Commodities 2_15-FINANCEIRAS" xfId="25481"/>
    <cellStyle name="s_Valuation _DB Dados do Mercado_Açúcar Físico não embarcado - Nov08 - Conferido_DB Entrada_1_Relatório Gerencial_1_Relatório de Commodities_15-FINANCEIRAS" xfId="25482"/>
    <cellStyle name="s_Valuation _DB Dados do Mercado_Açúcar Físico não embarcado - Nov08 - Conferido_DB Entrada_1_Relatório Gerencial_1_Relatório de Commodities_15-FINANCEIRAS_1" xfId="25483"/>
    <cellStyle name="s_Valuation _DB Dados do Mercado_Açúcar Físico não embarcado - Nov08 - Conferido_DB Entrada_1_Relatório Gerencial_1_Relatório de Commodities_2-DRE" xfId="25484"/>
    <cellStyle name="s_Valuation _DB Dados do Mercado_Açúcar Físico não embarcado - Nov08 - Conferido_DB Entrada_1_Relatório Gerencial_1_Relatório de Commodities_2-DRE_Dep_Judiciais-Contingências" xfId="25485"/>
    <cellStyle name="s_Valuation _DB Dados do Mercado_Açúcar Físico não embarcado - Nov08 - Conferido_DB Entrada_1_Relatório Gerencial_1_Relatório de Commodities_2-DRE_DFC Gerencial" xfId="25486"/>
    <cellStyle name="s_Valuation _DB Dados do Mercado_Açúcar Físico não embarcado - Nov08 - Conferido_DB Entrada_1_Relatório Gerencial_1_Relatório de Commodities_2-DRE_DMPL" xfId="25487"/>
    <cellStyle name="s_Valuation _DB Dados do Mercado_Açúcar Físico não embarcado - Nov08 - Conferido_DB Entrada_1_Relatório Gerencial_1_Relatório de Commodities_3-Balanço" xfId="25488"/>
    <cellStyle name="s_Valuation _DB Dados do Mercado_Açúcar Físico não embarcado - Nov08 - Conferido_DB Entrada_1_Relatório Gerencial_1_Relatório de Commodities_7-Estoque" xfId="25489"/>
    <cellStyle name="s_Valuation _DB Dados do Mercado_Açúcar Físico não embarcado - Nov08 - Conferido_DB Entrada_1_Relatório Gerencial_1_Relatório de Commodities_Relatório Gerencial" xfId="25490"/>
    <cellStyle name="s_Valuation _DB Dados do Mercado_Açúcar Físico não embarcado - Nov08 - Conferido_DB Entrada_1_Relatório Gerencial_1_Relatório de Commodities_Relatório Gerencial 2" xfId="25491"/>
    <cellStyle name="s_Valuation _DB Dados do Mercado_Açúcar Físico não embarcado - Nov08 - Conferido_DB Entrada_1_Relatório Gerencial_1_Relatório de Commodities_Relatório Gerencial 2_15-FINANCEIRAS" xfId="25492"/>
    <cellStyle name="s_Valuation _DB Dados do Mercado_Açúcar Físico não embarcado - Nov08 - Conferido_DB Entrada_1_Relatório Gerencial_1_Relatório de Commodities_Relatório Gerencial_15-FINANCEIRAS" xfId="25493"/>
    <cellStyle name="s_Valuation _DB Dados do Mercado_Açúcar Físico não embarcado - Nov08 - Conferido_DB Entrada_1_Relatório Gerencial_1_Relatório de Commodities_Relatório Gerencial_15-FINANCEIRAS_1" xfId="25494"/>
    <cellStyle name="s_Valuation _DB Dados do Mercado_Açúcar Físico não embarcado - Nov08 - Conferido_DB Entrada_1_Relatório Gerencial_1_Relatório de Commodities_Relatório Gerencial_2-DRE" xfId="25495"/>
    <cellStyle name="s_Valuation _DB Dados do Mercado_Açúcar Físico não embarcado - Nov08 - Conferido_DB Entrada_1_Relatório Gerencial_1_Relatório de Commodities_Relatório Gerencial_2-DRE_Dep_Judiciais-Contingências" xfId="25496"/>
    <cellStyle name="s_Valuation _DB Dados do Mercado_Açúcar Físico não embarcado - Nov08 - Conferido_DB Entrada_1_Relatório Gerencial_1_Relatório de Commodities_Relatório Gerencial_2-DRE_DFC Gerencial" xfId="25497"/>
    <cellStyle name="s_Valuation _DB Dados do Mercado_Açúcar Físico não embarcado - Nov08 - Conferido_DB Entrada_1_Relatório Gerencial_1_Relatório de Commodities_Relatório Gerencial_2-DRE_DMPL" xfId="25498"/>
    <cellStyle name="s_Valuation _DB Dados do Mercado_Açúcar Físico não embarcado - Nov08 - Conferido_DB Entrada_1_Relatório Gerencial_1_Relatório de Commodities_Relatório Gerencial_3-Balanço" xfId="25499"/>
    <cellStyle name="s_Valuation _DB Dados do Mercado_Açúcar Físico não embarcado - Nov08 - Conferido_DB Entrada_1_Relatório Gerencial_1_Relatório de Commodities_Relatório Gerencial_7-Estoque" xfId="25500"/>
    <cellStyle name="s_Valuation _DB Dados do Mercado_Açúcar Físico não embarcado - Nov08 - Conferido_DB Entrada_1_Relatório Gerencial_1_Relatório de Commodities_Relatório Gerencial_DB Entrada" xfId="25501"/>
    <cellStyle name="s_Valuation _DB Dados do Mercado_Açúcar Físico não embarcado - Nov08 - Conferido_DB Entrada_1_Relatório Gerencial_1_Relatório de Commodities_Relatório Gerencial_DB Entrada 2" xfId="25502"/>
    <cellStyle name="s_Valuation _DB Dados do Mercado_Açúcar Físico não embarcado - Nov08 - Conferido_DB Entrada_1_Relatório Gerencial_1_Relatório de Commodities_Relatório Gerencial_DB Entrada 2_15-FINANCEIRAS" xfId="25503"/>
    <cellStyle name="s_Valuation _DB Dados do Mercado_Açúcar Físico não embarcado - Nov08 - Conferido_DB Entrada_1_Relatório Gerencial_1_Relatório de Commodities_Relatório Gerencial_DB Entrada_15-FINANCEIRAS" xfId="25504"/>
    <cellStyle name="s_Valuation _DB Dados do Mercado_Açúcar Físico não embarcado - Nov08 - Conferido_DB Entrada_1_Relatório Gerencial_1_Relatório de Commodities_Relatório Gerencial_DB Entrada_15-FINANCEIRAS_1" xfId="25505"/>
    <cellStyle name="s_Valuation _DB Dados do Mercado_Açúcar Físico não embarcado - Nov08 - Conferido_DB Entrada_1_Relatório Gerencial_1_Relatório de Commodities_Relatório Gerencial_DB Entrada_2-DRE" xfId="25506"/>
    <cellStyle name="s_Valuation _DB Dados do Mercado_Açúcar Físico não embarcado - Nov08 - Conferido_DB Entrada_1_Relatório Gerencial_1_Relatório de Commodities_Relatório Gerencial_DB Entrada_2-DRE_Dep_Judiciais-Contingências" xfId="25507"/>
    <cellStyle name="s_Valuation _DB Dados do Mercado_Açúcar Físico não embarcado - Nov08 - Conferido_DB Entrada_1_Relatório Gerencial_1_Relatório de Commodities_Relatório Gerencial_DB Entrada_2-DRE_DFC Gerencial" xfId="25508"/>
    <cellStyle name="s_Valuation _DB Dados do Mercado_Açúcar Físico não embarcado - Nov08 - Conferido_DB Entrada_1_Relatório Gerencial_1_Relatório de Commodities_Relatório Gerencial_DB Entrada_2-DRE_DMPL" xfId="25509"/>
    <cellStyle name="s_Valuation _DB Dados do Mercado_Açúcar Físico não embarcado - Nov08 - Conferido_DB Entrada_1_Relatório Gerencial_1_Relatório de Commodities_Relatório Gerencial_DB Entrada_3-Balanço" xfId="25510"/>
    <cellStyle name="s_Valuation _DB Dados do Mercado_Açúcar Físico não embarcado - Nov08 - Conferido_DB Entrada_1_Relatório Gerencial_1_Relatório de Commodities_Relatório Gerencial_DB Entrada_7-Estoque" xfId="25511"/>
    <cellStyle name="s_Valuation _DB Dados do Mercado_Açúcar Físico não embarcado - Nov08 - Conferido_DB Entrada_1_Relatório Gerencial_1_Relatório Fechamento" xfId="25512"/>
    <cellStyle name="s_Valuation _DB Dados do Mercado_Açúcar Físico não embarcado - Nov08 - Conferido_DB Entrada_1_Relatório Gerencial_1_Relatório Fechamento 2" xfId="25513"/>
    <cellStyle name="s_Valuation _DB Dados do Mercado_Açúcar Físico não embarcado - Nov08 - Conferido_DB Entrada_1_Relatório Gerencial_1_Relatório Fechamento 2_15-FINANCEIRAS" xfId="25514"/>
    <cellStyle name="s_Valuation _DB Dados do Mercado_Açúcar Físico não embarcado - Nov08 - Conferido_DB Entrada_1_Relatório Gerencial_1_Relatório Fechamento_15-FINANCEIRAS" xfId="25515"/>
    <cellStyle name="s_Valuation _DB Dados do Mercado_Açúcar Físico não embarcado - Nov08 - Conferido_DB Entrada_1_Relatório Gerencial_1_Relatório Fechamento_15-FINANCEIRAS_1" xfId="25516"/>
    <cellStyle name="s_Valuation _DB Dados do Mercado_Açúcar Físico não embarcado - Nov08 - Conferido_DB Entrada_1_Relatório Gerencial_1_Relatório Fechamento_2-DRE" xfId="25517"/>
    <cellStyle name="s_Valuation _DB Dados do Mercado_Açúcar Físico não embarcado - Nov08 - Conferido_DB Entrada_1_Relatório Gerencial_1_Relatório Fechamento_2-DRE_Dep_Judiciais-Contingências" xfId="25518"/>
    <cellStyle name="s_Valuation _DB Dados do Mercado_Açúcar Físico não embarcado - Nov08 - Conferido_DB Entrada_1_Relatório Gerencial_1_Relatório Fechamento_2-DRE_DFC Gerencial" xfId="25519"/>
    <cellStyle name="s_Valuation _DB Dados do Mercado_Açúcar Físico não embarcado - Nov08 - Conferido_DB Entrada_1_Relatório Gerencial_1_Relatório Fechamento_2-DRE_DMPL" xfId="25520"/>
    <cellStyle name="s_Valuation _DB Dados do Mercado_Açúcar Físico não embarcado - Nov08 - Conferido_DB Entrada_1_Relatório Gerencial_1_Relatório Fechamento_3-Balanço" xfId="25521"/>
    <cellStyle name="s_Valuation _DB Dados do Mercado_Açúcar Físico não embarcado - Nov08 - Conferido_DB Entrada_1_Relatório Gerencial_1_Relatório Fechamento_7-Estoque" xfId="25522"/>
    <cellStyle name="s_Valuation _DB Dados do Mercado_Açúcar Físico não embarcado - Nov08 - Conferido_DB Entrada_1_Relatório Gerencial_1_Relatório Gerencial" xfId="25523"/>
    <cellStyle name="s_Valuation _DB Dados do Mercado_Açúcar Físico não embarcado - Nov08 - Conferido_DB Entrada_1_Relatório Gerencial_1_Relatório Gerencial 2" xfId="25524"/>
    <cellStyle name="s_Valuation _DB Dados do Mercado_Açúcar Físico não embarcado - Nov08 - Conferido_DB Entrada_1_Relatório Gerencial_1_Relatório Gerencial 2_15-FINANCEIRAS" xfId="25525"/>
    <cellStyle name="s_Valuation _DB Dados do Mercado_Açúcar Físico não embarcado - Nov08 - Conferido_DB Entrada_1_Relatório Gerencial_1_Relatório Gerencial_1" xfId="25526"/>
    <cellStyle name="s_Valuation _DB Dados do Mercado_Açúcar Físico não embarcado - Nov08 - Conferido_DB Entrada_1_Relatório Gerencial_1_Relatório Gerencial_1 2" xfId="25527"/>
    <cellStyle name="s_Valuation _DB Dados do Mercado_Açúcar Físico não embarcado - Nov08 - Conferido_DB Entrada_1_Relatório Gerencial_1_Relatório Gerencial_1 2_15-FINANCEIRAS" xfId="25528"/>
    <cellStyle name="s_Valuation _DB Dados do Mercado_Açúcar Físico não embarcado - Nov08 - Conferido_DB Entrada_1_Relatório Gerencial_1_Relatório Gerencial_1_15-FINANCEIRAS" xfId="25529"/>
    <cellStyle name="s_Valuation _DB Dados do Mercado_Açúcar Físico não embarcado - Nov08 - Conferido_DB Entrada_1_Relatório Gerencial_1_Relatório Gerencial_1_15-FINANCEIRAS_1" xfId="25530"/>
    <cellStyle name="s_Valuation _DB Dados do Mercado_Açúcar Físico não embarcado - Nov08 - Conferido_DB Entrada_1_Relatório Gerencial_1_Relatório Gerencial_1_2-DRE" xfId="25531"/>
    <cellStyle name="s_Valuation _DB Dados do Mercado_Açúcar Físico não embarcado - Nov08 - Conferido_DB Entrada_1_Relatório Gerencial_1_Relatório Gerencial_1_2-DRE_Dep_Judiciais-Contingências" xfId="25532"/>
    <cellStyle name="s_Valuation _DB Dados do Mercado_Açúcar Físico não embarcado - Nov08 - Conferido_DB Entrada_1_Relatório Gerencial_1_Relatório Gerencial_1_2-DRE_DFC Gerencial" xfId="25533"/>
    <cellStyle name="s_Valuation _DB Dados do Mercado_Açúcar Físico não embarcado - Nov08 - Conferido_DB Entrada_1_Relatório Gerencial_1_Relatório Gerencial_1_2-DRE_DMPL" xfId="25534"/>
    <cellStyle name="s_Valuation _DB Dados do Mercado_Açúcar Físico não embarcado - Nov08 - Conferido_DB Entrada_1_Relatório Gerencial_1_Relatório Gerencial_1_3-Balanço" xfId="25535"/>
    <cellStyle name="s_Valuation _DB Dados do Mercado_Açúcar Físico não embarcado - Nov08 - Conferido_DB Entrada_1_Relatório Gerencial_1_Relatório Gerencial_1_7-Estoque" xfId="25536"/>
    <cellStyle name="s_Valuation _DB Dados do Mercado_Açúcar Físico não embarcado - Nov08 - Conferido_DB Entrada_1_Relatório Gerencial_1_Relatório Gerencial_15-FINANCEIRAS" xfId="25537"/>
    <cellStyle name="s_Valuation _DB Dados do Mercado_Açúcar Físico não embarcado - Nov08 - Conferido_DB Entrada_1_Relatório Gerencial_1_Relatório Gerencial_15-FINANCEIRAS_1" xfId="25538"/>
    <cellStyle name="s_Valuation _DB Dados do Mercado_Açúcar Físico não embarcado - Nov08 - Conferido_DB Entrada_1_Relatório Gerencial_1_Relatório Gerencial_2" xfId="25539"/>
    <cellStyle name="s_Valuation _DB Dados do Mercado_Açúcar Físico não embarcado - Nov08 - Conferido_DB Entrada_1_Relatório Gerencial_1_Relatório Gerencial_2 2" xfId="25540"/>
    <cellStyle name="s_Valuation _DB Dados do Mercado_Açúcar Físico não embarcado - Nov08 - Conferido_DB Entrada_1_Relatório Gerencial_1_Relatório Gerencial_2 2_15-FINANCEIRAS" xfId="25541"/>
    <cellStyle name="s_Valuation _DB Dados do Mercado_Açúcar Físico não embarcado - Nov08 - Conferido_DB Entrada_1_Relatório Gerencial_1_Relatório Gerencial_2_15-FINANCEIRAS" xfId="25542"/>
    <cellStyle name="s_Valuation _DB Dados do Mercado_Açúcar Físico não embarcado - Nov08 - Conferido_DB Entrada_1_Relatório Gerencial_1_Relatório Gerencial_2_15-FINANCEIRAS_1" xfId="25543"/>
    <cellStyle name="s_Valuation _DB Dados do Mercado_Açúcar Físico não embarcado - Nov08 - Conferido_DB Entrada_1_Relatório Gerencial_1_Relatório Gerencial_2_2-DRE" xfId="25544"/>
    <cellStyle name="s_Valuation _DB Dados do Mercado_Açúcar Físico não embarcado - Nov08 - Conferido_DB Entrada_1_Relatório Gerencial_1_Relatório Gerencial_2_2-DRE_Dep_Judiciais-Contingências" xfId="25545"/>
    <cellStyle name="s_Valuation _DB Dados do Mercado_Açúcar Físico não embarcado - Nov08 - Conferido_DB Entrada_1_Relatório Gerencial_1_Relatório Gerencial_2_2-DRE_DFC Gerencial" xfId="25546"/>
    <cellStyle name="s_Valuation _DB Dados do Mercado_Açúcar Físico não embarcado - Nov08 - Conferido_DB Entrada_1_Relatório Gerencial_1_Relatório Gerencial_2_2-DRE_DMPL" xfId="25547"/>
    <cellStyle name="s_Valuation _DB Dados do Mercado_Açúcar Físico não embarcado - Nov08 - Conferido_DB Entrada_1_Relatório Gerencial_1_Relatório Gerencial_2_3-Balanço" xfId="25548"/>
    <cellStyle name="s_Valuation _DB Dados do Mercado_Açúcar Físico não embarcado - Nov08 - Conferido_DB Entrada_1_Relatório Gerencial_1_Relatório Gerencial_2_7-Estoque" xfId="25549"/>
    <cellStyle name="s_Valuation _DB Dados do Mercado_Açúcar Físico não embarcado - Nov08 - Conferido_DB Entrada_1_Relatório Gerencial_1_Relatório Gerencial_2_DB Entrada" xfId="25550"/>
    <cellStyle name="s_Valuation _DB Dados do Mercado_Açúcar Físico não embarcado - Nov08 - Conferido_DB Entrada_1_Relatório Gerencial_1_Relatório Gerencial_2_DB Entrada 2" xfId="25551"/>
    <cellStyle name="s_Valuation _DB Dados do Mercado_Açúcar Físico não embarcado - Nov08 - Conferido_DB Entrada_1_Relatório Gerencial_1_Relatório Gerencial_2_DB Entrada 2_15-FINANCEIRAS" xfId="25552"/>
    <cellStyle name="s_Valuation _DB Dados do Mercado_Açúcar Físico não embarcado - Nov08 - Conferido_DB Entrada_1_Relatório Gerencial_1_Relatório Gerencial_2_DB Entrada_15-FINANCEIRAS" xfId="25553"/>
    <cellStyle name="s_Valuation _DB Dados do Mercado_Açúcar Físico não embarcado - Nov08 - Conferido_DB Entrada_1_Relatório Gerencial_1_Relatório Gerencial_2_DB Entrada_15-FINANCEIRAS_1" xfId="25554"/>
    <cellStyle name="s_Valuation _DB Dados do Mercado_Açúcar Físico não embarcado - Nov08 - Conferido_DB Entrada_1_Relatório Gerencial_1_Relatório Gerencial_2_DB Entrada_2-DRE" xfId="25555"/>
    <cellStyle name="s_Valuation _DB Dados do Mercado_Açúcar Físico não embarcado - Nov08 - Conferido_DB Entrada_1_Relatório Gerencial_1_Relatório Gerencial_2_DB Entrada_2-DRE_Dep_Judiciais-Contingências" xfId="25556"/>
    <cellStyle name="s_Valuation _DB Dados do Mercado_Açúcar Físico não embarcado - Nov08 - Conferido_DB Entrada_1_Relatório Gerencial_1_Relatório Gerencial_2_DB Entrada_2-DRE_DFC Gerencial" xfId="25557"/>
    <cellStyle name="s_Valuation _DB Dados do Mercado_Açúcar Físico não embarcado - Nov08 - Conferido_DB Entrada_1_Relatório Gerencial_1_Relatório Gerencial_2_DB Entrada_2-DRE_DMPL" xfId="25558"/>
    <cellStyle name="s_Valuation _DB Dados do Mercado_Açúcar Físico não embarcado - Nov08 - Conferido_DB Entrada_1_Relatório Gerencial_1_Relatório Gerencial_2_DB Entrada_3-Balanço" xfId="25559"/>
    <cellStyle name="s_Valuation _DB Dados do Mercado_Açúcar Físico não embarcado - Nov08 - Conferido_DB Entrada_1_Relatório Gerencial_1_Relatório Gerencial_2_DB Entrada_7-Estoque" xfId="25560"/>
    <cellStyle name="s_Valuation _DB Dados do Mercado_Açúcar Físico não embarcado - Nov08 - Conferido_DB Entrada_1_Relatório Gerencial_1_Relatório Gerencial_2-DRE" xfId="25561"/>
    <cellStyle name="s_Valuation _DB Dados do Mercado_Açúcar Físico não embarcado - Nov08 - Conferido_DB Entrada_1_Relatório Gerencial_1_Relatório Gerencial_2-DRE_Dep_Judiciais-Contingências" xfId="25562"/>
    <cellStyle name="s_Valuation _DB Dados do Mercado_Açúcar Físico não embarcado - Nov08 - Conferido_DB Entrada_1_Relatório Gerencial_1_Relatório Gerencial_2-DRE_DFC Gerencial" xfId="25563"/>
    <cellStyle name="s_Valuation _DB Dados do Mercado_Açúcar Físico não embarcado - Nov08 - Conferido_DB Entrada_1_Relatório Gerencial_1_Relatório Gerencial_2-DRE_DMPL" xfId="25564"/>
    <cellStyle name="s_Valuation _DB Dados do Mercado_Açúcar Físico não embarcado - Nov08 - Conferido_DB Entrada_1_Relatório Gerencial_1_Relatório Gerencial_3-Balanço" xfId="25565"/>
    <cellStyle name="s_Valuation _DB Dados do Mercado_Açúcar Físico não embarcado - Nov08 - Conferido_DB Entrada_1_Relatório Gerencial_1_Relatório Gerencial_7-Estoque" xfId="25566"/>
    <cellStyle name="s_Valuation _DB Dados do Mercado_Açúcar Físico não embarcado - Nov08 - Conferido_DB Entrada_1_Relatório Gerencial_1_Relatório Gerencial_DB Boletas Abertas" xfId="25567"/>
    <cellStyle name="s_Valuation _DB Dados do Mercado_Açúcar Físico não embarcado - Nov08 - Conferido_DB Entrada_1_Relatório Gerencial_1_Relatório Gerencial_DB Boletas Abertas 2" xfId="25568"/>
    <cellStyle name="s_Valuation _DB Dados do Mercado_Açúcar Físico não embarcado - Nov08 - Conferido_DB Entrada_1_Relatório Gerencial_1_Relatório Gerencial_DB Boletas Abertas 2_15-FINANCEIRAS" xfId="25569"/>
    <cellStyle name="s_Valuation _DB Dados do Mercado_Açúcar Físico não embarcado - Nov08 - Conferido_DB Entrada_1_Relatório Gerencial_1_Relatório Gerencial_DB Boletas Abertas_15-FINANCEIRAS" xfId="25570"/>
    <cellStyle name="s_Valuation _DB Dados do Mercado_Açúcar Físico não embarcado - Nov08 - Conferido_DB Entrada_1_Relatório Gerencial_1_Relatório Gerencial_DB Boletas Abertas_15-FINANCEIRAS_1" xfId="25571"/>
    <cellStyle name="s_Valuation _DB Dados do Mercado_Açúcar Físico não embarcado - Nov08 - Conferido_DB Entrada_1_Relatório Gerencial_1_Relatório Gerencial_DB Boletas Abertas_2-DRE" xfId="25572"/>
    <cellStyle name="s_Valuation _DB Dados do Mercado_Açúcar Físico não embarcado - Nov08 - Conferido_DB Entrada_1_Relatório Gerencial_1_Relatório Gerencial_DB Boletas Abertas_2-DRE_Dep_Judiciais-Contingências" xfId="25573"/>
    <cellStyle name="s_Valuation _DB Dados do Mercado_Açúcar Físico não embarcado - Nov08 - Conferido_DB Entrada_1_Relatório Gerencial_1_Relatório Gerencial_DB Boletas Abertas_2-DRE_DFC Gerencial" xfId="25574"/>
    <cellStyle name="s_Valuation _DB Dados do Mercado_Açúcar Físico não embarcado - Nov08 - Conferido_DB Entrada_1_Relatório Gerencial_1_Relatório Gerencial_DB Boletas Abertas_2-DRE_DMPL" xfId="25575"/>
    <cellStyle name="s_Valuation _DB Dados do Mercado_Açúcar Físico não embarcado - Nov08 - Conferido_DB Entrada_1_Relatório Gerencial_1_Relatório Gerencial_DB Boletas Abertas_3-Balanço" xfId="25576"/>
    <cellStyle name="s_Valuation _DB Dados do Mercado_Açúcar Físico não embarcado - Nov08 - Conferido_DB Entrada_1_Relatório Gerencial_1_Relatório Gerencial_DB Boletas Abertas_7-Estoque" xfId="25577"/>
    <cellStyle name="s_Valuation _DB Dados do Mercado_Açúcar Físico não embarcado - Nov08 - Conferido_DB Entrada_1_Relatório Gerencial_1_Relatório Gerencial_DB Boletas Vencendo" xfId="25578"/>
    <cellStyle name="s_Valuation _DB Dados do Mercado_Açúcar Físico não embarcado - Nov08 - Conferido_DB Entrada_1_Relatório Gerencial_1_Relatório Gerencial_DB Boletas Vencendo 2" xfId="25579"/>
    <cellStyle name="s_Valuation _DB Dados do Mercado_Açúcar Físico não embarcado - Nov08 - Conferido_DB Entrada_1_Relatório Gerencial_1_Relatório Gerencial_DB Boletas Vencendo 2_15-FINANCEIRAS" xfId="25580"/>
    <cellStyle name="s_Valuation _DB Dados do Mercado_Açúcar Físico não embarcado - Nov08 - Conferido_DB Entrada_1_Relatório Gerencial_1_Relatório Gerencial_DB Boletas Vencendo_15-FINANCEIRAS" xfId="25581"/>
    <cellStyle name="s_Valuation _DB Dados do Mercado_Açúcar Físico não embarcado - Nov08 - Conferido_DB Entrada_1_Relatório Gerencial_1_Relatório Gerencial_DB Boletas Vencendo_15-FINANCEIRAS_1" xfId="25582"/>
    <cellStyle name="s_Valuation _DB Dados do Mercado_Açúcar Físico não embarcado - Nov08 - Conferido_DB Entrada_1_Relatório Gerencial_1_Relatório Gerencial_DB Boletas Vencendo_2-DRE" xfId="25583"/>
    <cellStyle name="s_Valuation _DB Dados do Mercado_Açúcar Físico não embarcado - Nov08 - Conferido_DB Entrada_1_Relatório Gerencial_1_Relatório Gerencial_DB Boletas Vencendo_2-DRE_Dep_Judiciais-Contingências" xfId="25584"/>
    <cellStyle name="s_Valuation _DB Dados do Mercado_Açúcar Físico não embarcado - Nov08 - Conferido_DB Entrada_1_Relatório Gerencial_1_Relatório Gerencial_DB Boletas Vencendo_2-DRE_DFC Gerencial" xfId="25585"/>
    <cellStyle name="s_Valuation _DB Dados do Mercado_Açúcar Físico não embarcado - Nov08 - Conferido_DB Entrada_1_Relatório Gerencial_1_Relatório Gerencial_DB Boletas Vencendo_2-DRE_DMPL" xfId="25586"/>
    <cellStyle name="s_Valuation _DB Dados do Mercado_Açúcar Físico não embarcado - Nov08 - Conferido_DB Entrada_1_Relatório Gerencial_1_Relatório Gerencial_DB Boletas Vencendo_3-Balanço" xfId="25587"/>
    <cellStyle name="s_Valuation _DB Dados do Mercado_Açúcar Físico não embarcado - Nov08 - Conferido_DB Entrada_1_Relatório Gerencial_1_Relatório Gerencial_DB Boletas Vencendo_7-Estoque" xfId="25588"/>
    <cellStyle name="s_Valuation _DB Dados do Mercado_Açúcar Físico não embarcado - Nov08 - Conferido_DB Entrada_1_Relatório Gerencial_1_Relatório Gerencial_DB Boletas Vencendo_Relatório Gerencial" xfId="25589"/>
    <cellStyle name="s_Valuation _DB Dados do Mercado_Açúcar Físico não embarcado - Nov08 - Conferido_DB Entrada_1_Relatório Gerencial_1_Relatório Gerencial_DB Boletas Vencendo_Relatório Gerencial 2" xfId="25590"/>
    <cellStyle name="s_Valuation _DB Dados do Mercado_Açúcar Físico não embarcado - Nov08 - Conferido_DB Entrada_1_Relatório Gerencial_1_Relatório Gerencial_DB Boletas Vencendo_Relatório Gerencial 2_15-FINANCEIRAS" xfId="25591"/>
    <cellStyle name="s_Valuation _DB Dados do Mercado_Açúcar Físico não embarcado - Nov08 - Conferido_DB Entrada_1_Relatório Gerencial_1_Relatório Gerencial_DB Boletas Vencendo_Relatório Gerencial_15-FINANCEIRAS" xfId="25592"/>
    <cellStyle name="s_Valuation _DB Dados do Mercado_Açúcar Físico não embarcado - Nov08 - Conferido_DB Entrada_1_Relatório Gerencial_1_Relatório Gerencial_DB Boletas Vencendo_Relatório Gerencial_15-FINANCEIRAS_1" xfId="25593"/>
    <cellStyle name="s_Valuation _DB Dados do Mercado_Açúcar Físico não embarcado - Nov08 - Conferido_DB Entrada_1_Relatório Gerencial_1_Relatório Gerencial_DB Boletas Vencendo_Relatório Gerencial_2-DRE" xfId="25594"/>
    <cellStyle name="s_Valuation _DB Dados do Mercado_Açúcar Físico não embarcado - Nov08 - Conferido_DB Entrada_1_Relatório Gerencial_1_Relatório Gerencial_DB Boletas Vencendo_Relatório Gerencial_2-DRE_Dep_Judiciais-Contingências" xfId="25595"/>
    <cellStyle name="s_Valuation _DB Dados do Mercado_Açúcar Físico não embarcado - Nov08 - Conferido_DB Entrada_1_Relatório Gerencial_1_Relatório Gerencial_DB Boletas Vencendo_Relatório Gerencial_2-DRE_DFC Gerencial" xfId="25596"/>
    <cellStyle name="s_Valuation _DB Dados do Mercado_Açúcar Físico não embarcado - Nov08 - Conferido_DB Entrada_1_Relatório Gerencial_1_Relatório Gerencial_DB Boletas Vencendo_Relatório Gerencial_2-DRE_DMPL" xfId="25597"/>
    <cellStyle name="s_Valuation _DB Dados do Mercado_Açúcar Físico não embarcado - Nov08 - Conferido_DB Entrada_1_Relatório Gerencial_1_Relatório Gerencial_DB Boletas Vencendo_Relatório Gerencial_3-Balanço" xfId="25598"/>
    <cellStyle name="s_Valuation _DB Dados do Mercado_Açúcar Físico não embarcado - Nov08 - Conferido_DB Entrada_1_Relatório Gerencial_1_Relatório Gerencial_DB Boletas Vencendo_Relatório Gerencial_7-Estoque" xfId="25599"/>
    <cellStyle name="s_Valuation _DB Dados do Mercado_Açúcar Físico não embarcado - Nov08 - Conferido_DB Entrada_1_Relatório Gerencial_1_Relatório Gerencial_DB Boletas Vencendo_Relatório Gerencial_DB Entrada" xfId="25600"/>
    <cellStyle name="s_Valuation _DB Dados do Mercado_Açúcar Físico não embarcado - Nov08 - Conferido_DB Entrada_1_Relatório Gerencial_1_Relatório Gerencial_DB Boletas Vencendo_Relatório Gerencial_DB Entrada 2" xfId="25601"/>
    <cellStyle name="s_Valuation _DB Dados do Mercado_Açúcar Físico não embarcado - Nov08 - Conferido_DB Entrada_1_Relatório Gerencial_1_Relatório Gerencial_DB Boletas Vencendo_Relatório Gerencial_DB Entrada 2_15-FINANCEIRAS" xfId="25602"/>
    <cellStyle name="s_Valuation _DB Dados do Mercado_Açúcar Físico não embarcado - Nov08 - Conferido_DB Entrada_1_Relatório Gerencial_1_Relatório Gerencial_DB Boletas Vencendo_Relatório Gerencial_DB Entrada_15-FINANCEIRAS" xfId="25603"/>
    <cellStyle name="s_Valuation _DB Dados do Mercado_Açúcar Físico não embarcado - Nov08 - Conferido_DB Entrada_1_Relatório Gerencial_1_Relatório Gerencial_DB Boletas Vencendo_Relatório Gerencial_DB Entrada_15-FINANCEIRAS_1" xfId="25604"/>
    <cellStyle name="s_Valuation _DB Dados do Mercado_Açúcar Físico não embarcado - Nov08 - Conferido_DB Entrada_1_Relatório Gerencial_1_Relatório Gerencial_DB Boletas Vencendo_Relatório Gerencial_DB Entrada_2-DRE" xfId="25605"/>
    <cellStyle name="s_Valuation _DB Dados do Mercado_Açúcar Físico não embarcado - Nov08 - Conferido_DB Entrada_1_Relatório Gerencial_1_Relatório Gerencial_DB Boletas Vencendo_Relatório Gerencial_DB Entrada_2-DRE_Dep_Judiciais-Contingências" xfId="25606"/>
    <cellStyle name="s_Valuation _DB Dados do Mercado_Açúcar Físico não embarcado - Nov08 - Conferido_DB Entrada_1_Relatório Gerencial_1_Relatório Gerencial_DB Boletas Vencendo_Relatório Gerencial_DB Entrada_2-DRE_DFC Gerencial" xfId="25607"/>
    <cellStyle name="s_Valuation _DB Dados do Mercado_Açúcar Físico não embarcado - Nov08 - Conferido_DB Entrada_1_Relatório Gerencial_1_Relatório Gerencial_DB Boletas Vencendo_Relatório Gerencial_DB Entrada_2-DRE_DMPL" xfId="25608"/>
    <cellStyle name="s_Valuation _DB Dados do Mercado_Açúcar Físico não embarcado - Nov08 - Conferido_DB Entrada_1_Relatório Gerencial_1_Relatório Gerencial_DB Boletas Vencendo_Relatório Gerencial_DB Entrada_3-Balanço" xfId="25609"/>
    <cellStyle name="s_Valuation _DB Dados do Mercado_Açúcar Físico não embarcado - Nov08 - Conferido_DB Entrada_1_Relatório Gerencial_1_Relatório Gerencial_DB Boletas Vencendo_Relatório Gerencial_DB Entrada_7-Estoque" xfId="25610"/>
    <cellStyle name="s_Valuation _DB Dados do Mercado_Açúcar Físico não embarcado - Nov08 - Conferido_DB Entrada_1_Relatório Gerencial_1_Relatório Gerencial_DB Controle" xfId="25611"/>
    <cellStyle name="s_Valuation _DB Dados do Mercado_Açúcar Físico não embarcado - Nov08 - Conferido_DB Entrada_1_Relatório Gerencial_1_Relatório Gerencial_DB Controle 2" xfId="25612"/>
    <cellStyle name="s_Valuation _DB Dados do Mercado_Açúcar Físico não embarcado - Nov08 - Conferido_DB Entrada_1_Relatório Gerencial_1_Relatório Gerencial_DB Controle 2_15-FINANCEIRAS" xfId="25613"/>
    <cellStyle name="s_Valuation _DB Dados do Mercado_Açúcar Físico não embarcado - Nov08 - Conferido_DB Entrada_1_Relatório Gerencial_1_Relatório Gerencial_DB Controle_15-FINANCEIRAS" xfId="25614"/>
    <cellStyle name="s_Valuation _DB Dados do Mercado_Açúcar Físico não embarcado - Nov08 - Conferido_DB Entrada_1_Relatório Gerencial_1_Relatório Gerencial_DB Controle_15-FINANCEIRAS_1" xfId="25615"/>
    <cellStyle name="s_Valuation _DB Dados do Mercado_Açúcar Físico não embarcado - Nov08 - Conferido_DB Entrada_1_Relatório Gerencial_1_Relatório Gerencial_DB Controle_2-DRE" xfId="25616"/>
    <cellStyle name="s_Valuation _DB Dados do Mercado_Açúcar Físico não embarcado - Nov08 - Conferido_DB Entrada_1_Relatório Gerencial_1_Relatório Gerencial_DB Controle_2-DRE_Dep_Judiciais-Contingências" xfId="25617"/>
    <cellStyle name="s_Valuation _DB Dados do Mercado_Açúcar Físico não embarcado - Nov08 - Conferido_DB Entrada_1_Relatório Gerencial_1_Relatório Gerencial_DB Controle_2-DRE_DFC Gerencial" xfId="25618"/>
    <cellStyle name="s_Valuation _DB Dados do Mercado_Açúcar Físico não embarcado - Nov08 - Conferido_DB Entrada_1_Relatório Gerencial_1_Relatório Gerencial_DB Controle_2-DRE_DMPL" xfId="25619"/>
    <cellStyle name="s_Valuation _DB Dados do Mercado_Açúcar Físico não embarcado - Nov08 - Conferido_DB Entrada_1_Relatório Gerencial_1_Relatório Gerencial_DB Controle_3-Balanço" xfId="25620"/>
    <cellStyle name="s_Valuation _DB Dados do Mercado_Açúcar Físico não embarcado - Nov08 - Conferido_DB Entrada_1_Relatório Gerencial_1_Relatório Gerencial_DB Controle_7-Estoque" xfId="25621"/>
    <cellStyle name="s_Valuation _DB Dados do Mercado_Açúcar Físico não embarcado - Nov08 - Conferido_DB Entrada_1_Relatório Gerencial_1_Relatório Gerencial_DB Entrada" xfId="25622"/>
    <cellStyle name="s_Valuation _DB Dados do Mercado_Açúcar Físico não embarcado - Nov08 - Conferido_DB Entrada_1_Relatório Gerencial_1_Relatório Gerencial_DB Entrada 2" xfId="25623"/>
    <cellStyle name="s_Valuation _DB Dados do Mercado_Açúcar Físico não embarcado - Nov08 - Conferido_DB Entrada_1_Relatório Gerencial_1_Relatório Gerencial_DB Entrada 2_15-FINANCEIRAS" xfId="25624"/>
    <cellStyle name="s_Valuation _DB Dados do Mercado_Açúcar Físico não embarcado - Nov08 - Conferido_DB Entrada_1_Relatório Gerencial_1_Relatório Gerencial_DB Entrada_1" xfId="25625"/>
    <cellStyle name="s_Valuation _DB Dados do Mercado_Açúcar Físico não embarcado - Nov08 - Conferido_DB Entrada_1_Relatório Gerencial_1_Relatório Gerencial_DB Entrada_1 2" xfId="25626"/>
    <cellStyle name="s_Valuation _DB Dados do Mercado_Açúcar Físico não embarcado - Nov08 - Conferido_DB Entrada_1_Relatório Gerencial_1_Relatório Gerencial_DB Entrada_1 2_15-FINANCEIRAS" xfId="25627"/>
    <cellStyle name="s_Valuation _DB Dados do Mercado_Açúcar Físico não embarcado - Nov08 - Conferido_DB Entrada_1_Relatório Gerencial_1_Relatório Gerencial_DB Entrada_1_15-FINANCEIRAS" xfId="25628"/>
    <cellStyle name="s_Valuation _DB Dados do Mercado_Açúcar Físico não embarcado - Nov08 - Conferido_DB Entrada_1_Relatório Gerencial_1_Relatório Gerencial_DB Entrada_1_15-FINANCEIRAS_1" xfId="25629"/>
    <cellStyle name="s_Valuation _DB Dados do Mercado_Açúcar Físico não embarcado - Nov08 - Conferido_DB Entrada_1_Relatório Gerencial_1_Relatório Gerencial_DB Entrada_1_2-DRE" xfId="25630"/>
    <cellStyle name="s_Valuation _DB Dados do Mercado_Açúcar Físico não embarcado - Nov08 - Conferido_DB Entrada_1_Relatório Gerencial_1_Relatório Gerencial_DB Entrada_1_2-DRE_Dep_Judiciais-Contingências" xfId="25631"/>
    <cellStyle name="s_Valuation _DB Dados do Mercado_Açúcar Físico não embarcado - Nov08 - Conferido_DB Entrada_1_Relatório Gerencial_1_Relatório Gerencial_DB Entrada_1_2-DRE_DFC Gerencial" xfId="25632"/>
    <cellStyle name="s_Valuation _DB Dados do Mercado_Açúcar Físico não embarcado - Nov08 - Conferido_DB Entrada_1_Relatório Gerencial_1_Relatório Gerencial_DB Entrada_1_2-DRE_DMPL" xfId="25633"/>
    <cellStyle name="s_Valuation _DB Dados do Mercado_Açúcar Físico não embarcado - Nov08 - Conferido_DB Entrada_1_Relatório Gerencial_1_Relatório Gerencial_DB Entrada_1_3-Balanço" xfId="25634"/>
    <cellStyle name="s_Valuation _DB Dados do Mercado_Açúcar Físico não embarcado - Nov08 - Conferido_DB Entrada_1_Relatório Gerencial_1_Relatório Gerencial_DB Entrada_1_7-Estoque" xfId="25635"/>
    <cellStyle name="s_Valuation _DB Dados do Mercado_Açúcar Físico não embarcado - Nov08 - Conferido_DB Entrada_1_Relatório Gerencial_1_Relatório Gerencial_DB Entrada_1_DB Boletas Abertas" xfId="25636"/>
    <cellStyle name="s_Valuation _DB Dados do Mercado_Açúcar Físico não embarcado - Nov08 - Conferido_DB Entrada_1_Relatório Gerencial_1_Relatório Gerencial_DB Entrada_1_DB Boletas Abertas 2" xfId="25637"/>
    <cellStyle name="s_Valuation _DB Dados do Mercado_Açúcar Físico não embarcado - Nov08 - Conferido_DB Entrada_1_Relatório Gerencial_1_Relatório Gerencial_DB Entrada_1_DB Boletas Abertas 2_15-FINANCEIRAS" xfId="25638"/>
    <cellStyle name="s_Valuation _DB Dados do Mercado_Açúcar Físico não embarcado - Nov08 - Conferido_DB Entrada_1_Relatório Gerencial_1_Relatório Gerencial_DB Entrada_1_DB Boletas Abertas_15-FINANCEIRAS" xfId="25639"/>
    <cellStyle name="s_Valuation _DB Dados do Mercado_Açúcar Físico não embarcado - Nov08 - Conferido_DB Entrada_1_Relatório Gerencial_1_Relatório Gerencial_DB Entrada_1_DB Boletas Abertas_15-FINANCEIRAS_1" xfId="25640"/>
    <cellStyle name="s_Valuation _DB Dados do Mercado_Açúcar Físico não embarcado - Nov08 - Conferido_DB Entrada_1_Relatório Gerencial_1_Relatório Gerencial_DB Entrada_1_DB Boletas Abertas_2-DRE" xfId="25641"/>
    <cellStyle name="s_Valuation _DB Dados do Mercado_Açúcar Físico não embarcado - Nov08 - Conferido_DB Entrada_1_Relatório Gerencial_1_Relatório Gerencial_DB Entrada_1_DB Boletas Abertas_2-DRE_Dep_Judiciais-Contingências" xfId="25642"/>
    <cellStyle name="s_Valuation _DB Dados do Mercado_Açúcar Físico não embarcado - Nov08 - Conferido_DB Entrada_1_Relatório Gerencial_1_Relatório Gerencial_DB Entrada_1_DB Boletas Abertas_2-DRE_DFC Gerencial" xfId="25643"/>
    <cellStyle name="s_Valuation _DB Dados do Mercado_Açúcar Físico não embarcado - Nov08 - Conferido_DB Entrada_1_Relatório Gerencial_1_Relatório Gerencial_DB Entrada_1_DB Boletas Abertas_2-DRE_DMPL" xfId="25644"/>
    <cellStyle name="s_Valuation _DB Dados do Mercado_Açúcar Físico não embarcado - Nov08 - Conferido_DB Entrada_1_Relatório Gerencial_1_Relatório Gerencial_DB Entrada_1_DB Boletas Abertas_3-Balanço" xfId="25645"/>
    <cellStyle name="s_Valuation _DB Dados do Mercado_Açúcar Físico não embarcado - Nov08 - Conferido_DB Entrada_1_Relatório Gerencial_1_Relatório Gerencial_DB Entrada_1_DB Boletas Abertas_7-Estoque" xfId="25646"/>
    <cellStyle name="s_Valuation _DB Dados do Mercado_Açúcar Físico não embarcado - Nov08 - Conferido_DB Entrada_1_Relatório Gerencial_1_Relatório Gerencial_DB Entrada_1_DB Controle" xfId="25647"/>
    <cellStyle name="s_Valuation _DB Dados do Mercado_Açúcar Físico não embarcado - Nov08 - Conferido_DB Entrada_1_Relatório Gerencial_1_Relatório Gerencial_DB Entrada_1_DB Controle 2" xfId="25648"/>
    <cellStyle name="s_Valuation _DB Dados do Mercado_Açúcar Físico não embarcado - Nov08 - Conferido_DB Entrada_1_Relatório Gerencial_1_Relatório Gerencial_DB Entrada_1_DB Controle 2_15-FINANCEIRAS" xfId="25649"/>
    <cellStyle name="s_Valuation _DB Dados do Mercado_Açúcar Físico não embarcado - Nov08 - Conferido_DB Entrada_1_Relatório Gerencial_1_Relatório Gerencial_DB Entrada_1_DB Controle_15-FINANCEIRAS" xfId="25650"/>
    <cellStyle name="s_Valuation _DB Dados do Mercado_Açúcar Físico não embarcado - Nov08 - Conferido_DB Entrada_1_Relatório Gerencial_1_Relatório Gerencial_DB Entrada_1_DB Controle_15-FINANCEIRAS_1" xfId="25651"/>
    <cellStyle name="s_Valuation _DB Dados do Mercado_Açúcar Físico não embarcado - Nov08 - Conferido_DB Entrada_1_Relatório Gerencial_1_Relatório Gerencial_DB Entrada_1_DB Controle_2-DRE" xfId="25652"/>
    <cellStyle name="s_Valuation _DB Dados do Mercado_Açúcar Físico não embarcado - Nov08 - Conferido_DB Entrada_1_Relatório Gerencial_1_Relatório Gerencial_DB Entrada_1_DB Controle_2-DRE_Dep_Judiciais-Contingências" xfId="25653"/>
    <cellStyle name="s_Valuation _DB Dados do Mercado_Açúcar Físico não embarcado - Nov08 - Conferido_DB Entrada_1_Relatório Gerencial_1_Relatório Gerencial_DB Entrada_1_DB Controle_2-DRE_DFC Gerencial" xfId="25654"/>
    <cellStyle name="s_Valuation _DB Dados do Mercado_Açúcar Físico não embarcado - Nov08 - Conferido_DB Entrada_1_Relatório Gerencial_1_Relatório Gerencial_DB Entrada_1_DB Controle_2-DRE_DMPL" xfId="25655"/>
    <cellStyle name="s_Valuation _DB Dados do Mercado_Açúcar Físico não embarcado - Nov08 - Conferido_DB Entrada_1_Relatório Gerencial_1_Relatório Gerencial_DB Entrada_1_DB Controle_3-Balanço" xfId="25656"/>
    <cellStyle name="s_Valuation _DB Dados do Mercado_Açúcar Físico não embarcado - Nov08 - Conferido_DB Entrada_1_Relatório Gerencial_1_Relatório Gerencial_DB Entrada_1_DB Controle_7-Estoque" xfId="25657"/>
    <cellStyle name="s_Valuation _DB Dados do Mercado_Açúcar Físico não embarcado - Nov08 - Conferido_DB Entrada_1_Relatório Gerencial_1_Relatório Gerencial_DB Entrada_1_DB Entrada" xfId="25658"/>
    <cellStyle name="s_Valuation _DB Dados do Mercado_Açúcar Físico não embarcado - Nov08 - Conferido_DB Entrada_1_Relatório Gerencial_1_Relatório Gerencial_DB Entrada_1_DB Entrada 2" xfId="25659"/>
    <cellStyle name="s_Valuation _DB Dados do Mercado_Açúcar Físico não embarcado - Nov08 - Conferido_DB Entrada_1_Relatório Gerencial_1_Relatório Gerencial_DB Entrada_1_DB Entrada 2_15-FINANCEIRAS" xfId="25660"/>
    <cellStyle name="s_Valuation _DB Dados do Mercado_Açúcar Físico não embarcado - Nov08 - Conferido_DB Entrada_1_Relatório Gerencial_1_Relatório Gerencial_DB Entrada_1_DB Entrada_15-FINANCEIRAS" xfId="25661"/>
    <cellStyle name="s_Valuation _DB Dados do Mercado_Açúcar Físico não embarcado - Nov08 - Conferido_DB Entrada_1_Relatório Gerencial_1_Relatório Gerencial_DB Entrada_1_DB Entrada_15-FINANCEIRAS_1" xfId="25662"/>
    <cellStyle name="s_Valuation _DB Dados do Mercado_Açúcar Físico não embarcado - Nov08 - Conferido_DB Entrada_1_Relatório Gerencial_1_Relatório Gerencial_DB Entrada_1_DB Entrada_2-DRE" xfId="25663"/>
    <cellStyle name="s_Valuation _DB Dados do Mercado_Açúcar Físico não embarcado - Nov08 - Conferido_DB Entrada_1_Relatório Gerencial_1_Relatório Gerencial_DB Entrada_1_DB Entrada_2-DRE_Dep_Judiciais-Contingências" xfId="25664"/>
    <cellStyle name="s_Valuation _DB Dados do Mercado_Açúcar Físico não embarcado - Nov08 - Conferido_DB Entrada_1_Relatório Gerencial_1_Relatório Gerencial_DB Entrada_1_DB Entrada_2-DRE_DFC Gerencial" xfId="25665"/>
    <cellStyle name="s_Valuation _DB Dados do Mercado_Açúcar Físico não embarcado - Nov08 - Conferido_DB Entrada_1_Relatório Gerencial_1_Relatório Gerencial_DB Entrada_1_DB Entrada_2-DRE_DMPL" xfId="25666"/>
    <cellStyle name="s_Valuation _DB Dados do Mercado_Açúcar Físico não embarcado - Nov08 - Conferido_DB Entrada_1_Relatório Gerencial_1_Relatório Gerencial_DB Entrada_1_DB Entrada_3-Balanço" xfId="25667"/>
    <cellStyle name="s_Valuation _DB Dados do Mercado_Açúcar Físico não embarcado - Nov08 - Conferido_DB Entrada_1_Relatório Gerencial_1_Relatório Gerencial_DB Entrada_1_DB Entrada_7-Estoque" xfId="25668"/>
    <cellStyle name="s_Valuation _DB Dados do Mercado_Açúcar Físico não embarcado - Nov08 - Conferido_DB Entrada_1_Relatório Gerencial_1_Relatório Gerencial_DB Entrada_1_DB Entrada_Relatório Gerencial" xfId="25669"/>
    <cellStyle name="s_Valuation _DB Dados do Mercado_Açúcar Físico não embarcado - Nov08 - Conferido_DB Entrada_1_Relatório Gerencial_1_Relatório Gerencial_DB Entrada_1_DB Entrada_Relatório Gerencial 2" xfId="25670"/>
    <cellStyle name="s_Valuation _DB Dados do Mercado_Açúcar Físico não embarcado - Nov08 - Conferido_DB Entrada_1_Relatório Gerencial_1_Relatório Gerencial_DB Entrada_1_DB Entrada_Relatório Gerencial 2_15-FINANCEIRAS" xfId="25671"/>
    <cellStyle name="s_Valuation _DB Dados do Mercado_Açúcar Físico não embarcado - Nov08 - Conferido_DB Entrada_1_Relatório Gerencial_1_Relatório Gerencial_DB Entrada_1_DB Entrada_Relatório Gerencial_15-FINANCEIRAS" xfId="25672"/>
    <cellStyle name="s_Valuation _DB Dados do Mercado_Açúcar Físico não embarcado - Nov08 - Conferido_DB Entrada_1_Relatório Gerencial_1_Relatório Gerencial_DB Entrada_1_DB Entrada_Relatório Gerencial_15-FINANCEIRAS_1" xfId="25673"/>
    <cellStyle name="s_Valuation _DB Dados do Mercado_Açúcar Físico não embarcado - Nov08 - Conferido_DB Entrada_1_Relatório Gerencial_1_Relatório Gerencial_DB Entrada_1_DB Entrada_Relatório Gerencial_2-DRE" xfId="25674"/>
    <cellStyle name="s_Valuation _DB Dados do Mercado_Açúcar Físico não embarcado - Nov08 - Conferido_DB Entrada_1_Relatório Gerencial_1_Relatório Gerencial_DB Entrada_1_DB Entrada_Relatório Gerencial_2-DRE_Dep_Judiciais-Contingências" xfId="25675"/>
    <cellStyle name="s_Valuation _DB Dados do Mercado_Açúcar Físico não embarcado - Nov08 - Conferido_DB Entrada_1_Relatório Gerencial_1_Relatório Gerencial_DB Entrada_1_DB Entrada_Relatório Gerencial_2-DRE_DFC Gerencial" xfId="25676"/>
    <cellStyle name="s_Valuation _DB Dados do Mercado_Açúcar Físico não embarcado - Nov08 - Conferido_DB Entrada_1_Relatório Gerencial_1_Relatório Gerencial_DB Entrada_1_DB Entrada_Relatório Gerencial_2-DRE_DMPL" xfId="25677"/>
    <cellStyle name="s_Valuation _DB Dados do Mercado_Açúcar Físico não embarcado - Nov08 - Conferido_DB Entrada_1_Relatório Gerencial_1_Relatório Gerencial_DB Entrada_1_DB Entrada_Relatório Gerencial_3-Balanço" xfId="25678"/>
    <cellStyle name="s_Valuation _DB Dados do Mercado_Açúcar Físico não embarcado - Nov08 - Conferido_DB Entrada_1_Relatório Gerencial_1_Relatório Gerencial_DB Entrada_1_DB Entrada_Relatório Gerencial_7-Estoque" xfId="25679"/>
    <cellStyle name="s_Valuation _DB Dados do Mercado_Açúcar Físico não embarcado - Nov08 - Conferido_DB Entrada_1_Relatório Gerencial_1_Relatório Gerencial_DB Entrada_1_DB Entrada_Relatório Gerencial_DB Entrada" xfId="25680"/>
    <cellStyle name="s_Valuation _DB Dados do Mercado_Açúcar Físico não embarcado - Nov08 - Conferido_DB Entrada_1_Relatório Gerencial_1_Relatório Gerencial_DB Entrada_1_DB Entrada_Relatório Gerencial_DB Entrada 2" xfId="25681"/>
    <cellStyle name="s_Valuation _DB Dados do Mercado_Açúcar Físico não embarcado - Nov08 - Conferido_DB Entrada_1_Relatório Gerencial_1_Relatório Gerencial_DB Entrada_1_DB Entrada_Relatório Gerencial_DB Entrada 2_15-FINANCEIRAS" xfId="25682"/>
    <cellStyle name="s_Valuation _DB Dados do Mercado_Açúcar Físico não embarcado - Nov08 - Conferido_DB Entrada_1_Relatório Gerencial_1_Relatório Gerencial_DB Entrada_1_DB Entrada_Relatório Gerencial_DB Entrada_15-FINANCEIRAS" xfId="25683"/>
    <cellStyle name="s_Valuation _DB Dados do Mercado_Açúcar Físico não embarcado - Nov08 - Conferido_DB Entrada_1_Relatório Gerencial_1_Relatório Gerencial_DB Entrada_1_DB Entrada_Relatório Gerencial_DB Entrada_15-FINANCEIRAS_1" xfId="25684"/>
    <cellStyle name="s_Valuation _DB Dados do Mercado_Açúcar Físico não embarcado - Nov08 - Conferido_DB Entrada_1_Relatório Gerencial_1_Relatório Gerencial_DB Entrada_1_DB Entrada_Relatório Gerencial_DB Entrada_2-DRE" xfId="25685"/>
    <cellStyle name="s_Valuation _DB Dados do Mercado_Açúcar Físico não embarcado - Nov08 - Conferido_DB Entrada_1_Relatório Gerencial_1_Relatório Gerencial_DB Entrada_1_DB Entrada_Relatório Gerencial_DB Entrada_2-DRE_Dep_Judiciais-Contingências" xfId="25686"/>
    <cellStyle name="s_Valuation _DB Dados do Mercado_Açúcar Físico não embarcado - Nov08 - Conferido_DB Entrada_1_Relatório Gerencial_1_Relatório Gerencial_DB Entrada_1_DB Entrada_Relatório Gerencial_DB Entrada_2-DRE_DFC Gerencial" xfId="25687"/>
    <cellStyle name="s_Valuation _DB Dados do Mercado_Açúcar Físico não embarcado - Nov08 - Conferido_DB Entrada_1_Relatório Gerencial_1_Relatório Gerencial_DB Entrada_1_DB Entrada_Relatório Gerencial_DB Entrada_2-DRE_DMPL" xfId="25688"/>
    <cellStyle name="s_Valuation _DB Dados do Mercado_Açúcar Físico não embarcado - Nov08 - Conferido_DB Entrada_1_Relatório Gerencial_1_Relatório Gerencial_DB Entrada_1_DB Entrada_Relatório Gerencial_DB Entrada_3-Balanço" xfId="25689"/>
    <cellStyle name="s_Valuation _DB Dados do Mercado_Açúcar Físico não embarcado - Nov08 - Conferido_DB Entrada_1_Relatório Gerencial_1_Relatório Gerencial_DB Entrada_1_DB Entrada_Relatório Gerencial_DB Entrada_7-Estoque" xfId="25690"/>
    <cellStyle name="s_Valuation _DB Dados do Mercado_Açúcar Físico não embarcado - Nov08 - Conferido_DB Entrada_1_Relatório Gerencial_1_Relatório Gerencial_DB Entrada_1_DB Exposição" xfId="25691"/>
    <cellStyle name="s_Valuation _DB Dados do Mercado_Açúcar Físico não embarcado - Nov08 - Conferido_DB Entrada_1_Relatório Gerencial_1_Relatório Gerencial_DB Entrada_1_DB Exposição 2" xfId="25692"/>
    <cellStyle name="s_Valuation _DB Dados do Mercado_Açúcar Físico não embarcado - Nov08 - Conferido_DB Entrada_1_Relatório Gerencial_1_Relatório Gerencial_DB Entrada_1_DB Exposição 2_15-FINANCEIRAS" xfId="25693"/>
    <cellStyle name="s_Valuation _DB Dados do Mercado_Açúcar Físico não embarcado - Nov08 - Conferido_DB Entrada_1_Relatório Gerencial_1_Relatório Gerencial_DB Entrada_1_DB Exposição_15-FINANCEIRAS" xfId="25694"/>
    <cellStyle name="s_Valuation _DB Dados do Mercado_Açúcar Físico não embarcado - Nov08 - Conferido_DB Entrada_1_Relatório Gerencial_1_Relatório Gerencial_DB Entrada_1_DB Exposição_15-FINANCEIRAS_1" xfId="25695"/>
    <cellStyle name="s_Valuation _DB Dados do Mercado_Açúcar Físico não embarcado - Nov08 - Conferido_DB Entrada_1_Relatório Gerencial_1_Relatório Gerencial_DB Entrada_1_DB Exposição_2-DRE" xfId="25696"/>
    <cellStyle name="s_Valuation _DB Dados do Mercado_Açúcar Físico não embarcado - Nov08 - Conferido_DB Entrada_1_Relatório Gerencial_1_Relatório Gerencial_DB Entrada_1_DB Exposição_2-DRE_Dep_Judiciais-Contingências" xfId="25697"/>
    <cellStyle name="s_Valuation _DB Dados do Mercado_Açúcar Físico não embarcado - Nov08 - Conferido_DB Entrada_1_Relatório Gerencial_1_Relatório Gerencial_DB Entrada_1_DB Exposição_2-DRE_DFC Gerencial" xfId="25698"/>
    <cellStyle name="s_Valuation _DB Dados do Mercado_Açúcar Físico não embarcado - Nov08 - Conferido_DB Entrada_1_Relatório Gerencial_1_Relatório Gerencial_DB Entrada_1_DB Exposição_2-DRE_DMPL" xfId="25699"/>
    <cellStyle name="s_Valuation _DB Dados do Mercado_Açúcar Físico não embarcado - Nov08 - Conferido_DB Entrada_1_Relatório Gerencial_1_Relatório Gerencial_DB Entrada_1_DB Exposição_3-Balanço" xfId="25700"/>
    <cellStyle name="s_Valuation _DB Dados do Mercado_Açúcar Físico não embarcado - Nov08 - Conferido_DB Entrada_1_Relatório Gerencial_1_Relatório Gerencial_DB Entrada_1_DB Exposição_7-Estoque" xfId="25701"/>
    <cellStyle name="s_Valuation _DB Dados do Mercado_Açúcar Físico não embarcado - Nov08 - Conferido_DB Entrada_1_Relatório Gerencial_1_Relatório Gerencial_DB Entrada_1_DB Exposição_Relatório Gerencial" xfId="25702"/>
    <cellStyle name="s_Valuation _DB Dados do Mercado_Açúcar Físico não embarcado - Nov08 - Conferido_DB Entrada_1_Relatório Gerencial_1_Relatório Gerencial_DB Entrada_1_DB Exposição_Relatório Gerencial 2" xfId="25703"/>
    <cellStyle name="s_Valuation _DB Dados do Mercado_Açúcar Físico não embarcado - Nov08 - Conferido_DB Entrada_1_Relatório Gerencial_1_Relatório Gerencial_DB Entrada_1_DB Exposição_Relatório Gerencial 2_15-FINANCEIRAS" xfId="25704"/>
    <cellStyle name="s_Valuation _DB Dados do Mercado_Açúcar Físico não embarcado - Nov08 - Conferido_DB Entrada_1_Relatório Gerencial_1_Relatório Gerencial_DB Entrada_1_DB Exposição_Relatório Gerencial_15-FINANCEIRAS" xfId="25705"/>
    <cellStyle name="s_Valuation _DB Dados do Mercado_Açúcar Físico não embarcado - Nov08 - Conferido_DB Entrada_1_Relatório Gerencial_1_Relatório Gerencial_DB Entrada_1_DB Exposição_Relatório Gerencial_15-FINANCEIRAS_1" xfId="25706"/>
    <cellStyle name="s_Valuation _DB Dados do Mercado_Açúcar Físico não embarcado - Nov08 - Conferido_DB Entrada_1_Relatório Gerencial_1_Relatório Gerencial_DB Entrada_1_DB Exposição_Relatório Gerencial_2-DRE" xfId="25707"/>
    <cellStyle name="s_Valuation _DB Dados do Mercado_Açúcar Físico não embarcado - Nov08 - Conferido_DB Entrada_1_Relatório Gerencial_1_Relatório Gerencial_DB Entrada_1_DB Exposição_Relatório Gerencial_2-DRE_Dep_Judiciais-Contingências" xfId="25708"/>
    <cellStyle name="s_Valuation _DB Dados do Mercado_Açúcar Físico não embarcado - Nov08 - Conferido_DB Entrada_1_Relatório Gerencial_1_Relatório Gerencial_DB Entrada_1_DB Exposição_Relatório Gerencial_2-DRE_DFC Gerencial" xfId="25709"/>
    <cellStyle name="s_Valuation _DB Dados do Mercado_Açúcar Físico não embarcado - Nov08 - Conferido_DB Entrada_1_Relatório Gerencial_1_Relatório Gerencial_DB Entrada_1_DB Exposição_Relatório Gerencial_2-DRE_DMPL" xfId="25710"/>
    <cellStyle name="s_Valuation _DB Dados do Mercado_Açúcar Físico não embarcado - Nov08 - Conferido_DB Entrada_1_Relatório Gerencial_1_Relatório Gerencial_DB Entrada_1_DB Exposição_Relatório Gerencial_3-Balanço" xfId="25711"/>
    <cellStyle name="s_Valuation _DB Dados do Mercado_Açúcar Físico não embarcado - Nov08 - Conferido_DB Entrada_1_Relatório Gerencial_1_Relatório Gerencial_DB Entrada_1_DB Exposição_Relatório Gerencial_7-Estoque" xfId="25712"/>
    <cellStyle name="s_Valuation _DB Dados do Mercado_Açúcar Físico não embarcado - Nov08 - Conferido_DB Entrada_1_Relatório Gerencial_1_Relatório Gerencial_DB Entrada_1_DB Exposição_Relatório Gerencial_DB Entrada" xfId="25713"/>
    <cellStyle name="s_Valuation _DB Dados do Mercado_Açúcar Físico não embarcado - Nov08 - Conferido_DB Entrada_1_Relatório Gerencial_1_Relatório Gerencial_DB Entrada_1_DB Exposição_Relatório Gerencial_DB Entrada 2" xfId="25714"/>
    <cellStyle name="s_Valuation _DB Dados do Mercado_Açúcar Físico não embarcado - Nov08 - Conferido_DB Entrada_1_Relatório Gerencial_1_Relatório Gerencial_DB Entrada_1_DB Exposição_Relatório Gerencial_DB Entrada 2_15-FINANCEIRAS" xfId="25715"/>
    <cellStyle name="s_Valuation _DB Dados do Mercado_Açúcar Físico não embarcado - Nov08 - Conferido_DB Entrada_1_Relatório Gerencial_1_Relatório Gerencial_DB Entrada_1_DB Exposição_Relatório Gerencial_DB Entrada_15-FINANCEIRAS" xfId="25716"/>
    <cellStyle name="s_Valuation _DB Dados do Mercado_Açúcar Físico não embarcado - Nov08 - Conferido_DB Entrada_1_Relatório Gerencial_1_Relatório Gerencial_DB Entrada_1_DB Exposição_Relatório Gerencial_DB Entrada_15-FINANCEIRAS_1" xfId="25717"/>
    <cellStyle name="s_Valuation _DB Dados do Mercado_Açúcar Físico não embarcado - Nov08 - Conferido_DB Entrada_1_Relatório Gerencial_1_Relatório Gerencial_DB Entrada_1_DB Exposição_Relatório Gerencial_DB Entrada_2-DRE" xfId="25718"/>
    <cellStyle name="s_Valuation _DB Dados do Mercado_Açúcar Físico não embarcado - Nov08 - Conferido_DB Entrada_1_Relatório Gerencial_1_Relatório Gerencial_DB Entrada_1_DB Exposição_Relatório Gerencial_DB Entrada_2-DRE_Dep_Judiciais-Contingências" xfId="25719"/>
    <cellStyle name="s_Valuation _DB Dados do Mercado_Açúcar Físico não embarcado - Nov08 - Conferido_DB Entrada_1_Relatório Gerencial_1_Relatório Gerencial_DB Entrada_1_DB Exposição_Relatório Gerencial_DB Entrada_2-DRE_DFC Gerencial" xfId="25720"/>
    <cellStyle name="s_Valuation _DB Dados do Mercado_Açúcar Físico não embarcado - Nov08 - Conferido_DB Entrada_1_Relatório Gerencial_1_Relatório Gerencial_DB Entrada_1_DB Exposição_Relatório Gerencial_DB Entrada_2-DRE_DMPL" xfId="25721"/>
    <cellStyle name="s_Valuation _DB Dados do Mercado_Açúcar Físico não embarcado - Nov08 - Conferido_DB Entrada_1_Relatório Gerencial_1_Relatório Gerencial_DB Entrada_1_DB Exposição_Relatório Gerencial_DB Entrada_3-Balanço" xfId="25722"/>
    <cellStyle name="s_Valuation _DB Dados do Mercado_Açúcar Físico não embarcado - Nov08 - Conferido_DB Entrada_1_Relatório Gerencial_1_Relatório Gerencial_DB Entrada_1_DB Exposição_Relatório Gerencial_DB Entrada_7-Estoque" xfId="25723"/>
    <cellStyle name="s_Valuation _DB Dados do Mercado_Açúcar Físico não embarcado - Nov08 - Conferido_DB Entrada_1_Relatório Gerencial_1_Relatório Gerencial_DB Entrada_1_DB Posição" xfId="25724"/>
    <cellStyle name="s_Valuation _DB Dados do Mercado_Açúcar Físico não embarcado - Nov08 - Conferido_DB Entrada_1_Relatório Gerencial_1_Relatório Gerencial_DB Entrada_1_DB Posição 2" xfId="25725"/>
    <cellStyle name="s_Valuation _DB Dados do Mercado_Açúcar Físico não embarcado - Nov08 - Conferido_DB Entrada_1_Relatório Gerencial_1_Relatório Gerencial_DB Entrada_1_DB Posição 2_15-FINANCEIRAS" xfId="25726"/>
    <cellStyle name="s_Valuation _DB Dados do Mercado_Açúcar Físico não embarcado - Nov08 - Conferido_DB Entrada_1_Relatório Gerencial_1_Relatório Gerencial_DB Entrada_1_DB Posição_15-FINANCEIRAS" xfId="25727"/>
    <cellStyle name="s_Valuation _DB Dados do Mercado_Açúcar Físico não embarcado - Nov08 - Conferido_DB Entrada_1_Relatório Gerencial_1_Relatório Gerencial_DB Entrada_1_DB Posição_15-FINANCEIRAS_1" xfId="25728"/>
    <cellStyle name="s_Valuation _DB Dados do Mercado_Açúcar Físico não embarcado - Nov08 - Conferido_DB Entrada_1_Relatório Gerencial_1_Relatório Gerencial_DB Entrada_1_DB Posição_2-DRE" xfId="25729"/>
    <cellStyle name="s_Valuation _DB Dados do Mercado_Açúcar Físico não embarcado - Nov08 - Conferido_DB Entrada_1_Relatório Gerencial_1_Relatório Gerencial_DB Entrada_1_DB Posição_2-DRE_Dep_Judiciais-Contingências" xfId="25730"/>
    <cellStyle name="s_Valuation _DB Dados do Mercado_Açúcar Físico não embarcado - Nov08 - Conferido_DB Entrada_1_Relatório Gerencial_1_Relatório Gerencial_DB Entrada_1_DB Posição_2-DRE_DFC Gerencial" xfId="25731"/>
    <cellStyle name="s_Valuation _DB Dados do Mercado_Açúcar Físico não embarcado - Nov08 - Conferido_DB Entrada_1_Relatório Gerencial_1_Relatório Gerencial_DB Entrada_1_DB Posição_2-DRE_DMPL" xfId="25732"/>
    <cellStyle name="s_Valuation _DB Dados do Mercado_Açúcar Físico não embarcado - Nov08 - Conferido_DB Entrada_1_Relatório Gerencial_1_Relatório Gerencial_DB Entrada_1_DB Posição_3-Balanço" xfId="25733"/>
    <cellStyle name="s_Valuation _DB Dados do Mercado_Açúcar Físico não embarcado - Nov08 - Conferido_DB Entrada_1_Relatório Gerencial_1_Relatório Gerencial_DB Entrada_1_DB Posição_7-Estoque" xfId="25734"/>
    <cellStyle name="s_Valuation _DB Dados do Mercado_Açúcar Físico não embarcado - Nov08 - Conferido_DB Entrada_1_Relatório Gerencial_1_Relatório Gerencial_DB Entrada_1_Liquidações_Prêmios" xfId="25735"/>
    <cellStyle name="s_Valuation _DB Dados do Mercado_Açúcar Físico não embarcado - Nov08 - Conferido_DB Entrada_1_Relatório Gerencial_1_Relatório Gerencial_DB Entrada_1_Liquidações_Prêmios 2" xfId="25736"/>
    <cellStyle name="s_Valuation _DB Dados do Mercado_Açúcar Físico não embarcado - Nov08 - Conferido_DB Entrada_1_Relatório Gerencial_1_Relatório Gerencial_DB Entrada_1_Liquidações_Prêmios 2_15-FINANCEIRAS" xfId="25737"/>
    <cellStyle name="s_Valuation _DB Dados do Mercado_Açúcar Físico não embarcado - Nov08 - Conferido_DB Entrada_1_Relatório Gerencial_1_Relatório Gerencial_DB Entrada_1_Liquidações_Prêmios_15-FINANCEIRAS" xfId="25738"/>
    <cellStyle name="s_Valuation _DB Dados do Mercado_Açúcar Físico não embarcado - Nov08 - Conferido_DB Entrada_1_Relatório Gerencial_1_Relatório Gerencial_DB Entrada_1_Liquidações_Prêmios_15-FINANCEIRAS_1" xfId="25739"/>
    <cellStyle name="s_Valuation _DB Dados do Mercado_Açúcar Físico não embarcado - Nov08 - Conferido_DB Entrada_1_Relatório Gerencial_1_Relatório Gerencial_DB Entrada_1_Liquidações_Prêmios_2-DRE" xfId="25740"/>
    <cellStyle name="s_Valuation _DB Dados do Mercado_Açúcar Físico não embarcado - Nov08 - Conferido_DB Entrada_1_Relatório Gerencial_1_Relatório Gerencial_DB Entrada_1_Liquidações_Prêmios_2-DRE_Dep_Judiciais-Contingências" xfId="25741"/>
    <cellStyle name="s_Valuation _DB Dados do Mercado_Açúcar Físico não embarcado - Nov08 - Conferido_DB Entrada_1_Relatório Gerencial_1_Relatório Gerencial_DB Entrada_1_Liquidações_Prêmios_2-DRE_DFC Gerencial" xfId="25742"/>
    <cellStyle name="s_Valuation _DB Dados do Mercado_Açúcar Físico não embarcado - Nov08 - Conferido_DB Entrada_1_Relatório Gerencial_1_Relatório Gerencial_DB Entrada_1_Liquidações_Prêmios_2-DRE_DMPL" xfId="25743"/>
    <cellStyle name="s_Valuation _DB Dados do Mercado_Açúcar Físico não embarcado - Nov08 - Conferido_DB Entrada_1_Relatório Gerencial_1_Relatório Gerencial_DB Entrada_1_Liquidações_Prêmios_3-Balanço" xfId="25744"/>
    <cellStyle name="s_Valuation _DB Dados do Mercado_Açúcar Físico não embarcado - Nov08 - Conferido_DB Entrada_1_Relatório Gerencial_1_Relatório Gerencial_DB Entrada_1_Liquidações_Prêmios_7-Estoque" xfId="25745"/>
    <cellStyle name="s_Valuation _DB Dados do Mercado_Açúcar Físico não embarcado - Nov08 - Conferido_DB Entrada_1_Relatório Gerencial_1_Relatório Gerencial_DB Entrada_1_Posição Futuros" xfId="25746"/>
    <cellStyle name="s_Valuation _DB Dados do Mercado_Açúcar Físico não embarcado - Nov08 - Conferido_DB Entrada_1_Relatório Gerencial_1_Relatório Gerencial_DB Entrada_1_Posição Futuros 2" xfId="25747"/>
    <cellStyle name="s_Valuation _DB Dados do Mercado_Açúcar Físico não embarcado - Nov08 - Conferido_DB Entrada_1_Relatório Gerencial_1_Relatório Gerencial_DB Entrada_1_Posição Futuros 2_15-FINANCEIRAS" xfId="25748"/>
    <cellStyle name="s_Valuation _DB Dados do Mercado_Açúcar Físico não embarcado - Nov08 - Conferido_DB Entrada_1_Relatório Gerencial_1_Relatório Gerencial_DB Entrada_1_Posição Futuros_15-FINANCEIRAS" xfId="25749"/>
    <cellStyle name="s_Valuation _DB Dados do Mercado_Açúcar Físico não embarcado - Nov08 - Conferido_DB Entrada_1_Relatório Gerencial_1_Relatório Gerencial_DB Entrada_1_Posição Futuros_15-FINANCEIRAS_1" xfId="25750"/>
    <cellStyle name="s_Valuation _DB Dados do Mercado_Açúcar Físico não embarcado - Nov08 - Conferido_DB Entrada_1_Relatório Gerencial_1_Relatório Gerencial_DB Entrada_1_Posição Futuros_2-DRE" xfId="25751"/>
    <cellStyle name="s_Valuation _DB Dados do Mercado_Açúcar Físico não embarcado - Nov08 - Conferido_DB Entrada_1_Relatório Gerencial_1_Relatório Gerencial_DB Entrada_1_Posição Futuros_2-DRE_Dep_Judiciais-Contingências" xfId="25752"/>
    <cellStyle name="s_Valuation _DB Dados do Mercado_Açúcar Físico não embarcado - Nov08 - Conferido_DB Entrada_1_Relatório Gerencial_1_Relatório Gerencial_DB Entrada_1_Posição Futuros_2-DRE_DFC Gerencial" xfId="25753"/>
    <cellStyle name="s_Valuation _DB Dados do Mercado_Açúcar Físico não embarcado - Nov08 - Conferido_DB Entrada_1_Relatório Gerencial_1_Relatório Gerencial_DB Entrada_1_Posição Futuros_2-DRE_DMPL" xfId="25754"/>
    <cellStyle name="s_Valuation _DB Dados do Mercado_Açúcar Físico não embarcado - Nov08 - Conferido_DB Entrada_1_Relatório Gerencial_1_Relatório Gerencial_DB Entrada_1_Posição Futuros_3-Balanço" xfId="25755"/>
    <cellStyle name="s_Valuation _DB Dados do Mercado_Açúcar Físico não embarcado - Nov08 - Conferido_DB Entrada_1_Relatório Gerencial_1_Relatório Gerencial_DB Entrada_1_Posição Futuros_7-Estoque" xfId="25756"/>
    <cellStyle name="s_Valuation _DB Dados do Mercado_Açúcar Físico não embarcado - Nov08 - Conferido_DB Entrada_1_Relatório Gerencial_1_Relatório Gerencial_DB Entrada_1_Relatório de Commodities" xfId="25757"/>
    <cellStyle name="s_Valuation _DB Dados do Mercado_Açúcar Físico não embarcado - Nov08 - Conferido_DB Entrada_1_Relatório Gerencial_1_Relatório Gerencial_DB Entrada_1_Relatório de Commodities 2" xfId="25758"/>
    <cellStyle name="s_Valuation _DB Dados do Mercado_Açúcar Físico não embarcado - Nov08 - Conferido_DB Entrada_1_Relatório Gerencial_1_Relatório Gerencial_DB Entrada_1_Relatório de Commodities 2_15-FINANCEIRAS" xfId="25759"/>
    <cellStyle name="s_Valuation _DB Dados do Mercado_Açúcar Físico não embarcado - Nov08 - Conferido_DB Entrada_1_Relatório Gerencial_1_Relatório Gerencial_DB Entrada_1_Relatório de Commodities_15-FINANCEIRAS" xfId="25760"/>
    <cellStyle name="s_Valuation _DB Dados do Mercado_Açúcar Físico não embarcado - Nov08 - Conferido_DB Entrada_1_Relatório Gerencial_1_Relatório Gerencial_DB Entrada_1_Relatório de Commodities_15-FINANCEIRAS_1" xfId="25761"/>
    <cellStyle name="s_Valuation _DB Dados do Mercado_Açúcar Físico não embarcado - Nov08 - Conferido_DB Entrada_1_Relatório Gerencial_1_Relatório Gerencial_DB Entrada_1_Relatório de Commodities_2-DRE" xfId="25762"/>
    <cellStyle name="s_Valuation _DB Dados do Mercado_Açúcar Físico não embarcado - Nov08 - Conferido_DB Entrada_1_Relatório Gerencial_1_Relatório Gerencial_DB Entrada_1_Relatório de Commodities_2-DRE_Dep_Judiciais-Contingências" xfId="25763"/>
    <cellStyle name="s_Valuation _DB Dados do Mercado_Açúcar Físico não embarcado - Nov08 - Conferido_DB Entrada_1_Relatório Gerencial_1_Relatório Gerencial_DB Entrada_1_Relatório de Commodities_2-DRE_DFC Gerencial" xfId="25764"/>
    <cellStyle name="s_Valuation _DB Dados do Mercado_Açúcar Físico não embarcado - Nov08 - Conferido_DB Entrada_1_Relatório Gerencial_1_Relatório Gerencial_DB Entrada_1_Relatório de Commodities_2-DRE_DMPL" xfId="25765"/>
    <cellStyle name="s_Valuation _DB Dados do Mercado_Açúcar Físico não embarcado - Nov08 - Conferido_DB Entrada_1_Relatório Gerencial_1_Relatório Gerencial_DB Entrada_1_Relatório de Commodities_3-Balanço" xfId="25766"/>
    <cellStyle name="s_Valuation _DB Dados do Mercado_Açúcar Físico não embarcado - Nov08 - Conferido_DB Entrada_1_Relatório Gerencial_1_Relatório Gerencial_DB Entrada_1_Relatório de Commodities_7-Estoque" xfId="25767"/>
    <cellStyle name="s_Valuation _DB Dados do Mercado_Açúcar Físico não embarcado - Nov08 - Conferido_DB Entrada_1_Relatório Gerencial_1_Relatório Gerencial_DB Entrada_1_Relatório de Commodities_Relatório Gerencial" xfId="25768"/>
    <cellStyle name="s_Valuation _DB Dados do Mercado_Açúcar Físico não embarcado - Nov08 - Conferido_DB Entrada_1_Relatório Gerencial_1_Relatório Gerencial_DB Entrada_1_Relatório de Commodities_Relatório Gerencial 2" xfId="25769"/>
    <cellStyle name="s_Valuation _DB Dados do Mercado_Açúcar Físico não embarcado - Nov08 - Conferido_DB Entrada_1_Relatório Gerencial_1_Relatório Gerencial_DB Entrada_1_Relatório de Commodities_Relatório Gerencial 2_15-FINANCEIRAS" xfId="25770"/>
    <cellStyle name="s_Valuation _DB Dados do Mercado_Açúcar Físico não embarcado - Nov08 - Conferido_DB Entrada_1_Relatório Gerencial_1_Relatório Gerencial_DB Entrada_1_Relatório de Commodities_Relatório Gerencial_15-FINANCEIRAS" xfId="25771"/>
    <cellStyle name="s_Valuation _DB Dados do Mercado_Açúcar Físico não embarcado - Nov08 - Conferido_DB Entrada_1_Relatório Gerencial_1_Relatório Gerencial_DB Entrada_1_Relatório de Commodities_Relatório Gerencial_15-FINANCEIRAS_1" xfId="25772"/>
    <cellStyle name="s_Valuation _DB Dados do Mercado_Açúcar Físico não embarcado - Nov08 - Conferido_DB Entrada_1_Relatório Gerencial_1_Relatório Gerencial_DB Entrada_1_Relatório de Commodities_Relatório Gerencial_2-DRE" xfId="25773"/>
    <cellStyle name="s_Valuation _DB Dados do Mercado_Açúcar Físico não embarcado - Nov08 - Conferido_DB Entrada_1_Relatório Gerencial_1_Relatório Gerencial_DB Entrada_1_Relatório de Commodities_Relatório Gerencial_2-DRE_Dep_Judiciais-Contingências" xfId="25774"/>
    <cellStyle name="s_Valuation _DB Dados do Mercado_Açúcar Físico não embarcado - Nov08 - Conferido_DB Entrada_1_Relatório Gerencial_1_Relatório Gerencial_DB Entrada_1_Relatório de Commodities_Relatório Gerencial_2-DRE_DFC Gerencial" xfId="25775"/>
    <cellStyle name="s_Valuation _DB Dados do Mercado_Açúcar Físico não embarcado - Nov08 - Conferido_DB Entrada_1_Relatório Gerencial_1_Relatório Gerencial_DB Entrada_1_Relatório de Commodities_Relatório Gerencial_2-DRE_DMPL" xfId="25776"/>
    <cellStyle name="s_Valuation _DB Dados do Mercado_Açúcar Físico não embarcado - Nov08 - Conferido_DB Entrada_1_Relatório Gerencial_1_Relatório Gerencial_DB Entrada_1_Relatório de Commodities_Relatório Gerencial_3-Balanço" xfId="25777"/>
    <cellStyle name="s_Valuation _DB Dados do Mercado_Açúcar Físico não embarcado - Nov08 - Conferido_DB Entrada_1_Relatório Gerencial_1_Relatório Gerencial_DB Entrada_1_Relatório de Commodities_Relatório Gerencial_7-Estoque" xfId="25778"/>
    <cellStyle name="s_Valuation _DB Dados do Mercado_Açúcar Físico não embarcado - Nov08 - Conferido_DB Entrada_1_Relatório Gerencial_1_Relatório Gerencial_DB Entrada_1_Relatório de Commodities_Relatório Gerencial_DB Entrada" xfId="25779"/>
    <cellStyle name="s_Valuation _DB Dados do Mercado_Açúcar Físico não embarcado - Nov08 - Conferido_DB Entrada_1_Relatório Gerencial_1_Relatório Gerencial_DB Entrada_1_Relatório de Commodities_Relatório Gerencial_DB Entrada 2" xfId="25780"/>
    <cellStyle name="s_Valuation _DB Dados do Mercado_Açúcar Físico não embarcado - Nov08 - Conferido_DB Entrada_1_Relatório Gerencial_1_Relatório Gerencial_DB Entrada_1_Relatório de Commodities_Relatório Gerencial_DB Entrada 2_15-FINANCEIRAS" xfId="25781"/>
    <cellStyle name="s_Valuation _DB Dados do Mercado_Açúcar Físico não embarcado - Nov08 - Conferido_DB Entrada_1_Relatório Gerencial_1_Relatório Gerencial_DB Entrada_1_Relatório de Commodities_Relatório Gerencial_DB Entrada_15-FINANCEIRAS" xfId="25782"/>
    <cellStyle name="s_Valuation _DB Dados do Mercado_Açúcar Físico não embarcado - Nov08 - Conferido_DB Entrada_1_Relatório Gerencial_1_Relatório Gerencial_DB Entrada_1_Relatório de Commodities_Relatório Gerencial_DB Entrada_15-FINANCEIRAS_1" xfId="25783"/>
    <cellStyle name="s_Valuation _DB Dados do Mercado_Açúcar Físico não embarcado - Nov08 - Conferido_DB Entrada_1_Relatório Gerencial_1_Relatório Gerencial_DB Entrada_1_Relatório de Commodities_Relatório Gerencial_DB Entrada_2-DRE" xfId="25784"/>
    <cellStyle name="s_Valuation _DB Dados do Mercado_Açúcar Físico não embarcado - Nov08 - Conferido_DB Entrada_1_Relatório Gerencial_1_Relatório Gerencial_DB Entrada_1_Relatório de Commodities_Relatório Gerencial_DB Entrada_2-DRE_Dep_Judiciais-Contingências" xfId="25785"/>
    <cellStyle name="s_Valuation _DB Dados do Mercado_Açúcar Físico não embarcado - Nov08 - Conferido_DB Entrada_1_Relatório Gerencial_1_Relatório Gerencial_DB Entrada_1_Relatório de Commodities_Relatório Gerencial_DB Entrada_2-DRE_DFC Gerencial" xfId="25786"/>
    <cellStyle name="s_Valuation _DB Dados do Mercado_Açúcar Físico não embarcado - Nov08 - Conferido_DB Entrada_1_Relatório Gerencial_1_Relatório Gerencial_DB Entrada_1_Relatório de Commodities_Relatório Gerencial_DB Entrada_2-DRE_DMPL" xfId="25787"/>
    <cellStyle name="s_Valuation _DB Dados do Mercado_Açúcar Físico não embarcado - Nov08 - Conferido_DB Entrada_1_Relatório Gerencial_1_Relatório Gerencial_DB Entrada_1_Relatório de Commodities_Relatório Gerencial_DB Entrada_3-Balanço" xfId="25788"/>
    <cellStyle name="s_Valuation _DB Dados do Mercado_Açúcar Físico não embarcado - Nov08 - Conferido_DB Entrada_1_Relatório Gerencial_1_Relatório Gerencial_DB Entrada_1_Relatório de Commodities_Relatório Gerencial_DB Entrada_7-Estoque" xfId="25789"/>
    <cellStyle name="s_Valuation _DB Dados do Mercado_Açúcar Físico não embarcado - Nov08 - Conferido_DB Entrada_1_Relatório Gerencial_1_Relatório Gerencial_DB Entrada_1_Relatório Fechamento" xfId="25790"/>
    <cellStyle name="s_Valuation _DB Dados do Mercado_Açúcar Físico não embarcado - Nov08 - Conferido_DB Entrada_1_Relatório Gerencial_1_Relatório Gerencial_DB Entrada_1_Relatório Fechamento 2" xfId="25791"/>
    <cellStyle name="s_Valuation _DB Dados do Mercado_Açúcar Físico não embarcado - Nov08 - Conferido_DB Entrada_1_Relatório Gerencial_1_Relatório Gerencial_DB Entrada_1_Relatório Fechamento 2_15-FINANCEIRAS" xfId="25792"/>
    <cellStyle name="s_Valuation _DB Dados do Mercado_Açúcar Físico não embarcado - Nov08 - Conferido_DB Entrada_1_Relatório Gerencial_1_Relatório Gerencial_DB Entrada_1_Relatório Fechamento_15-FINANCEIRAS" xfId="25793"/>
    <cellStyle name="s_Valuation _DB Dados do Mercado_Açúcar Físico não embarcado - Nov08 - Conferido_DB Entrada_1_Relatório Gerencial_1_Relatório Gerencial_DB Entrada_1_Relatório Fechamento_15-FINANCEIRAS_1" xfId="25794"/>
    <cellStyle name="s_Valuation _DB Dados do Mercado_Açúcar Físico não embarcado - Nov08 - Conferido_DB Entrada_1_Relatório Gerencial_1_Relatório Gerencial_DB Entrada_1_Relatório Fechamento_2-DRE" xfId="25795"/>
    <cellStyle name="s_Valuation _DB Dados do Mercado_Açúcar Físico não embarcado - Nov08 - Conferido_DB Entrada_1_Relatório Gerencial_1_Relatório Gerencial_DB Entrada_1_Relatório Fechamento_2-DRE_Dep_Judiciais-Contingências" xfId="25796"/>
    <cellStyle name="s_Valuation _DB Dados do Mercado_Açúcar Físico não embarcado - Nov08 - Conferido_DB Entrada_1_Relatório Gerencial_1_Relatório Gerencial_DB Entrada_1_Relatório Fechamento_2-DRE_DFC Gerencial" xfId="25797"/>
    <cellStyle name="s_Valuation _DB Dados do Mercado_Açúcar Físico não embarcado - Nov08 - Conferido_DB Entrada_1_Relatório Gerencial_1_Relatório Gerencial_DB Entrada_1_Relatório Fechamento_2-DRE_DMPL" xfId="25798"/>
    <cellStyle name="s_Valuation _DB Dados do Mercado_Açúcar Físico não embarcado - Nov08 - Conferido_DB Entrada_1_Relatório Gerencial_1_Relatório Gerencial_DB Entrada_1_Relatório Fechamento_3-Balanço" xfId="25799"/>
    <cellStyle name="s_Valuation _DB Dados do Mercado_Açúcar Físico não embarcado - Nov08 - Conferido_DB Entrada_1_Relatório Gerencial_1_Relatório Gerencial_DB Entrada_1_Relatório Fechamento_7-Estoque" xfId="25800"/>
    <cellStyle name="s_Valuation _DB Dados do Mercado_Açúcar Físico não embarcado - Nov08 - Conferido_DB Entrada_1_Relatório Gerencial_1_Relatório Gerencial_DB Entrada_1_Relatório Gerencial" xfId="25801"/>
    <cellStyle name="s_Valuation _DB Dados do Mercado_Açúcar Físico não embarcado - Nov08 - Conferido_DB Entrada_1_Relatório Gerencial_1_Relatório Gerencial_DB Entrada_1_Relatório Gerencial 2" xfId="25802"/>
    <cellStyle name="s_Valuation _DB Dados do Mercado_Açúcar Físico não embarcado - Nov08 - Conferido_DB Entrada_1_Relatório Gerencial_1_Relatório Gerencial_DB Entrada_1_Relatório Gerencial 2_15-FINANCEIRAS" xfId="25803"/>
    <cellStyle name="s_Valuation _DB Dados do Mercado_Açúcar Físico não embarcado - Nov08 - Conferido_DB Entrada_1_Relatório Gerencial_1_Relatório Gerencial_DB Entrada_1_Relatório Gerencial_1" xfId="25804"/>
    <cellStyle name="s_Valuation _DB Dados do Mercado_Açúcar Físico não embarcado - Nov08 - Conferido_DB Entrada_1_Relatório Gerencial_1_Relatório Gerencial_DB Entrada_1_Relatório Gerencial_1 2" xfId="25805"/>
    <cellStyle name="s_Valuation _DB Dados do Mercado_Açúcar Físico não embarcado - Nov08 - Conferido_DB Entrada_1_Relatório Gerencial_1_Relatório Gerencial_DB Entrada_1_Relatório Gerencial_1 2_15-FINANCEIRAS" xfId="25806"/>
    <cellStyle name="s_Valuation _DB Dados do Mercado_Açúcar Físico não embarcado - Nov08 - Conferido_DB Entrada_1_Relatório Gerencial_1_Relatório Gerencial_DB Entrada_1_Relatório Gerencial_1_15-FINANCEIRAS" xfId="25807"/>
    <cellStyle name="s_Valuation _DB Dados do Mercado_Açúcar Físico não embarcado - Nov08 - Conferido_DB Entrada_1_Relatório Gerencial_1_Relatório Gerencial_DB Entrada_1_Relatório Gerencial_1_15-FINANCEIRAS_1" xfId="25808"/>
    <cellStyle name="s_Valuation _DB Dados do Mercado_Açúcar Físico não embarcado - Nov08 - Conferido_DB Entrada_1_Relatório Gerencial_1_Relatório Gerencial_DB Entrada_1_Relatório Gerencial_1_2-DRE" xfId="25809"/>
    <cellStyle name="s_Valuation _DB Dados do Mercado_Açúcar Físico não embarcado - Nov08 - Conferido_DB Entrada_1_Relatório Gerencial_1_Relatório Gerencial_DB Entrada_1_Relatório Gerencial_1_2-DRE_Dep_Judiciais-Contingências" xfId="25810"/>
    <cellStyle name="s_Valuation _DB Dados do Mercado_Açúcar Físico não embarcado - Nov08 - Conferido_DB Entrada_1_Relatório Gerencial_1_Relatório Gerencial_DB Entrada_1_Relatório Gerencial_1_2-DRE_DFC Gerencial" xfId="25811"/>
    <cellStyle name="s_Valuation _DB Dados do Mercado_Açúcar Físico não embarcado - Nov08 - Conferido_DB Entrada_1_Relatório Gerencial_1_Relatório Gerencial_DB Entrada_1_Relatório Gerencial_1_2-DRE_DMPL" xfId="25812"/>
    <cellStyle name="s_Valuation _DB Dados do Mercado_Açúcar Físico não embarcado - Nov08 - Conferido_DB Entrada_1_Relatório Gerencial_1_Relatório Gerencial_DB Entrada_1_Relatório Gerencial_1_3-Balanço" xfId="25813"/>
    <cellStyle name="s_Valuation _DB Dados do Mercado_Açúcar Físico não embarcado - Nov08 - Conferido_DB Entrada_1_Relatório Gerencial_1_Relatório Gerencial_DB Entrada_1_Relatório Gerencial_1_7-Estoque" xfId="25814"/>
    <cellStyle name="s_Valuation _DB Dados do Mercado_Açúcar Físico não embarcado - Nov08 - Conferido_DB Entrada_1_Relatório Gerencial_1_Relatório Gerencial_DB Entrada_1_Relatório Gerencial_1_DB Entrada" xfId="25815"/>
    <cellStyle name="s_Valuation _DB Dados do Mercado_Açúcar Físico não embarcado - Nov08 - Conferido_DB Entrada_1_Relatório Gerencial_1_Relatório Gerencial_DB Entrada_1_Relatório Gerencial_1_DB Entrada 2" xfId="25816"/>
    <cellStyle name="s_Valuation _DB Dados do Mercado_Açúcar Físico não embarcado - Nov08 - Conferido_DB Entrada_1_Relatório Gerencial_1_Relatório Gerencial_DB Entrada_1_Relatório Gerencial_1_DB Entrada 2_15-FINANCEIRAS" xfId="25817"/>
    <cellStyle name="s_Valuation _DB Dados do Mercado_Açúcar Físico não embarcado - Nov08 - Conferido_DB Entrada_1_Relatório Gerencial_1_Relatório Gerencial_DB Entrada_1_Relatório Gerencial_1_DB Entrada_15-FINANCEIRAS" xfId="25818"/>
    <cellStyle name="s_Valuation _DB Dados do Mercado_Açúcar Físico não embarcado - Nov08 - Conferido_DB Entrada_1_Relatório Gerencial_1_Relatório Gerencial_DB Entrada_1_Relatório Gerencial_1_DB Entrada_15-FINANCEIRAS_1" xfId="25819"/>
    <cellStyle name="s_Valuation _DB Dados do Mercado_Açúcar Físico não embarcado - Nov08 - Conferido_DB Entrada_1_Relatório Gerencial_1_Relatório Gerencial_DB Entrada_1_Relatório Gerencial_1_DB Entrada_2-DRE" xfId="25820"/>
    <cellStyle name="s_Valuation _DB Dados do Mercado_Açúcar Físico não embarcado - Nov08 - Conferido_DB Entrada_1_Relatório Gerencial_1_Relatório Gerencial_DB Entrada_1_Relatório Gerencial_1_DB Entrada_2-DRE_Dep_Judiciais-Contingências" xfId="25821"/>
    <cellStyle name="s_Valuation _DB Dados do Mercado_Açúcar Físico não embarcado - Nov08 - Conferido_DB Entrada_1_Relatório Gerencial_1_Relatório Gerencial_DB Entrada_1_Relatório Gerencial_1_DB Entrada_2-DRE_DFC Gerencial" xfId="25822"/>
    <cellStyle name="s_Valuation _DB Dados do Mercado_Açúcar Físico não embarcado - Nov08 - Conferido_DB Entrada_1_Relatório Gerencial_1_Relatório Gerencial_DB Entrada_1_Relatório Gerencial_1_DB Entrada_2-DRE_DMPL" xfId="25823"/>
    <cellStyle name="s_Valuation _DB Dados do Mercado_Açúcar Físico não embarcado - Nov08 - Conferido_DB Entrada_1_Relatório Gerencial_1_Relatório Gerencial_DB Entrada_1_Relatório Gerencial_1_DB Entrada_3-Balanço" xfId="25824"/>
    <cellStyle name="s_Valuation _DB Dados do Mercado_Açúcar Físico não embarcado - Nov08 - Conferido_DB Entrada_1_Relatório Gerencial_1_Relatório Gerencial_DB Entrada_1_Relatório Gerencial_1_DB Entrada_7-Estoque" xfId="25825"/>
    <cellStyle name="s_Valuation _DB Dados do Mercado_Açúcar Físico não embarcado - Nov08 - Conferido_DB Entrada_1_Relatório Gerencial_1_Relatório Gerencial_DB Entrada_1_Relatório Gerencial_15-FINANCEIRAS" xfId="25826"/>
    <cellStyle name="s_Valuation _DB Dados do Mercado_Açúcar Físico não embarcado - Nov08 - Conferido_DB Entrada_1_Relatório Gerencial_1_Relatório Gerencial_DB Entrada_1_Relatório Gerencial_15-FINANCEIRAS_1" xfId="25827"/>
    <cellStyle name="s_Valuation _DB Dados do Mercado_Açúcar Físico não embarcado - Nov08 - Conferido_DB Entrada_1_Relatório Gerencial_1_Relatório Gerencial_DB Entrada_1_Relatório Gerencial_2-DRE" xfId="25828"/>
    <cellStyle name="s_Valuation _DB Dados do Mercado_Açúcar Físico não embarcado - Nov08 - Conferido_DB Entrada_1_Relatório Gerencial_1_Relatório Gerencial_DB Entrada_1_Relatório Gerencial_2-DRE_Dep_Judiciais-Contingências" xfId="25829"/>
    <cellStyle name="s_Valuation _DB Dados do Mercado_Açúcar Físico não embarcado - Nov08 - Conferido_DB Entrada_1_Relatório Gerencial_1_Relatório Gerencial_DB Entrada_1_Relatório Gerencial_2-DRE_DFC Gerencial" xfId="25830"/>
    <cellStyle name="s_Valuation _DB Dados do Mercado_Açúcar Físico não embarcado - Nov08 - Conferido_DB Entrada_1_Relatório Gerencial_1_Relatório Gerencial_DB Entrada_1_Relatório Gerencial_2-DRE_DMPL" xfId="25831"/>
    <cellStyle name="s_Valuation _DB Dados do Mercado_Açúcar Físico não embarcado - Nov08 - Conferido_DB Entrada_1_Relatório Gerencial_1_Relatório Gerencial_DB Entrada_1_Relatório Gerencial_3-Balanço" xfId="25832"/>
    <cellStyle name="s_Valuation _DB Dados do Mercado_Açúcar Físico não embarcado - Nov08 - Conferido_DB Entrada_1_Relatório Gerencial_1_Relatório Gerencial_DB Entrada_1_Relatório Gerencial_7-Estoque" xfId="25833"/>
    <cellStyle name="s_Valuation _DB Dados do Mercado_Açúcar Físico não embarcado - Nov08 - Conferido_DB Entrada_1_Relatório Gerencial_1_Relatório Gerencial_DB Entrada_1_Sistema Cosan backup 103 Retirada de relatorios" xfId="25834"/>
    <cellStyle name="s_Valuation _DB Dados do Mercado_Açúcar Físico não embarcado - Nov08 - Conferido_DB Entrada_1_Relatório Gerencial_1_Relatório Gerencial_DB Entrada_1_Sistema Cosan backup 103 Retirada de relatorios 2" xfId="25835"/>
    <cellStyle name="s_Valuation _DB Dados do Mercado_Açúcar Físico não embarcado - Nov08 - Conferido_DB Entrada_1_Relatório Gerencial_1_Relatório Gerencial_DB Entrada_1_Sistema Cosan backup 103 Retirada de relatorios 2_15-FINANCEIRAS" xfId="25836"/>
    <cellStyle name="s_Valuation _DB Dados do Mercado_Açúcar Físico não embarcado - Nov08 - Conferido_DB Entrada_1_Relatório Gerencial_1_Relatório Gerencial_DB Entrada_1_Sistema Cosan backup 103 Retirada de relatorios_15-FINANCEIRAS" xfId="25837"/>
    <cellStyle name="s_Valuation _DB Dados do Mercado_Açúcar Físico não embarcado - Nov08 - Conferido_DB Entrada_1_Relatório Gerencial_1_Relatório Gerencial_DB Entrada_1_Sistema Cosan backup 103 Retirada de relatorios_15-FINANCEIRAS_1" xfId="25838"/>
    <cellStyle name="s_Valuation _DB Dados do Mercado_Açúcar Físico não embarcado - Nov08 - Conferido_DB Entrada_1_Relatório Gerencial_1_Relatório Gerencial_DB Entrada_1_Sistema Cosan backup 103 Retirada de relatorios_2-DRE" xfId="25839"/>
    <cellStyle name="s_Valuation _DB Dados do Mercado_Açúcar Físico não embarcado - Nov08 - Conferido_DB Entrada_1_Relatório Gerencial_1_Relatório Gerencial_DB Entrada_1_Sistema Cosan backup 103 Retirada de relatorios_2-DRE_Dep_Judiciais-Contingências" xfId="25840"/>
    <cellStyle name="s_Valuation _DB Dados do Mercado_Açúcar Físico não embarcado - Nov08 - Conferido_DB Entrada_1_Relatório Gerencial_1_Relatório Gerencial_DB Entrada_1_Sistema Cosan backup 103 Retirada de relatorios_2-DRE_DFC Gerencial" xfId="25841"/>
    <cellStyle name="s_Valuation _DB Dados do Mercado_Açúcar Físico não embarcado - Nov08 - Conferido_DB Entrada_1_Relatório Gerencial_1_Relatório Gerencial_DB Entrada_1_Sistema Cosan backup 103 Retirada de relatorios_2-DRE_DMPL" xfId="25842"/>
    <cellStyle name="s_Valuation _DB Dados do Mercado_Açúcar Físico não embarcado - Nov08 - Conferido_DB Entrada_1_Relatório Gerencial_1_Relatório Gerencial_DB Entrada_1_Sistema Cosan backup 103 Retirada de relatorios_3-Balanço" xfId="25843"/>
    <cellStyle name="s_Valuation _DB Dados do Mercado_Açúcar Físico não embarcado - Nov08 - Conferido_DB Entrada_1_Relatório Gerencial_1_Relatório Gerencial_DB Entrada_1_Sistema Cosan backup 103 Retirada de relatorios_7-Estoque" xfId="25844"/>
    <cellStyle name="s_Valuation _DB Dados do Mercado_Açúcar Físico não embarcado - Nov08 - Conferido_DB Entrada_1_Relatório Gerencial_1_Relatório Gerencial_DB Entrada_15-FINANCEIRAS" xfId="25845"/>
    <cellStyle name="s_Valuation _DB Dados do Mercado_Açúcar Físico não embarcado - Nov08 - Conferido_DB Entrada_1_Relatório Gerencial_1_Relatório Gerencial_DB Entrada_15-FINANCEIRAS_1" xfId="25846"/>
    <cellStyle name="s_Valuation _DB Dados do Mercado_Açúcar Físico não embarcado - Nov08 - Conferido_DB Entrada_1_Relatório Gerencial_1_Relatório Gerencial_DB Entrada_2-DRE" xfId="25847"/>
    <cellStyle name="s_Valuation _DB Dados do Mercado_Açúcar Físico não embarcado - Nov08 - Conferido_DB Entrada_1_Relatório Gerencial_1_Relatório Gerencial_DB Entrada_2-DRE_Dep_Judiciais-Contingências" xfId="25848"/>
    <cellStyle name="s_Valuation _DB Dados do Mercado_Açúcar Físico não embarcado - Nov08 - Conferido_DB Entrada_1_Relatório Gerencial_1_Relatório Gerencial_DB Entrada_2-DRE_DFC Gerencial" xfId="25849"/>
    <cellStyle name="s_Valuation _DB Dados do Mercado_Açúcar Físico não embarcado - Nov08 - Conferido_DB Entrada_1_Relatório Gerencial_1_Relatório Gerencial_DB Entrada_2-DRE_DMPL" xfId="25850"/>
    <cellStyle name="s_Valuation _DB Dados do Mercado_Açúcar Físico não embarcado - Nov08 - Conferido_DB Entrada_1_Relatório Gerencial_1_Relatório Gerencial_DB Entrada_3-Balanço" xfId="25851"/>
    <cellStyle name="s_Valuation _DB Dados do Mercado_Açúcar Físico não embarcado - Nov08 - Conferido_DB Entrada_1_Relatório Gerencial_1_Relatório Gerencial_DB Entrada_7-Estoque" xfId="25852"/>
    <cellStyle name="s_Valuation _DB Dados do Mercado_Açúcar Físico não embarcado - Nov08 - Conferido_DB Entrada_1_Relatório Gerencial_1_Relatório Gerencial_DB Entrada_Relatório Gerencial" xfId="25853"/>
    <cellStyle name="s_Valuation _DB Dados do Mercado_Açúcar Físico não embarcado - Nov08 - Conferido_DB Entrada_1_Relatório Gerencial_1_Relatório Gerencial_DB Entrada_Relatório Gerencial 2" xfId="25854"/>
    <cellStyle name="s_Valuation _DB Dados do Mercado_Açúcar Físico não embarcado - Nov08 - Conferido_DB Entrada_1_Relatório Gerencial_1_Relatório Gerencial_DB Entrada_Relatório Gerencial 2_15-FINANCEIRAS" xfId="25855"/>
    <cellStyle name="s_Valuation _DB Dados do Mercado_Açúcar Físico não embarcado - Nov08 - Conferido_DB Entrada_1_Relatório Gerencial_1_Relatório Gerencial_DB Entrada_Relatório Gerencial_15-FINANCEIRAS" xfId="25856"/>
    <cellStyle name="s_Valuation _DB Dados do Mercado_Açúcar Físico não embarcado - Nov08 - Conferido_DB Entrada_1_Relatório Gerencial_1_Relatório Gerencial_DB Entrada_Relatório Gerencial_15-FINANCEIRAS_1" xfId="25857"/>
    <cellStyle name="s_Valuation _DB Dados do Mercado_Açúcar Físico não embarcado - Nov08 - Conferido_DB Entrada_1_Relatório Gerencial_1_Relatório Gerencial_DB Entrada_Relatório Gerencial_2-DRE" xfId="25858"/>
    <cellStyle name="s_Valuation _DB Dados do Mercado_Açúcar Físico não embarcado - Nov08 - Conferido_DB Entrada_1_Relatório Gerencial_1_Relatório Gerencial_DB Entrada_Relatório Gerencial_2-DRE_Dep_Judiciais-Contingências" xfId="25859"/>
    <cellStyle name="s_Valuation _DB Dados do Mercado_Açúcar Físico não embarcado - Nov08 - Conferido_DB Entrada_1_Relatório Gerencial_1_Relatório Gerencial_DB Entrada_Relatório Gerencial_2-DRE_DFC Gerencial" xfId="25860"/>
    <cellStyle name="s_Valuation _DB Dados do Mercado_Açúcar Físico não embarcado - Nov08 - Conferido_DB Entrada_1_Relatório Gerencial_1_Relatório Gerencial_DB Entrada_Relatório Gerencial_2-DRE_DMPL" xfId="25861"/>
    <cellStyle name="s_Valuation _DB Dados do Mercado_Açúcar Físico não embarcado - Nov08 - Conferido_DB Entrada_1_Relatório Gerencial_1_Relatório Gerencial_DB Entrada_Relatório Gerencial_3-Balanço" xfId="25862"/>
    <cellStyle name="s_Valuation _DB Dados do Mercado_Açúcar Físico não embarcado - Nov08 - Conferido_DB Entrada_1_Relatório Gerencial_1_Relatório Gerencial_DB Entrada_Relatório Gerencial_7-Estoque" xfId="25863"/>
    <cellStyle name="s_Valuation _DB Dados do Mercado_Açúcar Físico não embarcado - Nov08 - Conferido_DB Entrada_1_Relatório Gerencial_1_Relatório Gerencial_DB Entrada_Relatório Gerencial_DB Entrada" xfId="25864"/>
    <cellStyle name="s_Valuation _DB Dados do Mercado_Açúcar Físico não embarcado - Nov08 - Conferido_DB Entrada_1_Relatório Gerencial_1_Relatório Gerencial_DB Entrada_Relatório Gerencial_DB Entrada 2" xfId="25865"/>
    <cellStyle name="s_Valuation _DB Dados do Mercado_Açúcar Físico não embarcado - Nov08 - Conferido_DB Entrada_1_Relatório Gerencial_1_Relatório Gerencial_DB Entrada_Relatório Gerencial_DB Entrada 2_15-FINANCEIRAS" xfId="25866"/>
    <cellStyle name="s_Valuation _DB Dados do Mercado_Açúcar Físico não embarcado - Nov08 - Conferido_DB Entrada_1_Relatório Gerencial_1_Relatório Gerencial_DB Entrada_Relatório Gerencial_DB Entrada_15-FINANCEIRAS" xfId="25867"/>
    <cellStyle name="s_Valuation _DB Dados do Mercado_Açúcar Físico não embarcado - Nov08 - Conferido_DB Entrada_1_Relatório Gerencial_1_Relatório Gerencial_DB Entrada_Relatório Gerencial_DB Entrada_15-FINANCEIRAS_1" xfId="25868"/>
    <cellStyle name="s_Valuation _DB Dados do Mercado_Açúcar Físico não embarcado - Nov08 - Conferido_DB Entrada_1_Relatório Gerencial_1_Relatório Gerencial_DB Entrada_Relatório Gerencial_DB Entrada_2-DRE" xfId="25869"/>
    <cellStyle name="s_Valuation _DB Dados do Mercado_Açúcar Físico não embarcado - Nov08 - Conferido_DB Entrada_1_Relatório Gerencial_1_Relatório Gerencial_DB Entrada_Relatório Gerencial_DB Entrada_2-DRE_Dep_Judiciais-Contingências" xfId="25870"/>
    <cellStyle name="s_Valuation _DB Dados do Mercado_Açúcar Físico não embarcado - Nov08 - Conferido_DB Entrada_1_Relatório Gerencial_1_Relatório Gerencial_DB Entrada_Relatório Gerencial_DB Entrada_2-DRE_DFC Gerencial" xfId="25871"/>
    <cellStyle name="s_Valuation _DB Dados do Mercado_Açúcar Físico não embarcado - Nov08 - Conferido_DB Entrada_1_Relatório Gerencial_1_Relatório Gerencial_DB Entrada_Relatório Gerencial_DB Entrada_2-DRE_DMPL" xfId="25872"/>
    <cellStyle name="s_Valuation _DB Dados do Mercado_Açúcar Físico não embarcado - Nov08 - Conferido_DB Entrada_1_Relatório Gerencial_1_Relatório Gerencial_DB Entrada_Relatório Gerencial_DB Entrada_3-Balanço" xfId="25873"/>
    <cellStyle name="s_Valuation _DB Dados do Mercado_Açúcar Físico não embarcado - Nov08 - Conferido_DB Entrada_1_Relatório Gerencial_1_Relatório Gerencial_DB Entrada_Relatório Gerencial_DB Entrada_7-Estoque" xfId="25874"/>
    <cellStyle name="s_Valuation _DB Dados do Mercado_Açúcar Físico não embarcado - Nov08 - Conferido_DB Entrada_1_Relatório Gerencial_1_Relatório Gerencial_DB Exposição" xfId="25875"/>
    <cellStyle name="s_Valuation _DB Dados do Mercado_Açúcar Físico não embarcado - Nov08 - Conferido_DB Entrada_1_Relatório Gerencial_1_Relatório Gerencial_DB Exposição 2" xfId="25876"/>
    <cellStyle name="s_Valuation _DB Dados do Mercado_Açúcar Físico não embarcado - Nov08 - Conferido_DB Entrada_1_Relatório Gerencial_1_Relatório Gerencial_DB Exposição 2_15-FINANCEIRAS" xfId="25877"/>
    <cellStyle name="s_Valuation _DB Dados do Mercado_Açúcar Físico não embarcado - Nov08 - Conferido_DB Entrada_1_Relatório Gerencial_1_Relatório Gerencial_DB Exposição_15-FINANCEIRAS" xfId="25878"/>
    <cellStyle name="s_Valuation _DB Dados do Mercado_Açúcar Físico não embarcado - Nov08 - Conferido_DB Entrada_1_Relatório Gerencial_1_Relatório Gerencial_DB Exposição_15-FINANCEIRAS_1" xfId="25879"/>
    <cellStyle name="s_Valuation _DB Dados do Mercado_Açúcar Físico não embarcado - Nov08 - Conferido_DB Entrada_1_Relatório Gerencial_1_Relatório Gerencial_DB Exposição_2-DRE" xfId="25880"/>
    <cellStyle name="s_Valuation _DB Dados do Mercado_Açúcar Físico não embarcado - Nov08 - Conferido_DB Entrada_1_Relatório Gerencial_1_Relatório Gerencial_DB Exposição_2-DRE_Dep_Judiciais-Contingências" xfId="25881"/>
    <cellStyle name="s_Valuation _DB Dados do Mercado_Açúcar Físico não embarcado - Nov08 - Conferido_DB Entrada_1_Relatório Gerencial_1_Relatório Gerencial_DB Exposição_2-DRE_DFC Gerencial" xfId="25882"/>
    <cellStyle name="s_Valuation _DB Dados do Mercado_Açúcar Físico não embarcado - Nov08 - Conferido_DB Entrada_1_Relatório Gerencial_1_Relatório Gerencial_DB Exposição_2-DRE_DMPL" xfId="25883"/>
    <cellStyle name="s_Valuation _DB Dados do Mercado_Açúcar Físico não embarcado - Nov08 - Conferido_DB Entrada_1_Relatório Gerencial_1_Relatório Gerencial_DB Exposição_3-Balanço" xfId="25884"/>
    <cellStyle name="s_Valuation _DB Dados do Mercado_Açúcar Físico não embarcado - Nov08 - Conferido_DB Entrada_1_Relatório Gerencial_1_Relatório Gerencial_DB Exposição_7-Estoque" xfId="25885"/>
    <cellStyle name="s_Valuation _DB Dados do Mercado_Açúcar Físico não embarcado - Nov08 - Conferido_DB Entrada_1_Relatório Gerencial_1_Relatório Gerencial_DB Exposição_Relatório Gerencial" xfId="25886"/>
    <cellStyle name="s_Valuation _DB Dados do Mercado_Açúcar Físico não embarcado - Nov08 - Conferido_DB Entrada_1_Relatório Gerencial_1_Relatório Gerencial_DB Exposição_Relatório Gerencial 2" xfId="25887"/>
    <cellStyle name="s_Valuation _DB Dados do Mercado_Açúcar Físico não embarcado - Nov08 - Conferido_DB Entrada_1_Relatório Gerencial_1_Relatório Gerencial_DB Exposição_Relatório Gerencial 2_15-FINANCEIRAS" xfId="25888"/>
    <cellStyle name="s_Valuation _DB Dados do Mercado_Açúcar Físico não embarcado - Nov08 - Conferido_DB Entrada_1_Relatório Gerencial_1_Relatório Gerencial_DB Exposição_Relatório Gerencial_15-FINANCEIRAS" xfId="25889"/>
    <cellStyle name="s_Valuation _DB Dados do Mercado_Açúcar Físico não embarcado - Nov08 - Conferido_DB Entrada_1_Relatório Gerencial_1_Relatório Gerencial_DB Exposição_Relatório Gerencial_15-FINANCEIRAS_1" xfId="25890"/>
    <cellStyle name="s_Valuation _DB Dados do Mercado_Açúcar Físico não embarcado - Nov08 - Conferido_DB Entrada_1_Relatório Gerencial_1_Relatório Gerencial_DB Exposição_Relatório Gerencial_2-DRE" xfId="25891"/>
    <cellStyle name="s_Valuation _DB Dados do Mercado_Açúcar Físico não embarcado - Nov08 - Conferido_DB Entrada_1_Relatório Gerencial_1_Relatório Gerencial_DB Exposição_Relatório Gerencial_2-DRE_Dep_Judiciais-Contingências" xfId="25892"/>
    <cellStyle name="s_Valuation _DB Dados do Mercado_Açúcar Físico não embarcado - Nov08 - Conferido_DB Entrada_1_Relatório Gerencial_1_Relatório Gerencial_DB Exposição_Relatório Gerencial_2-DRE_DFC Gerencial" xfId="25893"/>
    <cellStyle name="s_Valuation _DB Dados do Mercado_Açúcar Físico não embarcado - Nov08 - Conferido_DB Entrada_1_Relatório Gerencial_1_Relatório Gerencial_DB Exposição_Relatório Gerencial_2-DRE_DMPL" xfId="25894"/>
    <cellStyle name="s_Valuation _DB Dados do Mercado_Açúcar Físico não embarcado - Nov08 - Conferido_DB Entrada_1_Relatório Gerencial_1_Relatório Gerencial_DB Exposição_Relatório Gerencial_3-Balanço" xfId="25895"/>
    <cellStyle name="s_Valuation _DB Dados do Mercado_Açúcar Físico não embarcado - Nov08 - Conferido_DB Entrada_1_Relatório Gerencial_1_Relatório Gerencial_DB Exposição_Relatório Gerencial_7-Estoque" xfId="25896"/>
    <cellStyle name="s_Valuation _DB Dados do Mercado_Açúcar Físico não embarcado - Nov08 - Conferido_DB Entrada_1_Relatório Gerencial_1_Relatório Gerencial_DB Exposição_Relatório Gerencial_DB Entrada" xfId="25897"/>
    <cellStyle name="s_Valuation _DB Dados do Mercado_Açúcar Físico não embarcado - Nov08 - Conferido_DB Entrada_1_Relatório Gerencial_1_Relatório Gerencial_DB Exposição_Relatório Gerencial_DB Entrada 2" xfId="25898"/>
    <cellStyle name="s_Valuation _DB Dados do Mercado_Açúcar Físico não embarcado - Nov08 - Conferido_DB Entrada_1_Relatório Gerencial_1_Relatório Gerencial_DB Exposição_Relatório Gerencial_DB Entrada 2_15-FINANCEIRAS" xfId="25899"/>
    <cellStyle name="s_Valuation _DB Dados do Mercado_Açúcar Físico não embarcado - Nov08 - Conferido_DB Entrada_1_Relatório Gerencial_1_Relatório Gerencial_DB Exposição_Relatório Gerencial_DB Entrada_15-FINANCEIRAS" xfId="25900"/>
    <cellStyle name="s_Valuation _DB Dados do Mercado_Açúcar Físico não embarcado - Nov08 - Conferido_DB Entrada_1_Relatório Gerencial_1_Relatório Gerencial_DB Exposição_Relatório Gerencial_DB Entrada_15-FINANCEIRAS_1" xfId="25901"/>
    <cellStyle name="s_Valuation _DB Dados do Mercado_Açúcar Físico não embarcado - Nov08 - Conferido_DB Entrada_1_Relatório Gerencial_1_Relatório Gerencial_DB Exposição_Relatório Gerencial_DB Entrada_2-DRE" xfId="25902"/>
    <cellStyle name="s_Valuation _DB Dados do Mercado_Açúcar Físico não embarcado - Nov08 - Conferido_DB Entrada_1_Relatório Gerencial_1_Relatório Gerencial_DB Exposição_Relatório Gerencial_DB Entrada_2-DRE_Dep_Judiciais-Contingências" xfId="25903"/>
    <cellStyle name="s_Valuation _DB Dados do Mercado_Açúcar Físico não embarcado - Nov08 - Conferido_DB Entrada_1_Relatório Gerencial_1_Relatório Gerencial_DB Exposição_Relatório Gerencial_DB Entrada_2-DRE_DFC Gerencial" xfId="25904"/>
    <cellStyle name="s_Valuation _DB Dados do Mercado_Açúcar Físico não embarcado - Nov08 - Conferido_DB Entrada_1_Relatório Gerencial_1_Relatório Gerencial_DB Exposição_Relatório Gerencial_DB Entrada_2-DRE_DMPL" xfId="25905"/>
    <cellStyle name="s_Valuation _DB Dados do Mercado_Açúcar Físico não embarcado - Nov08 - Conferido_DB Entrada_1_Relatório Gerencial_1_Relatório Gerencial_DB Exposição_Relatório Gerencial_DB Entrada_3-Balanço" xfId="25906"/>
    <cellStyle name="s_Valuation _DB Dados do Mercado_Açúcar Físico não embarcado - Nov08 - Conferido_DB Entrada_1_Relatório Gerencial_1_Relatório Gerencial_DB Exposição_Relatório Gerencial_DB Entrada_7-Estoque" xfId="25907"/>
    <cellStyle name="s_Valuation _DB Dados do Mercado_Açúcar Físico não embarcado - Nov08 - Conferido_DB Entrada_1_Relatório Gerencial_1_Relatório Gerencial_DB Posição" xfId="25908"/>
    <cellStyle name="s_Valuation _DB Dados do Mercado_Açúcar Físico não embarcado - Nov08 - Conferido_DB Entrada_1_Relatório Gerencial_1_Relatório Gerencial_DB Posição 2" xfId="25909"/>
    <cellStyle name="s_Valuation _DB Dados do Mercado_Açúcar Físico não embarcado - Nov08 - Conferido_DB Entrada_1_Relatório Gerencial_1_Relatório Gerencial_DB Posição 2_15-FINANCEIRAS" xfId="25910"/>
    <cellStyle name="s_Valuation _DB Dados do Mercado_Açúcar Físico não embarcado - Nov08 - Conferido_DB Entrada_1_Relatório Gerencial_1_Relatório Gerencial_DB Posição_15-FINANCEIRAS" xfId="25911"/>
    <cellStyle name="s_Valuation _DB Dados do Mercado_Açúcar Físico não embarcado - Nov08 - Conferido_DB Entrada_1_Relatório Gerencial_1_Relatório Gerencial_DB Posição_15-FINANCEIRAS_1" xfId="25912"/>
    <cellStyle name="s_Valuation _DB Dados do Mercado_Açúcar Físico não embarcado - Nov08 - Conferido_DB Entrada_1_Relatório Gerencial_1_Relatório Gerencial_DB Posição_2-DRE" xfId="25913"/>
    <cellStyle name="s_Valuation _DB Dados do Mercado_Açúcar Físico não embarcado - Nov08 - Conferido_DB Entrada_1_Relatório Gerencial_1_Relatório Gerencial_DB Posição_2-DRE_Dep_Judiciais-Contingências" xfId="25914"/>
    <cellStyle name="s_Valuation _DB Dados do Mercado_Açúcar Físico não embarcado - Nov08 - Conferido_DB Entrada_1_Relatório Gerencial_1_Relatório Gerencial_DB Posição_2-DRE_DFC Gerencial" xfId="25915"/>
    <cellStyle name="s_Valuation _DB Dados do Mercado_Açúcar Físico não embarcado - Nov08 - Conferido_DB Entrada_1_Relatório Gerencial_1_Relatório Gerencial_DB Posição_2-DRE_DMPL" xfId="25916"/>
    <cellStyle name="s_Valuation _DB Dados do Mercado_Açúcar Físico não embarcado - Nov08 - Conferido_DB Entrada_1_Relatório Gerencial_1_Relatório Gerencial_DB Posição_3-Balanço" xfId="25917"/>
    <cellStyle name="s_Valuation _DB Dados do Mercado_Açúcar Físico não embarcado - Nov08 - Conferido_DB Entrada_1_Relatório Gerencial_1_Relatório Gerencial_DB Posição_7-Estoque" xfId="25918"/>
    <cellStyle name="s_Valuation _DB Dados do Mercado_Açúcar Físico não embarcado - Nov08 - Conferido_DB Entrada_1_Relatório Gerencial_1_Relatório Gerencial_Relatório de Commodities" xfId="25919"/>
    <cellStyle name="s_Valuation _DB Dados do Mercado_Açúcar Físico não embarcado - Nov08 - Conferido_DB Entrada_1_Relatório Gerencial_1_Relatório Gerencial_Relatório de Commodities 2" xfId="25920"/>
    <cellStyle name="s_Valuation _DB Dados do Mercado_Açúcar Físico não embarcado - Nov08 - Conferido_DB Entrada_1_Relatório Gerencial_1_Relatório Gerencial_Relatório de Commodities 2_15-FINANCEIRAS" xfId="25921"/>
    <cellStyle name="s_Valuation _DB Dados do Mercado_Açúcar Físico não embarcado - Nov08 - Conferido_DB Entrada_1_Relatório Gerencial_1_Relatório Gerencial_Relatório de Commodities_15-FINANCEIRAS" xfId="25922"/>
    <cellStyle name="s_Valuation _DB Dados do Mercado_Açúcar Físico não embarcado - Nov08 - Conferido_DB Entrada_1_Relatório Gerencial_1_Relatório Gerencial_Relatório de Commodities_15-FINANCEIRAS_1" xfId="25923"/>
    <cellStyle name="s_Valuation _DB Dados do Mercado_Açúcar Físico não embarcado - Nov08 - Conferido_DB Entrada_1_Relatório Gerencial_1_Relatório Gerencial_Relatório de Commodities_2-DRE" xfId="25924"/>
    <cellStyle name="s_Valuation _DB Dados do Mercado_Açúcar Físico não embarcado - Nov08 - Conferido_DB Entrada_1_Relatório Gerencial_1_Relatório Gerencial_Relatório de Commodities_2-DRE_Dep_Judiciais-Contingências" xfId="25925"/>
    <cellStyle name="s_Valuation _DB Dados do Mercado_Açúcar Físico não embarcado - Nov08 - Conferido_DB Entrada_1_Relatório Gerencial_1_Relatório Gerencial_Relatório de Commodities_2-DRE_DFC Gerencial" xfId="25926"/>
    <cellStyle name="s_Valuation _DB Dados do Mercado_Açúcar Físico não embarcado - Nov08 - Conferido_DB Entrada_1_Relatório Gerencial_1_Relatório Gerencial_Relatório de Commodities_2-DRE_DMPL" xfId="25927"/>
    <cellStyle name="s_Valuation _DB Dados do Mercado_Açúcar Físico não embarcado - Nov08 - Conferido_DB Entrada_1_Relatório Gerencial_1_Relatório Gerencial_Relatório de Commodities_3-Balanço" xfId="25928"/>
    <cellStyle name="s_Valuation _DB Dados do Mercado_Açúcar Físico não embarcado - Nov08 - Conferido_DB Entrada_1_Relatório Gerencial_1_Relatório Gerencial_Relatório de Commodities_7-Estoque" xfId="25929"/>
    <cellStyle name="s_Valuation _DB Dados do Mercado_Açúcar Físico não embarcado - Nov08 - Conferido_DB Entrada_1_Relatório Gerencial_1_Relatório Gerencial_Relatório de Commodities_Relatório Gerencial" xfId="25930"/>
    <cellStyle name="s_Valuation _DB Dados do Mercado_Açúcar Físico não embarcado - Nov08 - Conferido_DB Entrada_1_Relatório Gerencial_1_Relatório Gerencial_Relatório de Commodities_Relatório Gerencial 2" xfId="25931"/>
    <cellStyle name="s_Valuation _DB Dados do Mercado_Açúcar Físico não embarcado - Nov08 - Conferido_DB Entrada_1_Relatório Gerencial_1_Relatório Gerencial_Relatório de Commodities_Relatório Gerencial 2_15-FINANCEIRAS" xfId="25932"/>
    <cellStyle name="s_Valuation _DB Dados do Mercado_Açúcar Físico não embarcado - Nov08 - Conferido_DB Entrada_1_Relatório Gerencial_1_Relatório Gerencial_Relatório de Commodities_Relatório Gerencial_15-FINANCEIRAS" xfId="25933"/>
    <cellStyle name="s_Valuation _DB Dados do Mercado_Açúcar Físico não embarcado - Nov08 - Conferido_DB Entrada_1_Relatório Gerencial_1_Relatório Gerencial_Relatório de Commodities_Relatório Gerencial_15-FINANCEIRAS_1" xfId="25934"/>
    <cellStyle name="s_Valuation _DB Dados do Mercado_Açúcar Físico não embarcado - Nov08 - Conferido_DB Entrada_1_Relatório Gerencial_1_Relatório Gerencial_Relatório de Commodities_Relatório Gerencial_2-DRE" xfId="25935"/>
    <cellStyle name="s_Valuation _DB Dados do Mercado_Açúcar Físico não embarcado - Nov08 - Conferido_DB Entrada_1_Relatório Gerencial_1_Relatório Gerencial_Relatório de Commodities_Relatório Gerencial_2-DRE_Dep_Judiciais-Contingências" xfId="25936"/>
    <cellStyle name="s_Valuation _DB Dados do Mercado_Açúcar Físico não embarcado - Nov08 - Conferido_DB Entrada_1_Relatório Gerencial_1_Relatório Gerencial_Relatório de Commodities_Relatório Gerencial_2-DRE_DFC Gerencial" xfId="25937"/>
    <cellStyle name="s_Valuation _DB Dados do Mercado_Açúcar Físico não embarcado - Nov08 - Conferido_DB Entrada_1_Relatório Gerencial_1_Relatório Gerencial_Relatório de Commodities_Relatório Gerencial_2-DRE_DMPL" xfId="25938"/>
    <cellStyle name="s_Valuation _DB Dados do Mercado_Açúcar Físico não embarcado - Nov08 - Conferido_DB Entrada_1_Relatório Gerencial_1_Relatório Gerencial_Relatório de Commodities_Relatório Gerencial_3-Balanço" xfId="25939"/>
    <cellStyle name="s_Valuation _DB Dados do Mercado_Açúcar Físico não embarcado - Nov08 - Conferido_DB Entrada_1_Relatório Gerencial_1_Relatório Gerencial_Relatório de Commodities_Relatório Gerencial_7-Estoque" xfId="25940"/>
    <cellStyle name="s_Valuation _DB Dados do Mercado_Açúcar Físico não embarcado - Nov08 - Conferido_DB Entrada_1_Relatório Gerencial_1_Relatório Gerencial_Relatório de Commodities_Relatório Gerencial_DB Entrada" xfId="25941"/>
    <cellStyle name="s_Valuation _DB Dados do Mercado_Açúcar Físico não embarcado - Nov08 - Conferido_DB Entrada_1_Relatório Gerencial_1_Relatório Gerencial_Relatório de Commodities_Relatório Gerencial_DB Entrada 2" xfId="25942"/>
    <cellStyle name="s_Valuation _DB Dados do Mercado_Açúcar Físico não embarcado - Nov08 - Conferido_DB Entrada_1_Relatório Gerencial_1_Relatório Gerencial_Relatório de Commodities_Relatório Gerencial_DB Entrada 2_15-FINANCEIRAS" xfId="25943"/>
    <cellStyle name="s_Valuation _DB Dados do Mercado_Açúcar Físico não embarcado - Nov08 - Conferido_DB Entrada_1_Relatório Gerencial_1_Relatório Gerencial_Relatório de Commodities_Relatório Gerencial_DB Entrada_15-FINANCEIRAS" xfId="25944"/>
    <cellStyle name="s_Valuation _DB Dados do Mercado_Açúcar Físico não embarcado - Nov08 - Conferido_DB Entrada_1_Relatório Gerencial_1_Relatório Gerencial_Relatório de Commodities_Relatório Gerencial_DB Entrada_15-FINANCEIRAS_1" xfId="25945"/>
    <cellStyle name="s_Valuation _DB Dados do Mercado_Açúcar Físico não embarcado - Nov08 - Conferido_DB Entrada_1_Relatório Gerencial_1_Relatório Gerencial_Relatório de Commodities_Relatório Gerencial_DB Entrada_2-DRE" xfId="25946"/>
    <cellStyle name="s_Valuation _DB Dados do Mercado_Açúcar Físico não embarcado - Nov08 - Conferido_DB Entrada_1_Relatório Gerencial_1_Relatório Gerencial_Relatório de Commodities_Relatório Gerencial_DB Entrada_2-DRE_Dep_Judiciais-Contingências" xfId="25947"/>
    <cellStyle name="s_Valuation _DB Dados do Mercado_Açúcar Físico não embarcado - Nov08 - Conferido_DB Entrada_1_Relatório Gerencial_1_Relatório Gerencial_Relatório de Commodities_Relatório Gerencial_DB Entrada_2-DRE_DFC Gerencial" xfId="25948"/>
    <cellStyle name="s_Valuation _DB Dados do Mercado_Açúcar Físico não embarcado - Nov08 - Conferido_DB Entrada_1_Relatório Gerencial_1_Relatório Gerencial_Relatório de Commodities_Relatório Gerencial_DB Entrada_2-DRE_DMPL" xfId="25949"/>
    <cellStyle name="s_Valuation _DB Dados do Mercado_Açúcar Físico não embarcado - Nov08 - Conferido_DB Entrada_1_Relatório Gerencial_1_Relatório Gerencial_Relatório de Commodities_Relatório Gerencial_DB Entrada_3-Balanço" xfId="25950"/>
    <cellStyle name="s_Valuation _DB Dados do Mercado_Açúcar Físico não embarcado - Nov08 - Conferido_DB Entrada_1_Relatório Gerencial_1_Relatório Gerencial_Relatório de Commodities_Relatório Gerencial_DB Entrada_7-Estoque" xfId="25951"/>
    <cellStyle name="s_Valuation _DB Dados do Mercado_Açúcar Físico não embarcado - Nov08 - Conferido_DB Entrada_1_Relatório Gerencial_1_Relatório Gerencial_Relatório Fechamento" xfId="25952"/>
    <cellStyle name="s_Valuation _DB Dados do Mercado_Açúcar Físico não embarcado - Nov08 - Conferido_DB Entrada_1_Relatório Gerencial_1_Relatório Gerencial_Relatório Fechamento 2" xfId="25953"/>
    <cellStyle name="s_Valuation _DB Dados do Mercado_Açúcar Físico não embarcado - Nov08 - Conferido_DB Entrada_1_Relatório Gerencial_1_Relatório Gerencial_Relatório Fechamento 2_15-FINANCEIRAS" xfId="25954"/>
    <cellStyle name="s_Valuation _DB Dados do Mercado_Açúcar Físico não embarcado - Nov08 - Conferido_DB Entrada_1_Relatório Gerencial_1_Relatório Gerencial_Relatório Fechamento_15-FINANCEIRAS" xfId="25955"/>
    <cellStyle name="s_Valuation _DB Dados do Mercado_Açúcar Físico não embarcado - Nov08 - Conferido_DB Entrada_1_Relatório Gerencial_1_Relatório Gerencial_Relatório Fechamento_15-FINANCEIRAS_1" xfId="25956"/>
    <cellStyle name="s_Valuation _DB Dados do Mercado_Açúcar Físico não embarcado - Nov08 - Conferido_DB Entrada_1_Relatório Gerencial_1_Relatório Gerencial_Relatório Fechamento_2-DRE" xfId="25957"/>
    <cellStyle name="s_Valuation _DB Dados do Mercado_Açúcar Físico não embarcado - Nov08 - Conferido_DB Entrada_1_Relatório Gerencial_1_Relatório Gerencial_Relatório Fechamento_2-DRE_Dep_Judiciais-Contingências" xfId="25958"/>
    <cellStyle name="s_Valuation _DB Dados do Mercado_Açúcar Físico não embarcado - Nov08 - Conferido_DB Entrada_1_Relatório Gerencial_1_Relatório Gerencial_Relatório Fechamento_2-DRE_DFC Gerencial" xfId="25959"/>
    <cellStyle name="s_Valuation _DB Dados do Mercado_Açúcar Físico não embarcado - Nov08 - Conferido_DB Entrada_1_Relatório Gerencial_1_Relatório Gerencial_Relatório Fechamento_2-DRE_DMPL" xfId="25960"/>
    <cellStyle name="s_Valuation _DB Dados do Mercado_Açúcar Físico não embarcado - Nov08 - Conferido_DB Entrada_1_Relatório Gerencial_1_Relatório Gerencial_Relatório Fechamento_3-Balanço" xfId="25961"/>
    <cellStyle name="s_Valuation _DB Dados do Mercado_Açúcar Físico não embarcado - Nov08 - Conferido_DB Entrada_1_Relatório Gerencial_1_Relatório Gerencial_Relatório Fechamento_7-Estoque" xfId="25962"/>
    <cellStyle name="s_Valuation _DB Dados do Mercado_Açúcar Físico não embarcado - Nov08 - Conferido_DB Entrada_1_Relatório Gerencial_1_Relatório Gerencial_Relatório Gerencial" xfId="25963"/>
    <cellStyle name="s_Valuation _DB Dados do Mercado_Açúcar Físico não embarcado - Nov08 - Conferido_DB Entrada_1_Relatório Gerencial_1_Relatório Gerencial_Relatório Gerencial 2" xfId="25964"/>
    <cellStyle name="s_Valuation _DB Dados do Mercado_Açúcar Físico não embarcado - Nov08 - Conferido_DB Entrada_1_Relatório Gerencial_1_Relatório Gerencial_Relatório Gerencial 2_15-FINANCEIRAS" xfId="25965"/>
    <cellStyle name="s_Valuation _DB Dados do Mercado_Açúcar Físico não embarcado - Nov08 - Conferido_DB Entrada_1_Relatório Gerencial_1_Relatório Gerencial_Relatório Gerencial_1" xfId="25966"/>
    <cellStyle name="s_Valuation _DB Dados do Mercado_Açúcar Físico não embarcado - Nov08 - Conferido_DB Entrada_1_Relatório Gerencial_1_Relatório Gerencial_Relatório Gerencial_1 2" xfId="25967"/>
    <cellStyle name="s_Valuation _DB Dados do Mercado_Açúcar Físico não embarcado - Nov08 - Conferido_DB Entrada_1_Relatório Gerencial_1_Relatório Gerencial_Relatório Gerencial_1 2_15-FINANCEIRAS" xfId="25968"/>
    <cellStyle name="s_Valuation _DB Dados do Mercado_Açúcar Físico não embarcado - Nov08 - Conferido_DB Entrada_1_Relatório Gerencial_1_Relatório Gerencial_Relatório Gerencial_1_15-FINANCEIRAS" xfId="25969"/>
    <cellStyle name="s_Valuation _DB Dados do Mercado_Açúcar Físico não embarcado - Nov08 - Conferido_DB Entrada_1_Relatório Gerencial_1_Relatório Gerencial_Relatório Gerencial_1_15-FINANCEIRAS_1" xfId="25970"/>
    <cellStyle name="s_Valuation _DB Dados do Mercado_Açúcar Físico não embarcado - Nov08 - Conferido_DB Entrada_1_Relatório Gerencial_1_Relatório Gerencial_Relatório Gerencial_1_2-DRE" xfId="25971"/>
    <cellStyle name="s_Valuation _DB Dados do Mercado_Açúcar Físico não embarcado - Nov08 - Conferido_DB Entrada_1_Relatório Gerencial_1_Relatório Gerencial_Relatório Gerencial_1_2-DRE_Dep_Judiciais-Contingências" xfId="25972"/>
    <cellStyle name="s_Valuation _DB Dados do Mercado_Açúcar Físico não embarcado - Nov08 - Conferido_DB Entrada_1_Relatório Gerencial_1_Relatório Gerencial_Relatório Gerencial_1_2-DRE_DFC Gerencial" xfId="25973"/>
    <cellStyle name="s_Valuation _DB Dados do Mercado_Açúcar Físico não embarcado - Nov08 - Conferido_DB Entrada_1_Relatório Gerencial_1_Relatório Gerencial_Relatório Gerencial_1_2-DRE_DMPL" xfId="25974"/>
    <cellStyle name="s_Valuation _DB Dados do Mercado_Açúcar Físico não embarcado - Nov08 - Conferido_DB Entrada_1_Relatório Gerencial_1_Relatório Gerencial_Relatório Gerencial_1_3-Balanço" xfId="25975"/>
    <cellStyle name="s_Valuation _DB Dados do Mercado_Açúcar Físico não embarcado - Nov08 - Conferido_DB Entrada_1_Relatório Gerencial_1_Relatório Gerencial_Relatório Gerencial_1_7-Estoque" xfId="25976"/>
    <cellStyle name="s_Valuation _DB Dados do Mercado_Açúcar Físico não embarcado - Nov08 - Conferido_DB Entrada_1_Relatório Gerencial_1_Relatório Gerencial_Relatório Gerencial_1_DB Entrada" xfId="25977"/>
    <cellStyle name="s_Valuation _DB Dados do Mercado_Açúcar Físico não embarcado - Nov08 - Conferido_DB Entrada_1_Relatório Gerencial_1_Relatório Gerencial_Relatório Gerencial_1_DB Entrada 2" xfId="25978"/>
    <cellStyle name="s_Valuation _DB Dados do Mercado_Açúcar Físico não embarcado - Nov08 - Conferido_DB Entrada_1_Relatório Gerencial_1_Relatório Gerencial_Relatório Gerencial_1_DB Entrada 2_15-FINANCEIRAS" xfId="25979"/>
    <cellStyle name="s_Valuation _DB Dados do Mercado_Açúcar Físico não embarcado - Nov08 - Conferido_DB Entrada_1_Relatório Gerencial_1_Relatório Gerencial_Relatório Gerencial_1_DB Entrada_15-FINANCEIRAS" xfId="25980"/>
    <cellStyle name="s_Valuation _DB Dados do Mercado_Açúcar Físico não embarcado - Nov08 - Conferido_DB Entrada_1_Relatório Gerencial_1_Relatório Gerencial_Relatório Gerencial_1_DB Entrada_15-FINANCEIRAS_1" xfId="25981"/>
    <cellStyle name="s_Valuation _DB Dados do Mercado_Açúcar Físico não embarcado - Nov08 - Conferido_DB Entrada_1_Relatório Gerencial_1_Relatório Gerencial_Relatório Gerencial_1_DB Entrada_2-DRE" xfId="25982"/>
    <cellStyle name="s_Valuation _DB Dados do Mercado_Açúcar Físico não embarcado - Nov08 - Conferido_DB Entrada_1_Relatório Gerencial_1_Relatório Gerencial_Relatório Gerencial_1_DB Entrada_2-DRE_Dep_Judiciais-Contingências" xfId="25983"/>
    <cellStyle name="s_Valuation _DB Dados do Mercado_Açúcar Físico não embarcado - Nov08 - Conferido_DB Entrada_1_Relatório Gerencial_1_Relatório Gerencial_Relatório Gerencial_1_DB Entrada_2-DRE_DFC Gerencial" xfId="25984"/>
    <cellStyle name="s_Valuation _DB Dados do Mercado_Açúcar Físico não embarcado - Nov08 - Conferido_DB Entrada_1_Relatório Gerencial_1_Relatório Gerencial_Relatório Gerencial_1_DB Entrada_2-DRE_DMPL" xfId="25985"/>
    <cellStyle name="s_Valuation _DB Dados do Mercado_Açúcar Físico não embarcado - Nov08 - Conferido_DB Entrada_1_Relatório Gerencial_1_Relatório Gerencial_Relatório Gerencial_1_DB Entrada_3-Balanço" xfId="25986"/>
    <cellStyle name="s_Valuation _DB Dados do Mercado_Açúcar Físico não embarcado - Nov08 - Conferido_DB Entrada_1_Relatório Gerencial_1_Relatório Gerencial_Relatório Gerencial_1_DB Entrada_7-Estoque" xfId="25987"/>
    <cellStyle name="s_Valuation _DB Dados do Mercado_Açúcar Físico não embarcado - Nov08 - Conferido_DB Entrada_1_Relatório Gerencial_1_Relatório Gerencial_Relatório Gerencial_15-FINANCEIRAS" xfId="25988"/>
    <cellStyle name="s_Valuation _DB Dados do Mercado_Açúcar Físico não embarcado - Nov08 - Conferido_DB Entrada_1_Relatório Gerencial_1_Relatório Gerencial_Relatório Gerencial_15-FINANCEIRAS_1" xfId="25989"/>
    <cellStyle name="s_Valuation _DB Dados do Mercado_Açúcar Físico não embarcado - Nov08 - Conferido_DB Entrada_1_Relatório Gerencial_1_Relatório Gerencial_Relatório Gerencial_2-DRE" xfId="25990"/>
    <cellStyle name="s_Valuation _DB Dados do Mercado_Açúcar Físico não embarcado - Nov08 - Conferido_DB Entrada_1_Relatório Gerencial_1_Relatório Gerencial_Relatório Gerencial_2-DRE_Dep_Judiciais-Contingências" xfId="25991"/>
    <cellStyle name="s_Valuation _DB Dados do Mercado_Açúcar Físico não embarcado - Nov08 - Conferido_DB Entrada_1_Relatório Gerencial_1_Relatório Gerencial_Relatório Gerencial_2-DRE_DFC Gerencial" xfId="25992"/>
    <cellStyle name="s_Valuation _DB Dados do Mercado_Açúcar Físico não embarcado - Nov08 - Conferido_DB Entrada_1_Relatório Gerencial_1_Relatório Gerencial_Relatório Gerencial_2-DRE_DMPL" xfId="25993"/>
    <cellStyle name="s_Valuation _DB Dados do Mercado_Açúcar Físico não embarcado - Nov08 - Conferido_DB Entrada_1_Relatório Gerencial_1_Relatório Gerencial_Relatório Gerencial_3-Balanço" xfId="25994"/>
    <cellStyle name="s_Valuation _DB Dados do Mercado_Açúcar Físico não embarcado - Nov08 - Conferido_DB Entrada_1_Relatório Gerencial_1_Relatório Gerencial_Relatório Gerencial_7-Estoque" xfId="25995"/>
    <cellStyle name="s_Valuation _DB Dados do Mercado_Açúcar Físico não embarcado - Nov08 - Conferido_DB Entrada_1_Relatório Gerencial_1_Relatório Gerencial_Sistema Cosan backup 103 Retirada de relatorios" xfId="25996"/>
    <cellStyle name="s_Valuation _DB Dados do Mercado_Açúcar Físico não embarcado - Nov08 - Conferido_DB Entrada_1_Relatório Gerencial_1_Relatório Gerencial_Sistema Cosan backup 103 Retirada de relatorios 2" xfId="25997"/>
    <cellStyle name="s_Valuation _DB Dados do Mercado_Açúcar Físico não embarcado - Nov08 - Conferido_DB Entrada_1_Relatório Gerencial_1_Relatório Gerencial_Sistema Cosan backup 103 Retirada de relatorios 2_15-FINANCEIRAS" xfId="25998"/>
    <cellStyle name="s_Valuation _DB Dados do Mercado_Açúcar Físico não embarcado - Nov08 - Conferido_DB Entrada_1_Relatório Gerencial_1_Relatório Gerencial_Sistema Cosan backup 103 Retirada de relatorios_15-FINANCEIRAS" xfId="25999"/>
    <cellStyle name="s_Valuation _DB Dados do Mercado_Açúcar Físico não embarcado - Nov08 - Conferido_DB Entrada_1_Relatório Gerencial_1_Relatório Gerencial_Sistema Cosan backup 103 Retirada de relatorios_15-FINANCEIRAS_1" xfId="26000"/>
    <cellStyle name="s_Valuation _DB Dados do Mercado_Açúcar Físico não embarcado - Nov08 - Conferido_DB Entrada_1_Relatório Gerencial_1_Relatório Gerencial_Sistema Cosan backup 103 Retirada de relatorios_2-DRE" xfId="26001"/>
    <cellStyle name="s_Valuation _DB Dados do Mercado_Açúcar Físico não embarcado - Nov08 - Conferido_DB Entrada_1_Relatório Gerencial_1_Relatório Gerencial_Sistema Cosan backup 103 Retirada de relatorios_2-DRE_Dep_Judiciais-Contingências" xfId="26002"/>
    <cellStyle name="s_Valuation _DB Dados do Mercado_Açúcar Físico não embarcado - Nov08 - Conferido_DB Entrada_1_Relatório Gerencial_1_Relatório Gerencial_Sistema Cosan backup 103 Retirada de relatorios_2-DRE_DFC Gerencial" xfId="26003"/>
    <cellStyle name="s_Valuation _DB Dados do Mercado_Açúcar Físico não embarcado - Nov08 - Conferido_DB Entrada_1_Relatório Gerencial_1_Relatório Gerencial_Sistema Cosan backup 103 Retirada de relatorios_2-DRE_DMPL" xfId="26004"/>
    <cellStyle name="s_Valuation _DB Dados do Mercado_Açúcar Físico não embarcado - Nov08 - Conferido_DB Entrada_1_Relatório Gerencial_1_Relatório Gerencial_Sistema Cosan backup 103 Retirada de relatorios_3-Balanço" xfId="26005"/>
    <cellStyle name="s_Valuation _DB Dados do Mercado_Açúcar Físico não embarcado - Nov08 - Conferido_DB Entrada_1_Relatório Gerencial_1_Relatório Gerencial_Sistema Cosan backup 103 Retirada de relatorios_7-Estoque" xfId="26006"/>
    <cellStyle name="s_Valuation _DB Dados do Mercado_Açúcar Físico não embarcado - Nov08 - Conferido_DB Entrada_1_Relatório Gerencial_1_Sistema Cosan backup 103 Retirada de relatorios" xfId="26007"/>
    <cellStyle name="s_Valuation _DB Dados do Mercado_Açúcar Físico não embarcado - Nov08 - Conferido_DB Entrada_1_Relatório Gerencial_1_Sistema Cosan backup 103 Retirada de relatorios 2" xfId="26008"/>
    <cellStyle name="s_Valuation _DB Dados do Mercado_Açúcar Físico não embarcado - Nov08 - Conferido_DB Entrada_1_Relatório Gerencial_1_Sistema Cosan backup 103 Retirada de relatorios 2_15-FINANCEIRAS" xfId="26009"/>
    <cellStyle name="s_Valuation _DB Dados do Mercado_Açúcar Físico não embarcado - Nov08 - Conferido_DB Entrada_1_Relatório Gerencial_1_Sistema Cosan backup 103 Retirada de relatorios_15-FINANCEIRAS" xfId="26010"/>
    <cellStyle name="s_Valuation _DB Dados do Mercado_Açúcar Físico não embarcado - Nov08 - Conferido_DB Entrada_1_Relatório Gerencial_1_Sistema Cosan backup 103 Retirada de relatorios_15-FINANCEIRAS_1" xfId="26011"/>
    <cellStyle name="s_Valuation _DB Dados do Mercado_Açúcar Físico não embarcado - Nov08 - Conferido_DB Entrada_1_Relatório Gerencial_1_Sistema Cosan backup 103 Retirada de relatorios_2-DRE" xfId="26012"/>
    <cellStyle name="s_Valuation _DB Dados do Mercado_Açúcar Físico não embarcado - Nov08 - Conferido_DB Entrada_1_Relatório Gerencial_1_Sistema Cosan backup 103 Retirada de relatorios_2-DRE_Dep_Judiciais-Contingências" xfId="26013"/>
    <cellStyle name="s_Valuation _DB Dados do Mercado_Açúcar Físico não embarcado - Nov08 - Conferido_DB Entrada_1_Relatório Gerencial_1_Sistema Cosan backup 103 Retirada de relatorios_2-DRE_DFC Gerencial" xfId="26014"/>
    <cellStyle name="s_Valuation _DB Dados do Mercado_Açúcar Físico não embarcado - Nov08 - Conferido_DB Entrada_1_Relatório Gerencial_1_Sistema Cosan backup 103 Retirada de relatorios_2-DRE_DMPL" xfId="26015"/>
    <cellStyle name="s_Valuation _DB Dados do Mercado_Açúcar Físico não embarcado - Nov08 - Conferido_DB Entrada_1_Relatório Gerencial_1_Sistema Cosan backup 103 Retirada de relatorios_3-Balanço" xfId="26016"/>
    <cellStyle name="s_Valuation _DB Dados do Mercado_Açúcar Físico não embarcado - Nov08 - Conferido_DB Entrada_1_Relatório Gerencial_1_Sistema Cosan backup 103 Retirada de relatorios_7-Estoque" xfId="26017"/>
    <cellStyle name="s_Valuation _DB Dados do Mercado_Açúcar Físico não embarcado - Nov08 - Conferido_DB Entrada_1_Relatório Gerencial_15-FINANCEIRAS" xfId="26018"/>
    <cellStyle name="s_Valuation _DB Dados do Mercado_Açúcar Físico não embarcado - Nov08 - Conferido_DB Entrada_1_Relatório Gerencial_15-FINANCEIRAS_1" xfId="26019"/>
    <cellStyle name="s_Valuation _DB Dados do Mercado_Açúcar Físico não embarcado - Nov08 - Conferido_DB Entrada_1_Relatório Gerencial_2" xfId="26020"/>
    <cellStyle name="s_Valuation _DB Dados do Mercado_Açúcar Físico não embarcado - Nov08 - Conferido_DB Entrada_1_Relatório Gerencial_2 2" xfId="26021"/>
    <cellStyle name="s_Valuation _DB Dados do Mercado_Açúcar Físico não embarcado - Nov08 - Conferido_DB Entrada_1_Relatório Gerencial_2 2_15-FINANCEIRAS" xfId="26022"/>
    <cellStyle name="s_Valuation _DB Dados do Mercado_Açúcar Físico não embarcado - Nov08 - Conferido_DB Entrada_1_Relatório Gerencial_2_15-FINANCEIRAS" xfId="26023"/>
    <cellStyle name="s_Valuation _DB Dados do Mercado_Açúcar Físico não embarcado - Nov08 - Conferido_DB Entrada_1_Relatório Gerencial_2_15-FINANCEIRAS_1" xfId="26024"/>
    <cellStyle name="s_Valuation _DB Dados do Mercado_Açúcar Físico não embarcado - Nov08 - Conferido_DB Entrada_1_Relatório Gerencial_2_2-DRE" xfId="26025"/>
    <cellStyle name="s_Valuation _DB Dados do Mercado_Açúcar Físico não embarcado - Nov08 - Conferido_DB Entrada_1_Relatório Gerencial_2_2-DRE_Dep_Judiciais-Contingências" xfId="26026"/>
    <cellStyle name="s_Valuation _DB Dados do Mercado_Açúcar Físico não embarcado - Nov08 - Conferido_DB Entrada_1_Relatório Gerencial_2_2-DRE_DFC Gerencial" xfId="26027"/>
    <cellStyle name="s_Valuation _DB Dados do Mercado_Açúcar Físico não embarcado - Nov08 - Conferido_DB Entrada_1_Relatório Gerencial_2_2-DRE_DMPL" xfId="26028"/>
    <cellStyle name="s_Valuation _DB Dados do Mercado_Açúcar Físico não embarcado - Nov08 - Conferido_DB Entrada_1_Relatório Gerencial_2_3-Balanço" xfId="26029"/>
    <cellStyle name="s_Valuation _DB Dados do Mercado_Açúcar Físico não embarcado - Nov08 - Conferido_DB Entrada_1_Relatório Gerencial_2_7-Estoque" xfId="26030"/>
    <cellStyle name="s_Valuation _DB Dados do Mercado_Açúcar Físico não embarcado - Nov08 - Conferido_DB Entrada_1_Relatório Gerencial_2_DB Boletas Abertas" xfId="26031"/>
    <cellStyle name="s_Valuation _DB Dados do Mercado_Açúcar Físico não embarcado - Nov08 - Conferido_DB Entrada_1_Relatório Gerencial_2_DB Boletas Abertas 2" xfId="26032"/>
    <cellStyle name="s_Valuation _DB Dados do Mercado_Açúcar Físico não embarcado - Nov08 - Conferido_DB Entrada_1_Relatório Gerencial_2_DB Boletas Abertas 2_15-FINANCEIRAS" xfId="26033"/>
    <cellStyle name="s_Valuation _DB Dados do Mercado_Açúcar Físico não embarcado - Nov08 - Conferido_DB Entrada_1_Relatório Gerencial_2_DB Boletas Abertas_15-FINANCEIRAS" xfId="26034"/>
    <cellStyle name="s_Valuation _DB Dados do Mercado_Açúcar Físico não embarcado - Nov08 - Conferido_DB Entrada_1_Relatório Gerencial_2_DB Boletas Abertas_15-FINANCEIRAS_1" xfId="26035"/>
    <cellStyle name="s_Valuation _DB Dados do Mercado_Açúcar Físico não embarcado - Nov08 - Conferido_DB Entrada_1_Relatório Gerencial_2_DB Boletas Abertas_2-DRE" xfId="26036"/>
    <cellStyle name="s_Valuation _DB Dados do Mercado_Açúcar Físico não embarcado - Nov08 - Conferido_DB Entrada_1_Relatório Gerencial_2_DB Boletas Abertas_2-DRE_Dep_Judiciais-Contingências" xfId="26037"/>
    <cellStyle name="s_Valuation _DB Dados do Mercado_Açúcar Físico não embarcado - Nov08 - Conferido_DB Entrada_1_Relatório Gerencial_2_DB Boletas Abertas_2-DRE_DFC Gerencial" xfId="26038"/>
    <cellStyle name="s_Valuation _DB Dados do Mercado_Açúcar Físico não embarcado - Nov08 - Conferido_DB Entrada_1_Relatório Gerencial_2_DB Boletas Abertas_2-DRE_DMPL" xfId="26039"/>
    <cellStyle name="s_Valuation _DB Dados do Mercado_Açúcar Físico não embarcado - Nov08 - Conferido_DB Entrada_1_Relatório Gerencial_2_DB Boletas Abertas_3-Balanço" xfId="26040"/>
    <cellStyle name="s_Valuation _DB Dados do Mercado_Açúcar Físico não embarcado - Nov08 - Conferido_DB Entrada_1_Relatório Gerencial_2_DB Boletas Abertas_7-Estoque" xfId="26041"/>
    <cellStyle name="s_Valuation _DB Dados do Mercado_Açúcar Físico não embarcado - Nov08 - Conferido_DB Entrada_1_Relatório Gerencial_2_DB Boletas Vencendo" xfId="26042"/>
    <cellStyle name="s_Valuation _DB Dados do Mercado_Açúcar Físico não embarcado - Nov08 - Conferido_DB Entrada_1_Relatório Gerencial_2_DB Boletas Vencendo 2" xfId="26043"/>
    <cellStyle name="s_Valuation _DB Dados do Mercado_Açúcar Físico não embarcado - Nov08 - Conferido_DB Entrada_1_Relatório Gerencial_2_DB Boletas Vencendo 2_15-FINANCEIRAS" xfId="26044"/>
    <cellStyle name="s_Valuation _DB Dados do Mercado_Açúcar Físico não embarcado - Nov08 - Conferido_DB Entrada_1_Relatório Gerencial_2_DB Boletas Vencendo_15-FINANCEIRAS" xfId="26045"/>
    <cellStyle name="s_Valuation _DB Dados do Mercado_Açúcar Físico não embarcado - Nov08 - Conferido_DB Entrada_1_Relatório Gerencial_2_DB Boletas Vencendo_15-FINANCEIRAS_1" xfId="26046"/>
    <cellStyle name="s_Valuation _DB Dados do Mercado_Açúcar Físico não embarcado - Nov08 - Conferido_DB Entrada_1_Relatório Gerencial_2_DB Boletas Vencendo_2-DRE" xfId="26047"/>
    <cellStyle name="s_Valuation _DB Dados do Mercado_Açúcar Físico não embarcado - Nov08 - Conferido_DB Entrada_1_Relatório Gerencial_2_DB Boletas Vencendo_2-DRE_Dep_Judiciais-Contingências" xfId="26048"/>
    <cellStyle name="s_Valuation _DB Dados do Mercado_Açúcar Físico não embarcado - Nov08 - Conferido_DB Entrada_1_Relatório Gerencial_2_DB Boletas Vencendo_2-DRE_DFC Gerencial" xfId="26049"/>
    <cellStyle name="s_Valuation _DB Dados do Mercado_Açúcar Físico não embarcado - Nov08 - Conferido_DB Entrada_1_Relatório Gerencial_2_DB Boletas Vencendo_2-DRE_DMPL" xfId="26050"/>
    <cellStyle name="s_Valuation _DB Dados do Mercado_Açúcar Físico não embarcado - Nov08 - Conferido_DB Entrada_1_Relatório Gerencial_2_DB Boletas Vencendo_3-Balanço" xfId="26051"/>
    <cellStyle name="s_Valuation _DB Dados do Mercado_Açúcar Físico não embarcado - Nov08 - Conferido_DB Entrada_1_Relatório Gerencial_2_DB Boletas Vencendo_7-Estoque" xfId="26052"/>
    <cellStyle name="s_Valuation _DB Dados do Mercado_Açúcar Físico não embarcado - Nov08 - Conferido_DB Entrada_1_Relatório Gerencial_2_DB Boletas Vencendo_Relatório Gerencial" xfId="26053"/>
    <cellStyle name="s_Valuation _DB Dados do Mercado_Açúcar Físico não embarcado - Nov08 - Conferido_DB Entrada_1_Relatório Gerencial_2_DB Boletas Vencendo_Relatório Gerencial 2" xfId="26054"/>
    <cellStyle name="s_Valuation _DB Dados do Mercado_Açúcar Físico não embarcado - Nov08 - Conferido_DB Entrada_1_Relatório Gerencial_2_DB Boletas Vencendo_Relatório Gerencial 2_15-FINANCEIRAS" xfId="26055"/>
    <cellStyle name="s_Valuation _DB Dados do Mercado_Açúcar Físico não embarcado - Nov08 - Conferido_DB Entrada_1_Relatório Gerencial_2_DB Boletas Vencendo_Relatório Gerencial_15-FINANCEIRAS" xfId="26056"/>
    <cellStyle name="s_Valuation _DB Dados do Mercado_Açúcar Físico não embarcado - Nov08 - Conferido_DB Entrada_1_Relatório Gerencial_2_DB Boletas Vencendo_Relatório Gerencial_15-FINANCEIRAS_1" xfId="26057"/>
    <cellStyle name="s_Valuation _DB Dados do Mercado_Açúcar Físico não embarcado - Nov08 - Conferido_DB Entrada_1_Relatório Gerencial_2_DB Boletas Vencendo_Relatório Gerencial_2-DRE" xfId="26058"/>
    <cellStyle name="s_Valuation _DB Dados do Mercado_Açúcar Físico não embarcado - Nov08 - Conferido_DB Entrada_1_Relatório Gerencial_2_DB Boletas Vencendo_Relatório Gerencial_2-DRE_Dep_Judiciais-Contingências" xfId="26059"/>
    <cellStyle name="s_Valuation _DB Dados do Mercado_Açúcar Físico não embarcado - Nov08 - Conferido_DB Entrada_1_Relatório Gerencial_2_DB Boletas Vencendo_Relatório Gerencial_2-DRE_DFC Gerencial" xfId="26060"/>
    <cellStyle name="s_Valuation _DB Dados do Mercado_Açúcar Físico não embarcado - Nov08 - Conferido_DB Entrada_1_Relatório Gerencial_2_DB Boletas Vencendo_Relatório Gerencial_2-DRE_DMPL" xfId="26061"/>
    <cellStyle name="s_Valuation _DB Dados do Mercado_Açúcar Físico não embarcado - Nov08 - Conferido_DB Entrada_1_Relatório Gerencial_2_DB Boletas Vencendo_Relatório Gerencial_3-Balanço" xfId="26062"/>
    <cellStyle name="s_Valuation _DB Dados do Mercado_Açúcar Físico não embarcado - Nov08 - Conferido_DB Entrada_1_Relatório Gerencial_2_DB Boletas Vencendo_Relatório Gerencial_7-Estoque" xfId="26063"/>
    <cellStyle name="s_Valuation _DB Dados do Mercado_Açúcar Físico não embarcado - Nov08 - Conferido_DB Entrada_1_Relatório Gerencial_2_DB Boletas Vencendo_Relatório Gerencial_DB Entrada" xfId="26064"/>
    <cellStyle name="s_Valuation _DB Dados do Mercado_Açúcar Físico não embarcado - Nov08 - Conferido_DB Entrada_1_Relatório Gerencial_2_DB Boletas Vencendo_Relatório Gerencial_DB Entrada 2" xfId="26065"/>
    <cellStyle name="s_Valuation _DB Dados do Mercado_Açúcar Físico não embarcado - Nov08 - Conferido_DB Entrada_1_Relatório Gerencial_2_DB Boletas Vencendo_Relatório Gerencial_DB Entrada 2_15-FINANCEIRAS" xfId="26066"/>
    <cellStyle name="s_Valuation _DB Dados do Mercado_Açúcar Físico não embarcado - Nov08 - Conferido_DB Entrada_1_Relatório Gerencial_2_DB Boletas Vencendo_Relatório Gerencial_DB Entrada_15-FINANCEIRAS" xfId="26067"/>
    <cellStyle name="s_Valuation _DB Dados do Mercado_Açúcar Físico não embarcado - Nov08 - Conferido_DB Entrada_1_Relatório Gerencial_2_DB Boletas Vencendo_Relatório Gerencial_DB Entrada_15-FINANCEIRAS_1" xfId="26068"/>
    <cellStyle name="s_Valuation _DB Dados do Mercado_Açúcar Físico não embarcado - Nov08 - Conferido_DB Entrada_1_Relatório Gerencial_2_DB Boletas Vencendo_Relatório Gerencial_DB Entrada_2-DRE" xfId="26069"/>
    <cellStyle name="s_Valuation _DB Dados do Mercado_Açúcar Físico não embarcado - Nov08 - Conferido_DB Entrada_1_Relatório Gerencial_2_DB Boletas Vencendo_Relatório Gerencial_DB Entrada_2-DRE_Dep_Judiciais-Contingências" xfId="26070"/>
    <cellStyle name="s_Valuation _DB Dados do Mercado_Açúcar Físico não embarcado - Nov08 - Conferido_DB Entrada_1_Relatório Gerencial_2_DB Boletas Vencendo_Relatório Gerencial_DB Entrada_2-DRE_DFC Gerencial" xfId="26071"/>
    <cellStyle name="s_Valuation _DB Dados do Mercado_Açúcar Físico não embarcado - Nov08 - Conferido_DB Entrada_1_Relatório Gerencial_2_DB Boletas Vencendo_Relatório Gerencial_DB Entrada_2-DRE_DMPL" xfId="26072"/>
    <cellStyle name="s_Valuation _DB Dados do Mercado_Açúcar Físico não embarcado - Nov08 - Conferido_DB Entrada_1_Relatório Gerencial_2_DB Boletas Vencendo_Relatório Gerencial_DB Entrada_3-Balanço" xfId="26073"/>
    <cellStyle name="s_Valuation _DB Dados do Mercado_Açúcar Físico não embarcado - Nov08 - Conferido_DB Entrada_1_Relatório Gerencial_2_DB Boletas Vencendo_Relatório Gerencial_DB Entrada_7-Estoque" xfId="26074"/>
    <cellStyle name="s_Valuation _DB Dados do Mercado_Açúcar Físico não embarcado - Nov08 - Conferido_DB Entrada_1_Relatório Gerencial_2_DB Controle" xfId="26075"/>
    <cellStyle name="s_Valuation _DB Dados do Mercado_Açúcar Físico não embarcado - Nov08 - Conferido_DB Entrada_1_Relatório Gerencial_2_DB Controle 2" xfId="26076"/>
    <cellStyle name="s_Valuation _DB Dados do Mercado_Açúcar Físico não embarcado - Nov08 - Conferido_DB Entrada_1_Relatório Gerencial_2_DB Controle 2_15-FINANCEIRAS" xfId="26077"/>
    <cellStyle name="s_Valuation _DB Dados do Mercado_Açúcar Físico não embarcado - Nov08 - Conferido_DB Entrada_1_Relatório Gerencial_2_DB Controle_15-FINANCEIRAS" xfId="26078"/>
    <cellStyle name="s_Valuation _DB Dados do Mercado_Açúcar Físico não embarcado - Nov08 - Conferido_DB Entrada_1_Relatório Gerencial_2_DB Controle_15-FINANCEIRAS_1" xfId="26079"/>
    <cellStyle name="s_Valuation _DB Dados do Mercado_Açúcar Físico não embarcado - Nov08 - Conferido_DB Entrada_1_Relatório Gerencial_2_DB Controle_2-DRE" xfId="26080"/>
    <cellStyle name="s_Valuation _DB Dados do Mercado_Açúcar Físico não embarcado - Nov08 - Conferido_DB Entrada_1_Relatório Gerencial_2_DB Controle_2-DRE_Dep_Judiciais-Contingências" xfId="26081"/>
    <cellStyle name="s_Valuation _DB Dados do Mercado_Açúcar Físico não embarcado - Nov08 - Conferido_DB Entrada_1_Relatório Gerencial_2_DB Controle_2-DRE_DFC Gerencial" xfId="26082"/>
    <cellStyle name="s_Valuation _DB Dados do Mercado_Açúcar Físico não embarcado - Nov08 - Conferido_DB Entrada_1_Relatório Gerencial_2_DB Controle_2-DRE_DMPL" xfId="26083"/>
    <cellStyle name="s_Valuation _DB Dados do Mercado_Açúcar Físico não embarcado - Nov08 - Conferido_DB Entrada_1_Relatório Gerencial_2_DB Controle_3-Balanço" xfId="26084"/>
    <cellStyle name="s_Valuation _DB Dados do Mercado_Açúcar Físico não embarcado - Nov08 - Conferido_DB Entrada_1_Relatório Gerencial_2_DB Controle_7-Estoque" xfId="26085"/>
    <cellStyle name="s_Valuation _DB Dados do Mercado_Açúcar Físico não embarcado - Nov08 - Conferido_DB Entrada_1_Relatório Gerencial_2_DB Entrada" xfId="26086"/>
    <cellStyle name="s_Valuation _DB Dados do Mercado_Açúcar Físico não embarcado - Nov08 - Conferido_DB Entrada_1_Relatório Gerencial_2_DB Entrada 2" xfId="26087"/>
    <cellStyle name="s_Valuation _DB Dados do Mercado_Açúcar Físico não embarcado - Nov08 - Conferido_DB Entrada_1_Relatório Gerencial_2_DB Entrada 2_15-FINANCEIRAS" xfId="26088"/>
    <cellStyle name="s_Valuation _DB Dados do Mercado_Açúcar Físico não embarcado - Nov08 - Conferido_DB Entrada_1_Relatório Gerencial_2_DB Entrada_1" xfId="26089"/>
    <cellStyle name="s_Valuation _DB Dados do Mercado_Açúcar Físico não embarcado - Nov08 - Conferido_DB Entrada_1_Relatório Gerencial_2_DB Entrada_1 2" xfId="26090"/>
    <cellStyle name="s_Valuation _DB Dados do Mercado_Açúcar Físico não embarcado - Nov08 - Conferido_DB Entrada_1_Relatório Gerencial_2_DB Entrada_1 2_15-FINANCEIRAS" xfId="26091"/>
    <cellStyle name="s_Valuation _DB Dados do Mercado_Açúcar Físico não embarcado - Nov08 - Conferido_DB Entrada_1_Relatório Gerencial_2_DB Entrada_1_15-FINANCEIRAS" xfId="26092"/>
    <cellStyle name="s_Valuation _DB Dados do Mercado_Açúcar Físico não embarcado - Nov08 - Conferido_DB Entrada_1_Relatório Gerencial_2_DB Entrada_1_15-FINANCEIRAS_1" xfId="26093"/>
    <cellStyle name="s_Valuation _DB Dados do Mercado_Açúcar Físico não embarcado - Nov08 - Conferido_DB Entrada_1_Relatório Gerencial_2_DB Entrada_1_2-DRE" xfId="26094"/>
    <cellStyle name="s_Valuation _DB Dados do Mercado_Açúcar Físico não embarcado - Nov08 - Conferido_DB Entrada_1_Relatório Gerencial_2_DB Entrada_1_2-DRE_Dep_Judiciais-Contingências" xfId="26095"/>
    <cellStyle name="s_Valuation _DB Dados do Mercado_Açúcar Físico não embarcado - Nov08 - Conferido_DB Entrada_1_Relatório Gerencial_2_DB Entrada_1_2-DRE_DFC Gerencial" xfId="26096"/>
    <cellStyle name="s_Valuation _DB Dados do Mercado_Açúcar Físico não embarcado - Nov08 - Conferido_DB Entrada_1_Relatório Gerencial_2_DB Entrada_1_2-DRE_DMPL" xfId="26097"/>
    <cellStyle name="s_Valuation _DB Dados do Mercado_Açúcar Físico não embarcado - Nov08 - Conferido_DB Entrada_1_Relatório Gerencial_2_DB Entrada_1_3-Balanço" xfId="26098"/>
    <cellStyle name="s_Valuation _DB Dados do Mercado_Açúcar Físico não embarcado - Nov08 - Conferido_DB Entrada_1_Relatório Gerencial_2_DB Entrada_1_7-Estoque" xfId="26099"/>
    <cellStyle name="s_Valuation _DB Dados do Mercado_Açúcar Físico não embarcado - Nov08 - Conferido_DB Entrada_1_Relatório Gerencial_2_DB Entrada_1_DB Boletas Abertas" xfId="26100"/>
    <cellStyle name="s_Valuation _DB Dados do Mercado_Açúcar Físico não embarcado - Nov08 - Conferido_DB Entrada_1_Relatório Gerencial_2_DB Entrada_1_DB Boletas Abertas 2" xfId="26101"/>
    <cellStyle name="s_Valuation _DB Dados do Mercado_Açúcar Físico não embarcado - Nov08 - Conferido_DB Entrada_1_Relatório Gerencial_2_DB Entrada_1_DB Boletas Abertas 2_15-FINANCEIRAS" xfId="26102"/>
    <cellStyle name="s_Valuation _DB Dados do Mercado_Açúcar Físico não embarcado - Nov08 - Conferido_DB Entrada_1_Relatório Gerencial_2_DB Entrada_1_DB Boletas Abertas_15-FINANCEIRAS" xfId="26103"/>
    <cellStyle name="s_Valuation _DB Dados do Mercado_Açúcar Físico não embarcado - Nov08 - Conferido_DB Entrada_1_Relatório Gerencial_2_DB Entrada_1_DB Boletas Abertas_15-FINANCEIRAS_1" xfId="26104"/>
    <cellStyle name="s_Valuation _DB Dados do Mercado_Açúcar Físico não embarcado - Nov08 - Conferido_DB Entrada_1_Relatório Gerencial_2_DB Entrada_1_DB Boletas Abertas_2-DRE" xfId="26105"/>
    <cellStyle name="s_Valuation _DB Dados do Mercado_Açúcar Físico não embarcado - Nov08 - Conferido_DB Entrada_1_Relatório Gerencial_2_DB Entrada_1_DB Boletas Abertas_2-DRE_Dep_Judiciais-Contingências" xfId="26106"/>
    <cellStyle name="s_Valuation _DB Dados do Mercado_Açúcar Físico não embarcado - Nov08 - Conferido_DB Entrada_1_Relatório Gerencial_2_DB Entrada_1_DB Boletas Abertas_2-DRE_DFC Gerencial" xfId="26107"/>
    <cellStyle name="s_Valuation _DB Dados do Mercado_Açúcar Físico não embarcado - Nov08 - Conferido_DB Entrada_1_Relatório Gerencial_2_DB Entrada_1_DB Boletas Abertas_2-DRE_DMPL" xfId="26108"/>
    <cellStyle name="s_Valuation _DB Dados do Mercado_Açúcar Físico não embarcado - Nov08 - Conferido_DB Entrada_1_Relatório Gerencial_2_DB Entrada_1_DB Boletas Abertas_3-Balanço" xfId="26109"/>
    <cellStyle name="s_Valuation _DB Dados do Mercado_Açúcar Físico não embarcado - Nov08 - Conferido_DB Entrada_1_Relatório Gerencial_2_DB Entrada_1_DB Boletas Abertas_7-Estoque" xfId="26110"/>
    <cellStyle name="s_Valuation _DB Dados do Mercado_Açúcar Físico não embarcado - Nov08 - Conferido_DB Entrada_1_Relatório Gerencial_2_DB Entrada_1_DB Controle" xfId="26111"/>
    <cellStyle name="s_Valuation _DB Dados do Mercado_Açúcar Físico não embarcado - Nov08 - Conferido_DB Entrada_1_Relatório Gerencial_2_DB Entrada_1_DB Controle 2" xfId="26112"/>
    <cellStyle name="s_Valuation _DB Dados do Mercado_Açúcar Físico não embarcado - Nov08 - Conferido_DB Entrada_1_Relatório Gerencial_2_DB Entrada_1_DB Controle 2_15-FINANCEIRAS" xfId="26113"/>
    <cellStyle name="s_Valuation _DB Dados do Mercado_Açúcar Físico não embarcado - Nov08 - Conferido_DB Entrada_1_Relatório Gerencial_2_DB Entrada_1_DB Controle_15-FINANCEIRAS" xfId="26114"/>
    <cellStyle name="s_Valuation _DB Dados do Mercado_Açúcar Físico não embarcado - Nov08 - Conferido_DB Entrada_1_Relatório Gerencial_2_DB Entrada_1_DB Controle_15-FINANCEIRAS_1" xfId="26115"/>
    <cellStyle name="s_Valuation _DB Dados do Mercado_Açúcar Físico não embarcado - Nov08 - Conferido_DB Entrada_1_Relatório Gerencial_2_DB Entrada_1_DB Controle_2-DRE" xfId="26116"/>
    <cellStyle name="s_Valuation _DB Dados do Mercado_Açúcar Físico não embarcado - Nov08 - Conferido_DB Entrada_1_Relatório Gerencial_2_DB Entrada_1_DB Controle_2-DRE_Dep_Judiciais-Contingências" xfId="26117"/>
    <cellStyle name="s_Valuation _DB Dados do Mercado_Açúcar Físico não embarcado - Nov08 - Conferido_DB Entrada_1_Relatório Gerencial_2_DB Entrada_1_DB Controle_2-DRE_DFC Gerencial" xfId="26118"/>
    <cellStyle name="s_Valuation _DB Dados do Mercado_Açúcar Físico não embarcado - Nov08 - Conferido_DB Entrada_1_Relatório Gerencial_2_DB Entrada_1_DB Controle_2-DRE_DMPL" xfId="26119"/>
    <cellStyle name="s_Valuation _DB Dados do Mercado_Açúcar Físico não embarcado - Nov08 - Conferido_DB Entrada_1_Relatório Gerencial_2_DB Entrada_1_DB Controle_3-Balanço" xfId="26120"/>
    <cellStyle name="s_Valuation _DB Dados do Mercado_Açúcar Físico não embarcado - Nov08 - Conferido_DB Entrada_1_Relatório Gerencial_2_DB Entrada_1_DB Controle_7-Estoque" xfId="26121"/>
    <cellStyle name="s_Valuation _DB Dados do Mercado_Açúcar Físico não embarcado - Nov08 - Conferido_DB Entrada_1_Relatório Gerencial_2_DB Entrada_1_DB Entrada" xfId="26122"/>
    <cellStyle name="s_Valuation _DB Dados do Mercado_Açúcar Físico não embarcado - Nov08 - Conferido_DB Entrada_1_Relatório Gerencial_2_DB Entrada_1_DB Entrada 2" xfId="26123"/>
    <cellStyle name="s_Valuation _DB Dados do Mercado_Açúcar Físico não embarcado - Nov08 - Conferido_DB Entrada_1_Relatório Gerencial_2_DB Entrada_1_DB Entrada 2_15-FINANCEIRAS" xfId="26124"/>
    <cellStyle name="s_Valuation _DB Dados do Mercado_Açúcar Físico não embarcado - Nov08 - Conferido_DB Entrada_1_Relatório Gerencial_2_DB Entrada_1_DB Entrada_15-FINANCEIRAS" xfId="26125"/>
    <cellStyle name="s_Valuation _DB Dados do Mercado_Açúcar Físico não embarcado - Nov08 - Conferido_DB Entrada_1_Relatório Gerencial_2_DB Entrada_1_DB Entrada_15-FINANCEIRAS_1" xfId="26126"/>
    <cellStyle name="s_Valuation _DB Dados do Mercado_Açúcar Físico não embarcado - Nov08 - Conferido_DB Entrada_1_Relatório Gerencial_2_DB Entrada_1_DB Entrada_2-DRE" xfId="26127"/>
    <cellStyle name="s_Valuation _DB Dados do Mercado_Açúcar Físico não embarcado - Nov08 - Conferido_DB Entrada_1_Relatório Gerencial_2_DB Entrada_1_DB Entrada_2-DRE_Dep_Judiciais-Contingências" xfId="26128"/>
    <cellStyle name="s_Valuation _DB Dados do Mercado_Açúcar Físico não embarcado - Nov08 - Conferido_DB Entrada_1_Relatório Gerencial_2_DB Entrada_1_DB Entrada_2-DRE_DFC Gerencial" xfId="26129"/>
    <cellStyle name="s_Valuation _DB Dados do Mercado_Açúcar Físico não embarcado - Nov08 - Conferido_DB Entrada_1_Relatório Gerencial_2_DB Entrada_1_DB Entrada_2-DRE_DMPL" xfId="26130"/>
    <cellStyle name="s_Valuation _DB Dados do Mercado_Açúcar Físico não embarcado - Nov08 - Conferido_DB Entrada_1_Relatório Gerencial_2_DB Entrada_1_DB Entrada_3-Balanço" xfId="26131"/>
    <cellStyle name="s_Valuation _DB Dados do Mercado_Açúcar Físico não embarcado - Nov08 - Conferido_DB Entrada_1_Relatório Gerencial_2_DB Entrada_1_DB Entrada_7-Estoque" xfId="26132"/>
    <cellStyle name="s_Valuation _DB Dados do Mercado_Açúcar Físico não embarcado - Nov08 - Conferido_DB Entrada_1_Relatório Gerencial_2_DB Entrada_1_DB Entrada_Relatório Gerencial" xfId="26133"/>
    <cellStyle name="s_Valuation _DB Dados do Mercado_Açúcar Físico não embarcado - Nov08 - Conferido_DB Entrada_1_Relatório Gerencial_2_DB Entrada_1_DB Entrada_Relatório Gerencial 2" xfId="26134"/>
    <cellStyle name="s_Valuation _DB Dados do Mercado_Açúcar Físico não embarcado - Nov08 - Conferido_DB Entrada_1_Relatório Gerencial_2_DB Entrada_1_DB Entrada_Relatório Gerencial 2_15-FINANCEIRAS" xfId="26135"/>
    <cellStyle name="s_Valuation _DB Dados do Mercado_Açúcar Físico não embarcado - Nov08 - Conferido_DB Entrada_1_Relatório Gerencial_2_DB Entrada_1_DB Entrada_Relatório Gerencial_15-FINANCEIRAS" xfId="26136"/>
    <cellStyle name="s_Valuation _DB Dados do Mercado_Açúcar Físico não embarcado - Nov08 - Conferido_DB Entrada_1_Relatório Gerencial_2_DB Entrada_1_DB Entrada_Relatório Gerencial_15-FINANCEIRAS_1" xfId="26137"/>
    <cellStyle name="s_Valuation _DB Dados do Mercado_Açúcar Físico não embarcado - Nov08 - Conferido_DB Entrada_1_Relatório Gerencial_2_DB Entrada_1_DB Entrada_Relatório Gerencial_2-DRE" xfId="26138"/>
    <cellStyle name="s_Valuation _DB Dados do Mercado_Açúcar Físico não embarcado - Nov08 - Conferido_DB Entrada_1_Relatório Gerencial_2_DB Entrada_1_DB Entrada_Relatório Gerencial_2-DRE_Dep_Judiciais-Contingências" xfId="26139"/>
    <cellStyle name="s_Valuation _DB Dados do Mercado_Açúcar Físico não embarcado - Nov08 - Conferido_DB Entrada_1_Relatório Gerencial_2_DB Entrada_1_DB Entrada_Relatório Gerencial_2-DRE_DFC Gerencial" xfId="26140"/>
    <cellStyle name="s_Valuation _DB Dados do Mercado_Açúcar Físico não embarcado - Nov08 - Conferido_DB Entrada_1_Relatório Gerencial_2_DB Entrada_1_DB Entrada_Relatório Gerencial_2-DRE_DMPL" xfId="26141"/>
    <cellStyle name="s_Valuation _DB Dados do Mercado_Açúcar Físico não embarcado - Nov08 - Conferido_DB Entrada_1_Relatório Gerencial_2_DB Entrada_1_DB Entrada_Relatório Gerencial_3-Balanço" xfId="26142"/>
    <cellStyle name="s_Valuation _DB Dados do Mercado_Açúcar Físico não embarcado - Nov08 - Conferido_DB Entrada_1_Relatório Gerencial_2_DB Entrada_1_DB Entrada_Relatório Gerencial_7-Estoque" xfId="26143"/>
    <cellStyle name="s_Valuation _DB Dados do Mercado_Açúcar Físico não embarcado - Nov08 - Conferido_DB Entrada_1_Relatório Gerencial_2_DB Entrada_1_DB Entrada_Relatório Gerencial_DB Entrada" xfId="26144"/>
    <cellStyle name="s_Valuation _DB Dados do Mercado_Açúcar Físico não embarcado - Nov08 - Conferido_DB Entrada_1_Relatório Gerencial_2_DB Entrada_1_DB Entrada_Relatório Gerencial_DB Entrada 2" xfId="26145"/>
    <cellStyle name="s_Valuation _DB Dados do Mercado_Açúcar Físico não embarcado - Nov08 - Conferido_DB Entrada_1_Relatório Gerencial_2_DB Entrada_1_DB Entrada_Relatório Gerencial_DB Entrada 2_15-FINANCEIRAS" xfId="26146"/>
    <cellStyle name="s_Valuation _DB Dados do Mercado_Açúcar Físico não embarcado - Nov08 - Conferido_DB Entrada_1_Relatório Gerencial_2_DB Entrada_1_DB Entrada_Relatório Gerencial_DB Entrada_15-FINANCEIRAS" xfId="26147"/>
    <cellStyle name="s_Valuation _DB Dados do Mercado_Açúcar Físico não embarcado - Nov08 - Conferido_DB Entrada_1_Relatório Gerencial_2_DB Entrada_1_DB Entrada_Relatório Gerencial_DB Entrada_15-FINANCEIRAS_1" xfId="26148"/>
    <cellStyle name="s_Valuation _DB Dados do Mercado_Açúcar Físico não embarcado - Nov08 - Conferido_DB Entrada_1_Relatório Gerencial_2_DB Entrada_1_DB Entrada_Relatório Gerencial_DB Entrada_2-DRE" xfId="26149"/>
    <cellStyle name="s_Valuation _DB Dados do Mercado_Açúcar Físico não embarcado - Nov08 - Conferido_DB Entrada_1_Relatório Gerencial_2_DB Entrada_1_DB Entrada_Relatório Gerencial_DB Entrada_2-DRE_Dep_Judiciais-Contingências" xfId="26150"/>
    <cellStyle name="s_Valuation _DB Dados do Mercado_Açúcar Físico não embarcado - Nov08 - Conferido_DB Entrada_1_Relatório Gerencial_2_DB Entrada_1_DB Entrada_Relatório Gerencial_DB Entrada_2-DRE_DFC Gerencial" xfId="26151"/>
    <cellStyle name="s_Valuation _DB Dados do Mercado_Açúcar Físico não embarcado - Nov08 - Conferido_DB Entrada_1_Relatório Gerencial_2_DB Entrada_1_DB Entrada_Relatório Gerencial_DB Entrada_2-DRE_DMPL" xfId="26152"/>
    <cellStyle name="s_Valuation _DB Dados do Mercado_Açúcar Físico não embarcado - Nov08 - Conferido_DB Entrada_1_Relatório Gerencial_2_DB Entrada_1_DB Entrada_Relatório Gerencial_DB Entrada_3-Balanço" xfId="26153"/>
    <cellStyle name="s_Valuation _DB Dados do Mercado_Açúcar Físico não embarcado - Nov08 - Conferido_DB Entrada_1_Relatório Gerencial_2_DB Entrada_1_DB Entrada_Relatório Gerencial_DB Entrada_7-Estoque" xfId="26154"/>
    <cellStyle name="s_Valuation _DB Dados do Mercado_Açúcar Físico não embarcado - Nov08 - Conferido_DB Entrada_1_Relatório Gerencial_2_DB Entrada_1_DB Exposição" xfId="26155"/>
    <cellStyle name="s_Valuation _DB Dados do Mercado_Açúcar Físico não embarcado - Nov08 - Conferido_DB Entrada_1_Relatório Gerencial_2_DB Entrada_1_DB Exposição 2" xfId="26156"/>
    <cellStyle name="s_Valuation _DB Dados do Mercado_Açúcar Físico não embarcado - Nov08 - Conferido_DB Entrada_1_Relatório Gerencial_2_DB Entrada_1_DB Exposição 2_15-FINANCEIRAS" xfId="26157"/>
    <cellStyle name="s_Valuation _DB Dados do Mercado_Açúcar Físico não embarcado - Nov08 - Conferido_DB Entrada_1_Relatório Gerencial_2_DB Entrada_1_DB Exposição_15-FINANCEIRAS" xfId="26158"/>
    <cellStyle name="s_Valuation _DB Dados do Mercado_Açúcar Físico não embarcado - Nov08 - Conferido_DB Entrada_1_Relatório Gerencial_2_DB Entrada_1_DB Exposição_15-FINANCEIRAS_1" xfId="26159"/>
    <cellStyle name="s_Valuation _DB Dados do Mercado_Açúcar Físico não embarcado - Nov08 - Conferido_DB Entrada_1_Relatório Gerencial_2_DB Entrada_1_DB Exposição_2-DRE" xfId="26160"/>
    <cellStyle name="s_Valuation _DB Dados do Mercado_Açúcar Físico não embarcado - Nov08 - Conferido_DB Entrada_1_Relatório Gerencial_2_DB Entrada_1_DB Exposição_2-DRE_Dep_Judiciais-Contingências" xfId="26161"/>
    <cellStyle name="s_Valuation _DB Dados do Mercado_Açúcar Físico não embarcado - Nov08 - Conferido_DB Entrada_1_Relatório Gerencial_2_DB Entrada_1_DB Exposição_2-DRE_DFC Gerencial" xfId="26162"/>
    <cellStyle name="s_Valuation _DB Dados do Mercado_Açúcar Físico não embarcado - Nov08 - Conferido_DB Entrada_1_Relatório Gerencial_2_DB Entrada_1_DB Exposição_2-DRE_DMPL" xfId="26163"/>
    <cellStyle name="s_Valuation _DB Dados do Mercado_Açúcar Físico não embarcado - Nov08 - Conferido_DB Entrada_1_Relatório Gerencial_2_DB Entrada_1_DB Exposição_3-Balanço" xfId="26164"/>
    <cellStyle name="s_Valuation _DB Dados do Mercado_Açúcar Físico não embarcado - Nov08 - Conferido_DB Entrada_1_Relatório Gerencial_2_DB Entrada_1_DB Exposição_7-Estoque" xfId="26165"/>
    <cellStyle name="s_Valuation _DB Dados do Mercado_Açúcar Físico não embarcado - Nov08 - Conferido_DB Entrada_1_Relatório Gerencial_2_DB Entrada_1_DB Exposição_Relatório Gerencial" xfId="26166"/>
    <cellStyle name="s_Valuation _DB Dados do Mercado_Açúcar Físico não embarcado - Nov08 - Conferido_DB Entrada_1_Relatório Gerencial_2_DB Entrada_1_DB Exposição_Relatório Gerencial 2" xfId="26167"/>
    <cellStyle name="s_Valuation _DB Dados do Mercado_Açúcar Físico não embarcado - Nov08 - Conferido_DB Entrada_1_Relatório Gerencial_2_DB Entrada_1_DB Exposição_Relatório Gerencial 2_15-FINANCEIRAS" xfId="26168"/>
    <cellStyle name="s_Valuation _DB Dados do Mercado_Açúcar Físico não embarcado - Nov08 - Conferido_DB Entrada_1_Relatório Gerencial_2_DB Entrada_1_DB Exposição_Relatório Gerencial_15-FINANCEIRAS" xfId="26169"/>
    <cellStyle name="s_Valuation _DB Dados do Mercado_Açúcar Físico não embarcado - Nov08 - Conferido_DB Entrada_1_Relatório Gerencial_2_DB Entrada_1_DB Exposição_Relatório Gerencial_15-FINANCEIRAS_1" xfId="26170"/>
    <cellStyle name="s_Valuation _DB Dados do Mercado_Açúcar Físico não embarcado - Nov08 - Conferido_DB Entrada_1_Relatório Gerencial_2_DB Entrada_1_DB Exposição_Relatório Gerencial_2-DRE" xfId="26171"/>
    <cellStyle name="s_Valuation _DB Dados do Mercado_Açúcar Físico não embarcado - Nov08 - Conferido_DB Entrada_1_Relatório Gerencial_2_DB Entrada_1_DB Exposição_Relatório Gerencial_2-DRE_Dep_Judiciais-Contingências" xfId="26172"/>
    <cellStyle name="s_Valuation _DB Dados do Mercado_Açúcar Físico não embarcado - Nov08 - Conferido_DB Entrada_1_Relatório Gerencial_2_DB Entrada_1_DB Exposição_Relatório Gerencial_2-DRE_DFC Gerencial" xfId="26173"/>
    <cellStyle name="s_Valuation _DB Dados do Mercado_Açúcar Físico não embarcado - Nov08 - Conferido_DB Entrada_1_Relatório Gerencial_2_DB Entrada_1_DB Exposição_Relatório Gerencial_2-DRE_DMPL" xfId="26174"/>
    <cellStyle name="s_Valuation _DB Dados do Mercado_Açúcar Físico não embarcado - Nov08 - Conferido_DB Entrada_1_Relatório Gerencial_2_DB Entrada_1_DB Exposição_Relatório Gerencial_3-Balanço" xfId="26175"/>
    <cellStyle name="s_Valuation _DB Dados do Mercado_Açúcar Físico não embarcado - Nov08 - Conferido_DB Entrada_1_Relatório Gerencial_2_DB Entrada_1_DB Exposição_Relatório Gerencial_7-Estoque" xfId="26176"/>
    <cellStyle name="s_Valuation _DB Dados do Mercado_Açúcar Físico não embarcado - Nov08 - Conferido_DB Entrada_1_Relatório Gerencial_2_DB Entrada_1_DB Exposição_Relatório Gerencial_DB Entrada" xfId="26177"/>
    <cellStyle name="s_Valuation _DB Dados do Mercado_Açúcar Físico não embarcado - Nov08 - Conferido_DB Entrada_1_Relatório Gerencial_2_DB Entrada_1_DB Exposição_Relatório Gerencial_DB Entrada 2" xfId="26178"/>
    <cellStyle name="s_Valuation _DB Dados do Mercado_Açúcar Físico não embarcado - Nov08 - Conferido_DB Entrada_1_Relatório Gerencial_2_DB Entrada_1_DB Exposição_Relatório Gerencial_DB Entrada 2_15-FINANCEIRAS" xfId="26179"/>
    <cellStyle name="s_Valuation _DB Dados do Mercado_Açúcar Físico não embarcado - Nov08 - Conferido_DB Entrada_1_Relatório Gerencial_2_DB Entrada_1_DB Exposição_Relatório Gerencial_DB Entrada_15-FINANCEIRAS" xfId="26180"/>
    <cellStyle name="s_Valuation _DB Dados do Mercado_Açúcar Físico não embarcado - Nov08 - Conferido_DB Entrada_1_Relatório Gerencial_2_DB Entrada_1_DB Exposição_Relatório Gerencial_DB Entrada_15-FINANCEIRAS_1" xfId="26181"/>
    <cellStyle name="s_Valuation _DB Dados do Mercado_Açúcar Físico não embarcado - Nov08 - Conferido_DB Entrada_1_Relatório Gerencial_2_DB Entrada_1_DB Exposição_Relatório Gerencial_DB Entrada_2-DRE" xfId="26182"/>
    <cellStyle name="s_Valuation _DB Dados do Mercado_Açúcar Físico não embarcado - Nov08 - Conferido_DB Entrada_1_Relatório Gerencial_2_DB Entrada_1_DB Exposição_Relatório Gerencial_DB Entrada_2-DRE_Dep_Judiciais-Contingências" xfId="26183"/>
    <cellStyle name="s_Valuation _DB Dados do Mercado_Açúcar Físico não embarcado - Nov08 - Conferido_DB Entrada_1_Relatório Gerencial_2_DB Entrada_1_DB Exposição_Relatório Gerencial_DB Entrada_2-DRE_DFC Gerencial" xfId="26184"/>
    <cellStyle name="s_Valuation _DB Dados do Mercado_Açúcar Físico não embarcado - Nov08 - Conferido_DB Entrada_1_Relatório Gerencial_2_DB Entrada_1_DB Exposição_Relatório Gerencial_DB Entrada_2-DRE_DMPL" xfId="26185"/>
    <cellStyle name="s_Valuation _DB Dados do Mercado_Açúcar Físico não embarcado - Nov08 - Conferido_DB Entrada_1_Relatório Gerencial_2_DB Entrada_1_DB Exposição_Relatório Gerencial_DB Entrada_3-Balanço" xfId="26186"/>
    <cellStyle name="s_Valuation _DB Dados do Mercado_Açúcar Físico não embarcado - Nov08 - Conferido_DB Entrada_1_Relatório Gerencial_2_DB Entrada_1_DB Exposição_Relatório Gerencial_DB Entrada_7-Estoque" xfId="26187"/>
    <cellStyle name="s_Valuation _DB Dados do Mercado_Açúcar Físico não embarcado - Nov08 - Conferido_DB Entrada_1_Relatório Gerencial_2_DB Entrada_1_DB Posição" xfId="26188"/>
    <cellStyle name="s_Valuation _DB Dados do Mercado_Açúcar Físico não embarcado - Nov08 - Conferido_DB Entrada_1_Relatório Gerencial_2_DB Entrada_1_DB Posição 2" xfId="26189"/>
    <cellStyle name="s_Valuation _DB Dados do Mercado_Açúcar Físico não embarcado - Nov08 - Conferido_DB Entrada_1_Relatório Gerencial_2_DB Entrada_1_DB Posição 2_15-FINANCEIRAS" xfId="26190"/>
    <cellStyle name="s_Valuation _DB Dados do Mercado_Açúcar Físico não embarcado - Nov08 - Conferido_DB Entrada_1_Relatório Gerencial_2_DB Entrada_1_DB Posição_15-FINANCEIRAS" xfId="26191"/>
    <cellStyle name="s_Valuation _DB Dados do Mercado_Açúcar Físico não embarcado - Nov08 - Conferido_DB Entrada_1_Relatório Gerencial_2_DB Entrada_1_DB Posição_15-FINANCEIRAS_1" xfId="26192"/>
    <cellStyle name="s_Valuation _DB Dados do Mercado_Açúcar Físico não embarcado - Nov08 - Conferido_DB Entrada_1_Relatório Gerencial_2_DB Entrada_1_DB Posição_2-DRE" xfId="26193"/>
    <cellStyle name="s_Valuation _DB Dados do Mercado_Açúcar Físico não embarcado - Nov08 - Conferido_DB Entrada_1_Relatório Gerencial_2_DB Entrada_1_DB Posição_2-DRE_Dep_Judiciais-Contingências" xfId="26194"/>
    <cellStyle name="s_Valuation _DB Dados do Mercado_Açúcar Físico não embarcado - Nov08 - Conferido_DB Entrada_1_Relatório Gerencial_2_DB Entrada_1_DB Posição_2-DRE_DFC Gerencial" xfId="26195"/>
    <cellStyle name="s_Valuation _DB Dados do Mercado_Açúcar Físico não embarcado - Nov08 - Conferido_DB Entrada_1_Relatório Gerencial_2_DB Entrada_1_DB Posição_2-DRE_DMPL" xfId="26196"/>
    <cellStyle name="s_Valuation _DB Dados do Mercado_Açúcar Físico não embarcado - Nov08 - Conferido_DB Entrada_1_Relatório Gerencial_2_DB Entrada_1_DB Posição_3-Balanço" xfId="26197"/>
    <cellStyle name="s_Valuation _DB Dados do Mercado_Açúcar Físico não embarcado - Nov08 - Conferido_DB Entrada_1_Relatório Gerencial_2_DB Entrada_1_DB Posição_7-Estoque" xfId="26198"/>
    <cellStyle name="s_Valuation _DB Dados do Mercado_Açúcar Físico não embarcado - Nov08 - Conferido_DB Entrada_1_Relatório Gerencial_2_DB Entrada_1_Liquidações_Prêmios" xfId="26199"/>
    <cellStyle name="s_Valuation _DB Dados do Mercado_Açúcar Físico não embarcado - Nov08 - Conferido_DB Entrada_1_Relatório Gerencial_2_DB Entrada_1_Liquidações_Prêmios 2" xfId="26200"/>
    <cellStyle name="s_Valuation _DB Dados do Mercado_Açúcar Físico não embarcado - Nov08 - Conferido_DB Entrada_1_Relatório Gerencial_2_DB Entrada_1_Liquidações_Prêmios 2_15-FINANCEIRAS" xfId="26201"/>
    <cellStyle name="s_Valuation _DB Dados do Mercado_Açúcar Físico não embarcado - Nov08 - Conferido_DB Entrada_1_Relatório Gerencial_2_DB Entrada_1_Liquidações_Prêmios_15-FINANCEIRAS" xfId="26202"/>
    <cellStyle name="s_Valuation _DB Dados do Mercado_Açúcar Físico não embarcado - Nov08 - Conferido_DB Entrada_1_Relatório Gerencial_2_DB Entrada_1_Liquidações_Prêmios_15-FINANCEIRAS_1" xfId="26203"/>
    <cellStyle name="s_Valuation _DB Dados do Mercado_Açúcar Físico não embarcado - Nov08 - Conferido_DB Entrada_1_Relatório Gerencial_2_DB Entrada_1_Liquidações_Prêmios_2-DRE" xfId="26204"/>
    <cellStyle name="s_Valuation _DB Dados do Mercado_Açúcar Físico não embarcado - Nov08 - Conferido_DB Entrada_1_Relatório Gerencial_2_DB Entrada_1_Liquidações_Prêmios_2-DRE_Dep_Judiciais-Contingências" xfId="26205"/>
    <cellStyle name="s_Valuation _DB Dados do Mercado_Açúcar Físico não embarcado - Nov08 - Conferido_DB Entrada_1_Relatório Gerencial_2_DB Entrada_1_Liquidações_Prêmios_2-DRE_DFC Gerencial" xfId="26206"/>
    <cellStyle name="s_Valuation _DB Dados do Mercado_Açúcar Físico não embarcado - Nov08 - Conferido_DB Entrada_1_Relatório Gerencial_2_DB Entrada_1_Liquidações_Prêmios_2-DRE_DMPL" xfId="26207"/>
    <cellStyle name="s_Valuation _DB Dados do Mercado_Açúcar Físico não embarcado - Nov08 - Conferido_DB Entrada_1_Relatório Gerencial_2_DB Entrada_1_Liquidações_Prêmios_3-Balanço" xfId="26208"/>
    <cellStyle name="s_Valuation _DB Dados do Mercado_Açúcar Físico não embarcado - Nov08 - Conferido_DB Entrada_1_Relatório Gerencial_2_DB Entrada_1_Liquidações_Prêmios_7-Estoque" xfId="26209"/>
    <cellStyle name="s_Valuation _DB Dados do Mercado_Açúcar Físico não embarcado - Nov08 - Conferido_DB Entrada_1_Relatório Gerencial_2_DB Entrada_1_Posição Futuros" xfId="26210"/>
    <cellStyle name="s_Valuation _DB Dados do Mercado_Açúcar Físico não embarcado - Nov08 - Conferido_DB Entrada_1_Relatório Gerencial_2_DB Entrada_1_Posição Futuros 2" xfId="26211"/>
    <cellStyle name="s_Valuation _DB Dados do Mercado_Açúcar Físico não embarcado - Nov08 - Conferido_DB Entrada_1_Relatório Gerencial_2_DB Entrada_1_Posição Futuros 2_15-FINANCEIRAS" xfId="26212"/>
    <cellStyle name="s_Valuation _DB Dados do Mercado_Açúcar Físico não embarcado - Nov08 - Conferido_DB Entrada_1_Relatório Gerencial_2_DB Entrada_1_Posição Futuros_15-FINANCEIRAS" xfId="26213"/>
    <cellStyle name="s_Valuation _DB Dados do Mercado_Açúcar Físico não embarcado - Nov08 - Conferido_DB Entrada_1_Relatório Gerencial_2_DB Entrada_1_Posição Futuros_15-FINANCEIRAS_1" xfId="26214"/>
    <cellStyle name="s_Valuation _DB Dados do Mercado_Açúcar Físico não embarcado - Nov08 - Conferido_DB Entrada_1_Relatório Gerencial_2_DB Entrada_1_Posição Futuros_2-DRE" xfId="26215"/>
    <cellStyle name="s_Valuation _DB Dados do Mercado_Açúcar Físico não embarcado - Nov08 - Conferido_DB Entrada_1_Relatório Gerencial_2_DB Entrada_1_Posição Futuros_2-DRE_Dep_Judiciais-Contingências" xfId="26216"/>
    <cellStyle name="s_Valuation _DB Dados do Mercado_Açúcar Físico não embarcado - Nov08 - Conferido_DB Entrada_1_Relatório Gerencial_2_DB Entrada_1_Posição Futuros_2-DRE_DFC Gerencial" xfId="26217"/>
    <cellStyle name="s_Valuation _DB Dados do Mercado_Açúcar Físico não embarcado - Nov08 - Conferido_DB Entrada_1_Relatório Gerencial_2_DB Entrada_1_Posição Futuros_2-DRE_DMPL" xfId="26218"/>
    <cellStyle name="s_Valuation _DB Dados do Mercado_Açúcar Físico não embarcado - Nov08 - Conferido_DB Entrada_1_Relatório Gerencial_2_DB Entrada_1_Posição Futuros_3-Balanço" xfId="26219"/>
    <cellStyle name="s_Valuation _DB Dados do Mercado_Açúcar Físico não embarcado - Nov08 - Conferido_DB Entrada_1_Relatório Gerencial_2_DB Entrada_1_Posição Futuros_7-Estoque" xfId="26220"/>
    <cellStyle name="s_Valuation _DB Dados do Mercado_Açúcar Físico não embarcado - Nov08 - Conferido_DB Entrada_1_Relatório Gerencial_2_DB Entrada_1_Relatório de Commodities" xfId="26221"/>
    <cellStyle name="s_Valuation _DB Dados do Mercado_Açúcar Físico não embarcado - Nov08 - Conferido_DB Entrada_1_Relatório Gerencial_2_DB Entrada_1_Relatório de Commodities 2" xfId="26222"/>
    <cellStyle name="s_Valuation _DB Dados do Mercado_Açúcar Físico não embarcado - Nov08 - Conferido_DB Entrada_1_Relatório Gerencial_2_DB Entrada_1_Relatório de Commodities 2_15-FINANCEIRAS" xfId="26223"/>
    <cellStyle name="s_Valuation _DB Dados do Mercado_Açúcar Físico não embarcado - Nov08 - Conferido_DB Entrada_1_Relatório Gerencial_2_DB Entrada_1_Relatório de Commodities_15-FINANCEIRAS" xfId="26224"/>
    <cellStyle name="s_Valuation _DB Dados do Mercado_Açúcar Físico não embarcado - Nov08 - Conferido_DB Entrada_1_Relatório Gerencial_2_DB Entrada_1_Relatório de Commodities_15-FINANCEIRAS_1" xfId="26225"/>
    <cellStyle name="s_Valuation _DB Dados do Mercado_Açúcar Físico não embarcado - Nov08 - Conferido_DB Entrada_1_Relatório Gerencial_2_DB Entrada_1_Relatório de Commodities_2-DRE" xfId="26226"/>
    <cellStyle name="s_Valuation _DB Dados do Mercado_Açúcar Físico não embarcado - Nov08 - Conferido_DB Entrada_1_Relatório Gerencial_2_DB Entrada_1_Relatório de Commodities_2-DRE_Dep_Judiciais-Contingências" xfId="26227"/>
    <cellStyle name="s_Valuation _DB Dados do Mercado_Açúcar Físico não embarcado - Nov08 - Conferido_DB Entrada_1_Relatório Gerencial_2_DB Entrada_1_Relatório de Commodities_2-DRE_DFC Gerencial" xfId="26228"/>
    <cellStyle name="s_Valuation _DB Dados do Mercado_Açúcar Físico não embarcado - Nov08 - Conferido_DB Entrada_1_Relatório Gerencial_2_DB Entrada_1_Relatório de Commodities_2-DRE_DMPL" xfId="26229"/>
    <cellStyle name="s_Valuation _DB Dados do Mercado_Açúcar Físico não embarcado - Nov08 - Conferido_DB Entrada_1_Relatório Gerencial_2_DB Entrada_1_Relatório de Commodities_3-Balanço" xfId="26230"/>
    <cellStyle name="s_Valuation _DB Dados do Mercado_Açúcar Físico não embarcado - Nov08 - Conferido_DB Entrada_1_Relatório Gerencial_2_DB Entrada_1_Relatório de Commodities_7-Estoque" xfId="26231"/>
    <cellStyle name="s_Valuation _DB Dados do Mercado_Açúcar Físico não embarcado - Nov08 - Conferido_DB Entrada_1_Relatório Gerencial_2_DB Entrada_1_Relatório de Commodities_Relatório Gerencial" xfId="26232"/>
    <cellStyle name="s_Valuation _DB Dados do Mercado_Açúcar Físico não embarcado - Nov08 - Conferido_DB Entrada_1_Relatório Gerencial_2_DB Entrada_1_Relatório de Commodities_Relatório Gerencial 2" xfId="26233"/>
    <cellStyle name="s_Valuation _DB Dados do Mercado_Açúcar Físico não embarcado - Nov08 - Conferido_DB Entrada_1_Relatório Gerencial_2_DB Entrada_1_Relatório de Commodities_Relatório Gerencial 2_15-FINANCEIRAS" xfId="26234"/>
    <cellStyle name="s_Valuation _DB Dados do Mercado_Açúcar Físico não embarcado - Nov08 - Conferido_DB Entrada_1_Relatório Gerencial_2_DB Entrada_1_Relatório de Commodities_Relatório Gerencial_15-FINANCEIRAS" xfId="26235"/>
    <cellStyle name="s_Valuation _DB Dados do Mercado_Açúcar Físico não embarcado - Nov08 - Conferido_DB Entrada_1_Relatório Gerencial_2_DB Entrada_1_Relatório de Commodities_Relatório Gerencial_15-FINANCEIRAS_1" xfId="26236"/>
    <cellStyle name="s_Valuation _DB Dados do Mercado_Açúcar Físico não embarcado - Nov08 - Conferido_DB Entrada_1_Relatório Gerencial_2_DB Entrada_1_Relatório de Commodities_Relatório Gerencial_2-DRE" xfId="26237"/>
    <cellStyle name="s_Valuation _DB Dados do Mercado_Açúcar Físico não embarcado - Nov08 - Conferido_DB Entrada_1_Relatório Gerencial_2_DB Entrada_1_Relatório de Commodities_Relatório Gerencial_2-DRE_Dep_Judiciais-Contingências" xfId="26238"/>
    <cellStyle name="s_Valuation _DB Dados do Mercado_Açúcar Físico não embarcado - Nov08 - Conferido_DB Entrada_1_Relatório Gerencial_2_DB Entrada_1_Relatório de Commodities_Relatório Gerencial_2-DRE_DFC Gerencial" xfId="26239"/>
    <cellStyle name="s_Valuation _DB Dados do Mercado_Açúcar Físico não embarcado - Nov08 - Conferido_DB Entrada_1_Relatório Gerencial_2_DB Entrada_1_Relatório de Commodities_Relatório Gerencial_2-DRE_DMPL" xfId="26240"/>
    <cellStyle name="s_Valuation _DB Dados do Mercado_Açúcar Físico não embarcado - Nov08 - Conferido_DB Entrada_1_Relatório Gerencial_2_DB Entrada_1_Relatório de Commodities_Relatório Gerencial_3-Balanço" xfId="26241"/>
    <cellStyle name="s_Valuation _DB Dados do Mercado_Açúcar Físico não embarcado - Nov08 - Conferido_DB Entrada_1_Relatório Gerencial_2_DB Entrada_1_Relatório de Commodities_Relatório Gerencial_7-Estoque" xfId="26242"/>
    <cellStyle name="s_Valuation _DB Dados do Mercado_Açúcar Físico não embarcado - Nov08 - Conferido_DB Entrada_1_Relatório Gerencial_2_DB Entrada_1_Relatório de Commodities_Relatório Gerencial_DB Entrada" xfId="26243"/>
    <cellStyle name="s_Valuation _DB Dados do Mercado_Açúcar Físico não embarcado - Nov08 - Conferido_DB Entrada_1_Relatório Gerencial_2_DB Entrada_1_Relatório de Commodities_Relatório Gerencial_DB Entrada 2" xfId="26244"/>
    <cellStyle name="s_Valuation _DB Dados do Mercado_Açúcar Físico não embarcado - Nov08 - Conferido_DB Entrada_1_Relatório Gerencial_2_DB Entrada_1_Relatório de Commodities_Relatório Gerencial_DB Entrada 2_15-FINANCEIRAS" xfId="26245"/>
    <cellStyle name="s_Valuation _DB Dados do Mercado_Açúcar Físico não embarcado - Nov08 - Conferido_DB Entrada_1_Relatório Gerencial_2_DB Entrada_1_Relatório de Commodities_Relatório Gerencial_DB Entrada_15-FINANCEIRAS" xfId="26246"/>
    <cellStyle name="s_Valuation _DB Dados do Mercado_Açúcar Físico não embarcado - Nov08 - Conferido_DB Entrada_1_Relatório Gerencial_2_DB Entrada_1_Relatório de Commodities_Relatório Gerencial_DB Entrada_15-FINANCEIRAS_1" xfId="26247"/>
    <cellStyle name="s_Valuation _DB Dados do Mercado_Açúcar Físico não embarcado - Nov08 - Conferido_DB Entrada_1_Relatório Gerencial_2_DB Entrada_1_Relatório de Commodities_Relatório Gerencial_DB Entrada_2-DRE" xfId="26248"/>
    <cellStyle name="s_Valuation _DB Dados do Mercado_Açúcar Físico não embarcado - Nov08 - Conferido_DB Entrada_1_Relatório Gerencial_2_DB Entrada_1_Relatório de Commodities_Relatório Gerencial_DB Entrada_2-DRE_Dep_Judiciais-Contingências" xfId="26249"/>
    <cellStyle name="s_Valuation _DB Dados do Mercado_Açúcar Físico não embarcado - Nov08 - Conferido_DB Entrada_1_Relatório Gerencial_2_DB Entrada_1_Relatório de Commodities_Relatório Gerencial_DB Entrada_2-DRE_DFC Gerencial" xfId="26250"/>
    <cellStyle name="s_Valuation _DB Dados do Mercado_Açúcar Físico não embarcado - Nov08 - Conferido_DB Entrada_1_Relatório Gerencial_2_DB Entrada_1_Relatório de Commodities_Relatório Gerencial_DB Entrada_2-DRE_DMPL" xfId="26251"/>
    <cellStyle name="s_Valuation _DB Dados do Mercado_Açúcar Físico não embarcado - Nov08 - Conferido_DB Entrada_1_Relatório Gerencial_2_DB Entrada_1_Relatório de Commodities_Relatório Gerencial_DB Entrada_3-Balanço" xfId="26252"/>
    <cellStyle name="s_Valuation _DB Dados do Mercado_Açúcar Físico não embarcado - Nov08 - Conferido_DB Entrada_1_Relatório Gerencial_2_DB Entrada_1_Relatório de Commodities_Relatório Gerencial_DB Entrada_7-Estoque" xfId="26253"/>
    <cellStyle name="s_Valuation _DB Dados do Mercado_Açúcar Físico não embarcado - Nov08 - Conferido_DB Entrada_1_Relatório Gerencial_2_DB Entrada_1_Relatório Fechamento" xfId="26254"/>
    <cellStyle name="s_Valuation _DB Dados do Mercado_Açúcar Físico não embarcado - Nov08 - Conferido_DB Entrada_1_Relatório Gerencial_2_DB Entrada_1_Relatório Fechamento 2" xfId="26255"/>
    <cellStyle name="s_Valuation _DB Dados do Mercado_Açúcar Físico não embarcado - Nov08 - Conferido_DB Entrada_1_Relatório Gerencial_2_DB Entrada_1_Relatório Fechamento 2_15-FINANCEIRAS" xfId="26256"/>
    <cellStyle name="s_Valuation _DB Dados do Mercado_Açúcar Físico não embarcado - Nov08 - Conferido_DB Entrada_1_Relatório Gerencial_2_DB Entrada_1_Relatório Fechamento_15-FINANCEIRAS" xfId="26257"/>
    <cellStyle name="s_Valuation _DB Dados do Mercado_Açúcar Físico não embarcado - Nov08 - Conferido_DB Entrada_1_Relatório Gerencial_2_DB Entrada_1_Relatório Fechamento_15-FINANCEIRAS_1" xfId="26258"/>
    <cellStyle name="s_Valuation _DB Dados do Mercado_Açúcar Físico não embarcado - Nov08 - Conferido_DB Entrada_1_Relatório Gerencial_2_DB Entrada_1_Relatório Fechamento_2-DRE" xfId="26259"/>
    <cellStyle name="s_Valuation _DB Dados do Mercado_Açúcar Físico não embarcado - Nov08 - Conferido_DB Entrada_1_Relatório Gerencial_2_DB Entrada_1_Relatório Fechamento_2-DRE_Dep_Judiciais-Contingências" xfId="26260"/>
    <cellStyle name="s_Valuation _DB Dados do Mercado_Açúcar Físico não embarcado - Nov08 - Conferido_DB Entrada_1_Relatório Gerencial_2_DB Entrada_1_Relatório Fechamento_2-DRE_DFC Gerencial" xfId="26261"/>
    <cellStyle name="s_Valuation _DB Dados do Mercado_Açúcar Físico não embarcado - Nov08 - Conferido_DB Entrada_1_Relatório Gerencial_2_DB Entrada_1_Relatório Fechamento_2-DRE_DMPL" xfId="26262"/>
    <cellStyle name="s_Valuation _DB Dados do Mercado_Açúcar Físico não embarcado - Nov08 - Conferido_DB Entrada_1_Relatório Gerencial_2_DB Entrada_1_Relatório Fechamento_3-Balanço" xfId="26263"/>
    <cellStyle name="s_Valuation _DB Dados do Mercado_Açúcar Físico não embarcado - Nov08 - Conferido_DB Entrada_1_Relatório Gerencial_2_DB Entrada_1_Relatório Fechamento_7-Estoque" xfId="26264"/>
    <cellStyle name="s_Valuation _DB Dados do Mercado_Açúcar Físico não embarcado - Nov08 - Conferido_DB Entrada_1_Relatório Gerencial_2_DB Entrada_1_Relatório Gerencial" xfId="26265"/>
    <cellStyle name="s_Valuation _DB Dados do Mercado_Açúcar Físico não embarcado - Nov08 - Conferido_DB Entrada_1_Relatório Gerencial_2_DB Entrada_1_Relatório Gerencial 2" xfId="26266"/>
    <cellStyle name="s_Valuation _DB Dados do Mercado_Açúcar Físico não embarcado - Nov08 - Conferido_DB Entrada_1_Relatório Gerencial_2_DB Entrada_1_Relatório Gerencial 2_15-FINANCEIRAS" xfId="26267"/>
    <cellStyle name="s_Valuation _DB Dados do Mercado_Açúcar Físico não embarcado - Nov08 - Conferido_DB Entrada_1_Relatório Gerencial_2_DB Entrada_1_Relatório Gerencial_1" xfId="26268"/>
    <cellStyle name="s_Valuation _DB Dados do Mercado_Açúcar Físico não embarcado - Nov08 - Conferido_DB Entrada_1_Relatório Gerencial_2_DB Entrada_1_Relatório Gerencial_1 2" xfId="26269"/>
    <cellStyle name="s_Valuation _DB Dados do Mercado_Açúcar Físico não embarcado - Nov08 - Conferido_DB Entrada_1_Relatório Gerencial_2_DB Entrada_1_Relatório Gerencial_1 2_15-FINANCEIRAS" xfId="26270"/>
    <cellStyle name="s_Valuation _DB Dados do Mercado_Açúcar Físico não embarcado - Nov08 - Conferido_DB Entrada_1_Relatório Gerencial_2_DB Entrada_1_Relatório Gerencial_1_15-FINANCEIRAS" xfId="26271"/>
    <cellStyle name="s_Valuation _DB Dados do Mercado_Açúcar Físico não embarcado - Nov08 - Conferido_DB Entrada_1_Relatório Gerencial_2_DB Entrada_1_Relatório Gerencial_1_15-FINANCEIRAS_1" xfId="26272"/>
    <cellStyle name="s_Valuation _DB Dados do Mercado_Açúcar Físico não embarcado - Nov08 - Conferido_DB Entrada_1_Relatório Gerencial_2_DB Entrada_1_Relatório Gerencial_1_2-DRE" xfId="26273"/>
    <cellStyle name="s_Valuation _DB Dados do Mercado_Açúcar Físico não embarcado - Nov08 - Conferido_DB Entrada_1_Relatório Gerencial_2_DB Entrada_1_Relatório Gerencial_1_2-DRE_Dep_Judiciais-Contingências" xfId="26274"/>
    <cellStyle name="s_Valuation _DB Dados do Mercado_Açúcar Físico não embarcado - Nov08 - Conferido_DB Entrada_1_Relatório Gerencial_2_DB Entrada_1_Relatório Gerencial_1_2-DRE_DFC Gerencial" xfId="26275"/>
    <cellStyle name="s_Valuation _DB Dados do Mercado_Açúcar Físico não embarcado - Nov08 - Conferido_DB Entrada_1_Relatório Gerencial_2_DB Entrada_1_Relatório Gerencial_1_2-DRE_DMPL" xfId="26276"/>
    <cellStyle name="s_Valuation _DB Dados do Mercado_Açúcar Físico não embarcado - Nov08 - Conferido_DB Entrada_1_Relatório Gerencial_2_DB Entrada_1_Relatório Gerencial_1_3-Balanço" xfId="26277"/>
    <cellStyle name="s_Valuation _DB Dados do Mercado_Açúcar Físico não embarcado - Nov08 - Conferido_DB Entrada_1_Relatório Gerencial_2_DB Entrada_1_Relatório Gerencial_1_7-Estoque" xfId="26278"/>
    <cellStyle name="s_Valuation _DB Dados do Mercado_Açúcar Físico não embarcado - Nov08 - Conferido_DB Entrada_1_Relatório Gerencial_2_DB Entrada_1_Relatório Gerencial_1_DB Entrada" xfId="26279"/>
    <cellStyle name="s_Valuation _DB Dados do Mercado_Açúcar Físico não embarcado - Nov08 - Conferido_DB Entrada_1_Relatório Gerencial_2_DB Entrada_1_Relatório Gerencial_1_DB Entrada 2" xfId="26280"/>
    <cellStyle name="s_Valuation _DB Dados do Mercado_Açúcar Físico não embarcado - Nov08 - Conferido_DB Entrada_1_Relatório Gerencial_2_DB Entrada_1_Relatório Gerencial_1_DB Entrada 2_15-FINANCEIRAS" xfId="26281"/>
    <cellStyle name="s_Valuation _DB Dados do Mercado_Açúcar Físico não embarcado - Nov08 - Conferido_DB Entrada_1_Relatório Gerencial_2_DB Entrada_1_Relatório Gerencial_1_DB Entrada_15-FINANCEIRAS" xfId="26282"/>
    <cellStyle name="s_Valuation _DB Dados do Mercado_Açúcar Físico não embarcado - Nov08 - Conferido_DB Entrada_1_Relatório Gerencial_2_DB Entrada_1_Relatório Gerencial_1_DB Entrada_15-FINANCEIRAS_1" xfId="26283"/>
    <cellStyle name="s_Valuation _DB Dados do Mercado_Açúcar Físico não embarcado - Nov08 - Conferido_DB Entrada_1_Relatório Gerencial_2_DB Entrada_1_Relatório Gerencial_1_DB Entrada_2-DRE" xfId="26284"/>
    <cellStyle name="s_Valuation _DB Dados do Mercado_Açúcar Físico não embarcado - Nov08 - Conferido_DB Entrada_1_Relatório Gerencial_2_DB Entrada_1_Relatório Gerencial_1_DB Entrada_2-DRE_Dep_Judiciais-Contingências" xfId="26285"/>
    <cellStyle name="s_Valuation _DB Dados do Mercado_Açúcar Físico não embarcado - Nov08 - Conferido_DB Entrada_1_Relatório Gerencial_2_DB Entrada_1_Relatório Gerencial_1_DB Entrada_2-DRE_DFC Gerencial" xfId="26286"/>
    <cellStyle name="s_Valuation _DB Dados do Mercado_Açúcar Físico não embarcado - Nov08 - Conferido_DB Entrada_1_Relatório Gerencial_2_DB Entrada_1_Relatório Gerencial_1_DB Entrada_2-DRE_DMPL" xfId="26287"/>
    <cellStyle name="s_Valuation _DB Dados do Mercado_Açúcar Físico não embarcado - Nov08 - Conferido_DB Entrada_1_Relatório Gerencial_2_DB Entrada_1_Relatório Gerencial_1_DB Entrada_3-Balanço" xfId="26288"/>
    <cellStyle name="s_Valuation _DB Dados do Mercado_Açúcar Físico não embarcado - Nov08 - Conferido_DB Entrada_1_Relatório Gerencial_2_DB Entrada_1_Relatório Gerencial_1_DB Entrada_7-Estoque" xfId="26289"/>
    <cellStyle name="s_Valuation _DB Dados do Mercado_Açúcar Físico não embarcado - Nov08 - Conferido_DB Entrada_1_Relatório Gerencial_2_DB Entrada_1_Relatório Gerencial_15-FINANCEIRAS" xfId="26290"/>
    <cellStyle name="s_Valuation _DB Dados do Mercado_Açúcar Físico não embarcado - Nov08 - Conferido_DB Entrada_1_Relatório Gerencial_2_DB Entrada_1_Relatório Gerencial_15-FINANCEIRAS_1" xfId="26291"/>
    <cellStyle name="s_Valuation _DB Dados do Mercado_Açúcar Físico não embarcado - Nov08 - Conferido_DB Entrada_1_Relatório Gerencial_2_DB Entrada_1_Relatório Gerencial_2-DRE" xfId="26292"/>
    <cellStyle name="s_Valuation _DB Dados do Mercado_Açúcar Físico não embarcado - Nov08 - Conferido_DB Entrada_1_Relatório Gerencial_2_DB Entrada_1_Relatório Gerencial_2-DRE_Dep_Judiciais-Contingências" xfId="26293"/>
    <cellStyle name="s_Valuation _DB Dados do Mercado_Açúcar Físico não embarcado - Nov08 - Conferido_DB Entrada_1_Relatório Gerencial_2_DB Entrada_1_Relatório Gerencial_2-DRE_DFC Gerencial" xfId="26294"/>
    <cellStyle name="s_Valuation _DB Dados do Mercado_Açúcar Físico não embarcado - Nov08 - Conferido_DB Entrada_1_Relatório Gerencial_2_DB Entrada_1_Relatório Gerencial_2-DRE_DMPL" xfId="26295"/>
    <cellStyle name="s_Valuation _DB Dados do Mercado_Açúcar Físico não embarcado - Nov08 - Conferido_DB Entrada_1_Relatório Gerencial_2_DB Entrada_1_Relatório Gerencial_3-Balanço" xfId="26296"/>
    <cellStyle name="s_Valuation _DB Dados do Mercado_Açúcar Físico não embarcado - Nov08 - Conferido_DB Entrada_1_Relatório Gerencial_2_DB Entrada_1_Relatório Gerencial_7-Estoque" xfId="26297"/>
    <cellStyle name="s_Valuation _DB Dados do Mercado_Açúcar Físico não embarcado - Nov08 - Conferido_DB Entrada_1_Relatório Gerencial_2_DB Entrada_1_Sistema Cosan backup 103 Retirada de relatorios" xfId="26298"/>
    <cellStyle name="s_Valuation _DB Dados do Mercado_Açúcar Físico não embarcado - Nov08 - Conferido_DB Entrada_1_Relatório Gerencial_2_DB Entrada_1_Sistema Cosan backup 103 Retirada de relatorios 2" xfId="26299"/>
    <cellStyle name="s_Valuation _DB Dados do Mercado_Açúcar Físico não embarcado - Nov08 - Conferido_DB Entrada_1_Relatório Gerencial_2_DB Entrada_1_Sistema Cosan backup 103 Retirada de relatorios 2_15-FINANCEIRAS" xfId="26300"/>
    <cellStyle name="s_Valuation _DB Dados do Mercado_Açúcar Físico não embarcado - Nov08 - Conferido_DB Entrada_1_Relatório Gerencial_2_DB Entrada_1_Sistema Cosan backup 103 Retirada de relatorios_15-FINANCEIRAS" xfId="26301"/>
    <cellStyle name="s_Valuation _DB Dados do Mercado_Açúcar Físico não embarcado - Nov08 - Conferido_DB Entrada_1_Relatório Gerencial_2_DB Entrada_1_Sistema Cosan backup 103 Retirada de relatorios_15-FINANCEIRAS_1" xfId="26302"/>
    <cellStyle name="s_Valuation _DB Dados do Mercado_Açúcar Físico não embarcado - Nov08 - Conferido_DB Entrada_1_Relatório Gerencial_2_DB Entrada_1_Sistema Cosan backup 103 Retirada de relatorios_2-DRE" xfId="26303"/>
    <cellStyle name="s_Valuation _DB Dados do Mercado_Açúcar Físico não embarcado - Nov08 - Conferido_DB Entrada_1_Relatório Gerencial_2_DB Entrada_1_Sistema Cosan backup 103 Retirada de relatorios_2-DRE_Dep_Judiciais-Contingências" xfId="26304"/>
    <cellStyle name="s_Valuation _DB Dados do Mercado_Açúcar Físico não embarcado - Nov08 - Conferido_DB Entrada_1_Relatório Gerencial_2_DB Entrada_1_Sistema Cosan backup 103 Retirada de relatorios_2-DRE_DFC Gerencial" xfId="26305"/>
    <cellStyle name="s_Valuation _DB Dados do Mercado_Açúcar Físico não embarcado - Nov08 - Conferido_DB Entrada_1_Relatório Gerencial_2_DB Entrada_1_Sistema Cosan backup 103 Retirada de relatorios_2-DRE_DMPL" xfId="26306"/>
    <cellStyle name="s_Valuation _DB Dados do Mercado_Açúcar Físico não embarcado - Nov08 - Conferido_DB Entrada_1_Relatório Gerencial_2_DB Entrada_1_Sistema Cosan backup 103 Retirada de relatorios_3-Balanço" xfId="26307"/>
    <cellStyle name="s_Valuation _DB Dados do Mercado_Açúcar Físico não embarcado - Nov08 - Conferido_DB Entrada_1_Relatório Gerencial_2_DB Entrada_1_Sistema Cosan backup 103 Retirada de relatorios_7-Estoque" xfId="26308"/>
    <cellStyle name="s_Valuation _DB Dados do Mercado_Açúcar Físico não embarcado - Nov08 - Conferido_DB Entrada_1_Relatório Gerencial_2_DB Entrada_15-FINANCEIRAS" xfId="26309"/>
    <cellStyle name="s_Valuation _DB Dados do Mercado_Açúcar Físico não embarcado - Nov08 - Conferido_DB Entrada_1_Relatório Gerencial_2_DB Entrada_15-FINANCEIRAS_1" xfId="26310"/>
    <cellStyle name="s_Valuation _DB Dados do Mercado_Açúcar Físico não embarcado - Nov08 - Conferido_DB Entrada_1_Relatório Gerencial_2_DB Entrada_2-DRE" xfId="26311"/>
    <cellStyle name="s_Valuation _DB Dados do Mercado_Açúcar Físico não embarcado - Nov08 - Conferido_DB Entrada_1_Relatório Gerencial_2_DB Entrada_2-DRE_Dep_Judiciais-Contingências" xfId="26312"/>
    <cellStyle name="s_Valuation _DB Dados do Mercado_Açúcar Físico não embarcado - Nov08 - Conferido_DB Entrada_1_Relatório Gerencial_2_DB Entrada_2-DRE_DFC Gerencial" xfId="26313"/>
    <cellStyle name="s_Valuation _DB Dados do Mercado_Açúcar Físico não embarcado - Nov08 - Conferido_DB Entrada_1_Relatório Gerencial_2_DB Entrada_2-DRE_DMPL" xfId="26314"/>
    <cellStyle name="s_Valuation _DB Dados do Mercado_Açúcar Físico não embarcado - Nov08 - Conferido_DB Entrada_1_Relatório Gerencial_2_DB Entrada_3-Balanço" xfId="26315"/>
    <cellStyle name="s_Valuation _DB Dados do Mercado_Açúcar Físico não embarcado - Nov08 - Conferido_DB Entrada_1_Relatório Gerencial_2_DB Entrada_7-Estoque" xfId="26316"/>
    <cellStyle name="s_Valuation _DB Dados do Mercado_Açúcar Físico não embarcado - Nov08 - Conferido_DB Entrada_1_Relatório Gerencial_2_DB Entrada_Relatório Gerencial" xfId="26317"/>
    <cellStyle name="s_Valuation _DB Dados do Mercado_Açúcar Físico não embarcado - Nov08 - Conferido_DB Entrada_1_Relatório Gerencial_2_DB Entrada_Relatório Gerencial 2" xfId="26318"/>
    <cellStyle name="s_Valuation _DB Dados do Mercado_Açúcar Físico não embarcado - Nov08 - Conferido_DB Entrada_1_Relatório Gerencial_2_DB Entrada_Relatório Gerencial 2_15-FINANCEIRAS" xfId="26319"/>
    <cellStyle name="s_Valuation _DB Dados do Mercado_Açúcar Físico não embarcado - Nov08 - Conferido_DB Entrada_1_Relatório Gerencial_2_DB Entrada_Relatório Gerencial_15-FINANCEIRAS" xfId="26320"/>
    <cellStyle name="s_Valuation _DB Dados do Mercado_Açúcar Físico não embarcado - Nov08 - Conferido_DB Entrada_1_Relatório Gerencial_2_DB Entrada_Relatório Gerencial_15-FINANCEIRAS_1" xfId="26321"/>
    <cellStyle name="s_Valuation _DB Dados do Mercado_Açúcar Físico não embarcado - Nov08 - Conferido_DB Entrada_1_Relatório Gerencial_2_DB Entrada_Relatório Gerencial_2-DRE" xfId="26322"/>
    <cellStyle name="s_Valuation _DB Dados do Mercado_Açúcar Físico não embarcado - Nov08 - Conferido_DB Entrada_1_Relatório Gerencial_2_DB Entrada_Relatório Gerencial_2-DRE_Dep_Judiciais-Contingências" xfId="26323"/>
    <cellStyle name="s_Valuation _DB Dados do Mercado_Açúcar Físico não embarcado - Nov08 - Conferido_DB Entrada_1_Relatório Gerencial_2_DB Entrada_Relatório Gerencial_2-DRE_DFC Gerencial" xfId="26324"/>
    <cellStyle name="s_Valuation _DB Dados do Mercado_Açúcar Físico não embarcado - Nov08 - Conferido_DB Entrada_1_Relatório Gerencial_2_DB Entrada_Relatório Gerencial_2-DRE_DMPL" xfId="26325"/>
    <cellStyle name="s_Valuation _DB Dados do Mercado_Açúcar Físico não embarcado - Nov08 - Conferido_DB Entrada_1_Relatório Gerencial_2_DB Entrada_Relatório Gerencial_3-Balanço" xfId="26326"/>
    <cellStyle name="s_Valuation _DB Dados do Mercado_Açúcar Físico não embarcado - Nov08 - Conferido_DB Entrada_1_Relatório Gerencial_2_DB Entrada_Relatório Gerencial_7-Estoque" xfId="26327"/>
    <cellStyle name="s_Valuation _DB Dados do Mercado_Açúcar Físico não embarcado - Nov08 - Conferido_DB Entrada_1_Relatório Gerencial_2_DB Entrada_Relatório Gerencial_DB Entrada" xfId="26328"/>
    <cellStyle name="s_Valuation _DB Dados do Mercado_Açúcar Físico não embarcado - Nov08 - Conferido_DB Entrada_1_Relatório Gerencial_2_DB Entrada_Relatório Gerencial_DB Entrada 2" xfId="26329"/>
    <cellStyle name="s_Valuation _DB Dados do Mercado_Açúcar Físico não embarcado - Nov08 - Conferido_DB Entrada_1_Relatório Gerencial_2_DB Entrada_Relatório Gerencial_DB Entrada 2_15-FINANCEIRAS" xfId="26330"/>
    <cellStyle name="s_Valuation _DB Dados do Mercado_Açúcar Físico não embarcado - Nov08 - Conferido_DB Entrada_1_Relatório Gerencial_2_DB Entrada_Relatório Gerencial_DB Entrada_15-FINANCEIRAS" xfId="26331"/>
    <cellStyle name="s_Valuation _DB Dados do Mercado_Açúcar Físico não embarcado - Nov08 - Conferido_DB Entrada_1_Relatório Gerencial_2_DB Entrada_Relatório Gerencial_DB Entrada_15-FINANCEIRAS_1" xfId="26332"/>
    <cellStyle name="s_Valuation _DB Dados do Mercado_Açúcar Físico não embarcado - Nov08 - Conferido_DB Entrada_1_Relatório Gerencial_2_DB Entrada_Relatório Gerencial_DB Entrada_2-DRE" xfId="26333"/>
    <cellStyle name="s_Valuation _DB Dados do Mercado_Açúcar Físico não embarcado - Nov08 - Conferido_DB Entrada_1_Relatório Gerencial_2_DB Entrada_Relatório Gerencial_DB Entrada_2-DRE_Dep_Judiciais-Contingências" xfId="26334"/>
    <cellStyle name="s_Valuation _DB Dados do Mercado_Açúcar Físico não embarcado - Nov08 - Conferido_DB Entrada_1_Relatório Gerencial_2_DB Entrada_Relatório Gerencial_DB Entrada_2-DRE_DFC Gerencial" xfId="26335"/>
    <cellStyle name="s_Valuation _DB Dados do Mercado_Açúcar Físico não embarcado - Nov08 - Conferido_DB Entrada_1_Relatório Gerencial_2_DB Entrada_Relatório Gerencial_DB Entrada_2-DRE_DMPL" xfId="26336"/>
    <cellStyle name="s_Valuation _DB Dados do Mercado_Açúcar Físico não embarcado - Nov08 - Conferido_DB Entrada_1_Relatório Gerencial_2_DB Entrada_Relatório Gerencial_DB Entrada_3-Balanço" xfId="26337"/>
    <cellStyle name="s_Valuation _DB Dados do Mercado_Açúcar Físico não embarcado - Nov08 - Conferido_DB Entrada_1_Relatório Gerencial_2_DB Entrada_Relatório Gerencial_DB Entrada_7-Estoque" xfId="26338"/>
    <cellStyle name="s_Valuation _DB Dados do Mercado_Açúcar Físico não embarcado - Nov08 - Conferido_DB Entrada_1_Relatório Gerencial_2_DB Exposição" xfId="26339"/>
    <cellStyle name="s_Valuation _DB Dados do Mercado_Açúcar Físico não embarcado - Nov08 - Conferido_DB Entrada_1_Relatório Gerencial_2_DB Exposição 2" xfId="26340"/>
    <cellStyle name="s_Valuation _DB Dados do Mercado_Açúcar Físico não embarcado - Nov08 - Conferido_DB Entrada_1_Relatório Gerencial_2_DB Exposição 2_15-FINANCEIRAS" xfId="26341"/>
    <cellStyle name="s_Valuation _DB Dados do Mercado_Açúcar Físico não embarcado - Nov08 - Conferido_DB Entrada_1_Relatório Gerencial_2_DB Exposição_15-FINANCEIRAS" xfId="26342"/>
    <cellStyle name="s_Valuation _DB Dados do Mercado_Açúcar Físico não embarcado - Nov08 - Conferido_DB Entrada_1_Relatório Gerencial_2_DB Exposição_15-FINANCEIRAS_1" xfId="26343"/>
    <cellStyle name="s_Valuation _DB Dados do Mercado_Açúcar Físico não embarcado - Nov08 - Conferido_DB Entrada_1_Relatório Gerencial_2_DB Exposição_2-DRE" xfId="26344"/>
    <cellStyle name="s_Valuation _DB Dados do Mercado_Açúcar Físico não embarcado - Nov08 - Conferido_DB Entrada_1_Relatório Gerencial_2_DB Exposição_2-DRE_Dep_Judiciais-Contingências" xfId="26345"/>
    <cellStyle name="s_Valuation _DB Dados do Mercado_Açúcar Físico não embarcado - Nov08 - Conferido_DB Entrada_1_Relatório Gerencial_2_DB Exposição_2-DRE_DFC Gerencial" xfId="26346"/>
    <cellStyle name="s_Valuation _DB Dados do Mercado_Açúcar Físico não embarcado - Nov08 - Conferido_DB Entrada_1_Relatório Gerencial_2_DB Exposição_2-DRE_DMPL" xfId="26347"/>
    <cellStyle name="s_Valuation _DB Dados do Mercado_Açúcar Físico não embarcado - Nov08 - Conferido_DB Entrada_1_Relatório Gerencial_2_DB Exposição_3-Balanço" xfId="26348"/>
    <cellStyle name="s_Valuation _DB Dados do Mercado_Açúcar Físico não embarcado - Nov08 - Conferido_DB Entrada_1_Relatório Gerencial_2_DB Exposição_7-Estoque" xfId="26349"/>
    <cellStyle name="s_Valuation _DB Dados do Mercado_Açúcar Físico não embarcado - Nov08 - Conferido_DB Entrada_1_Relatório Gerencial_2_DB Exposição_Relatório Gerencial" xfId="26350"/>
    <cellStyle name="s_Valuation _DB Dados do Mercado_Açúcar Físico não embarcado - Nov08 - Conferido_DB Entrada_1_Relatório Gerencial_2_DB Exposição_Relatório Gerencial 2" xfId="26351"/>
    <cellStyle name="s_Valuation _DB Dados do Mercado_Açúcar Físico não embarcado - Nov08 - Conferido_DB Entrada_1_Relatório Gerencial_2_DB Exposição_Relatório Gerencial 2_15-FINANCEIRAS" xfId="26352"/>
    <cellStyle name="s_Valuation _DB Dados do Mercado_Açúcar Físico não embarcado - Nov08 - Conferido_DB Entrada_1_Relatório Gerencial_2_DB Exposição_Relatório Gerencial_15-FINANCEIRAS" xfId="26353"/>
    <cellStyle name="s_Valuation _DB Dados do Mercado_Açúcar Físico não embarcado - Nov08 - Conferido_DB Entrada_1_Relatório Gerencial_2_DB Exposição_Relatório Gerencial_15-FINANCEIRAS_1" xfId="26354"/>
    <cellStyle name="s_Valuation _DB Dados do Mercado_Açúcar Físico não embarcado - Nov08 - Conferido_DB Entrada_1_Relatório Gerencial_2_DB Exposição_Relatório Gerencial_2-DRE" xfId="26355"/>
    <cellStyle name="s_Valuation _DB Dados do Mercado_Açúcar Físico não embarcado - Nov08 - Conferido_DB Entrada_1_Relatório Gerencial_2_DB Exposição_Relatório Gerencial_2-DRE_Dep_Judiciais-Contingências" xfId="26356"/>
    <cellStyle name="s_Valuation _DB Dados do Mercado_Açúcar Físico não embarcado - Nov08 - Conferido_DB Entrada_1_Relatório Gerencial_2_DB Exposição_Relatório Gerencial_2-DRE_DFC Gerencial" xfId="26357"/>
    <cellStyle name="s_Valuation _DB Dados do Mercado_Açúcar Físico não embarcado - Nov08 - Conferido_DB Entrada_1_Relatório Gerencial_2_DB Exposição_Relatório Gerencial_2-DRE_DMPL" xfId="26358"/>
    <cellStyle name="s_Valuation _DB Dados do Mercado_Açúcar Físico não embarcado - Nov08 - Conferido_DB Entrada_1_Relatório Gerencial_2_DB Exposição_Relatório Gerencial_3-Balanço" xfId="26359"/>
    <cellStyle name="s_Valuation _DB Dados do Mercado_Açúcar Físico não embarcado - Nov08 - Conferido_DB Entrada_1_Relatório Gerencial_2_DB Exposição_Relatório Gerencial_7-Estoque" xfId="26360"/>
    <cellStyle name="s_Valuation _DB Dados do Mercado_Açúcar Físico não embarcado - Nov08 - Conferido_DB Entrada_1_Relatório Gerencial_2_DB Exposição_Relatório Gerencial_DB Entrada" xfId="26361"/>
    <cellStyle name="s_Valuation _DB Dados do Mercado_Açúcar Físico não embarcado - Nov08 - Conferido_DB Entrada_1_Relatório Gerencial_2_DB Exposição_Relatório Gerencial_DB Entrada 2" xfId="26362"/>
    <cellStyle name="s_Valuation _DB Dados do Mercado_Açúcar Físico não embarcado - Nov08 - Conferido_DB Entrada_1_Relatório Gerencial_2_DB Exposição_Relatório Gerencial_DB Entrada 2_15-FINANCEIRAS" xfId="26363"/>
    <cellStyle name="s_Valuation _DB Dados do Mercado_Açúcar Físico não embarcado - Nov08 - Conferido_DB Entrada_1_Relatório Gerencial_2_DB Exposição_Relatório Gerencial_DB Entrada_15-FINANCEIRAS" xfId="26364"/>
    <cellStyle name="s_Valuation _DB Dados do Mercado_Açúcar Físico não embarcado - Nov08 - Conferido_DB Entrada_1_Relatório Gerencial_2_DB Exposição_Relatório Gerencial_DB Entrada_15-FINANCEIRAS_1" xfId="26365"/>
    <cellStyle name="s_Valuation _DB Dados do Mercado_Açúcar Físico não embarcado - Nov08 - Conferido_DB Entrada_1_Relatório Gerencial_2_DB Exposição_Relatório Gerencial_DB Entrada_2-DRE" xfId="26366"/>
    <cellStyle name="s_Valuation _DB Dados do Mercado_Açúcar Físico não embarcado - Nov08 - Conferido_DB Entrada_1_Relatório Gerencial_2_DB Exposição_Relatório Gerencial_DB Entrada_2-DRE_Dep_Judiciais-Contingências" xfId="26367"/>
    <cellStyle name="s_Valuation _DB Dados do Mercado_Açúcar Físico não embarcado - Nov08 - Conferido_DB Entrada_1_Relatório Gerencial_2_DB Exposição_Relatório Gerencial_DB Entrada_2-DRE_DFC Gerencial" xfId="26368"/>
    <cellStyle name="s_Valuation _DB Dados do Mercado_Açúcar Físico não embarcado - Nov08 - Conferido_DB Entrada_1_Relatório Gerencial_2_DB Exposição_Relatório Gerencial_DB Entrada_2-DRE_DMPL" xfId="26369"/>
    <cellStyle name="s_Valuation _DB Dados do Mercado_Açúcar Físico não embarcado - Nov08 - Conferido_DB Entrada_1_Relatório Gerencial_2_DB Exposição_Relatório Gerencial_DB Entrada_3-Balanço" xfId="26370"/>
    <cellStyle name="s_Valuation _DB Dados do Mercado_Açúcar Físico não embarcado - Nov08 - Conferido_DB Entrada_1_Relatório Gerencial_2_DB Exposição_Relatório Gerencial_DB Entrada_7-Estoque" xfId="26371"/>
    <cellStyle name="s_Valuation _DB Dados do Mercado_Açúcar Físico não embarcado - Nov08 - Conferido_DB Entrada_1_Relatório Gerencial_2_DB Posição" xfId="26372"/>
    <cellStyle name="s_Valuation _DB Dados do Mercado_Açúcar Físico não embarcado - Nov08 - Conferido_DB Entrada_1_Relatório Gerencial_2_DB Posição 2" xfId="26373"/>
    <cellStyle name="s_Valuation _DB Dados do Mercado_Açúcar Físico não embarcado - Nov08 - Conferido_DB Entrada_1_Relatório Gerencial_2_DB Posição 2_15-FINANCEIRAS" xfId="26374"/>
    <cellStyle name="s_Valuation _DB Dados do Mercado_Açúcar Físico não embarcado - Nov08 - Conferido_DB Entrada_1_Relatório Gerencial_2_DB Posição_15-FINANCEIRAS" xfId="26375"/>
    <cellStyle name="s_Valuation _DB Dados do Mercado_Açúcar Físico não embarcado - Nov08 - Conferido_DB Entrada_1_Relatório Gerencial_2_DB Posição_15-FINANCEIRAS_1" xfId="26376"/>
    <cellStyle name="s_Valuation _DB Dados do Mercado_Açúcar Físico não embarcado - Nov08 - Conferido_DB Entrada_1_Relatório Gerencial_2_DB Posição_2-DRE" xfId="26377"/>
    <cellStyle name="s_Valuation _DB Dados do Mercado_Açúcar Físico não embarcado - Nov08 - Conferido_DB Entrada_1_Relatório Gerencial_2_DB Posição_2-DRE_Dep_Judiciais-Contingências" xfId="26378"/>
    <cellStyle name="s_Valuation _DB Dados do Mercado_Açúcar Físico não embarcado - Nov08 - Conferido_DB Entrada_1_Relatório Gerencial_2_DB Posição_2-DRE_DFC Gerencial" xfId="26379"/>
    <cellStyle name="s_Valuation _DB Dados do Mercado_Açúcar Físico não embarcado - Nov08 - Conferido_DB Entrada_1_Relatório Gerencial_2_DB Posição_2-DRE_DMPL" xfId="26380"/>
    <cellStyle name="s_Valuation _DB Dados do Mercado_Açúcar Físico não embarcado - Nov08 - Conferido_DB Entrada_1_Relatório Gerencial_2_DB Posição_3-Balanço" xfId="26381"/>
    <cellStyle name="s_Valuation _DB Dados do Mercado_Açúcar Físico não embarcado - Nov08 - Conferido_DB Entrada_1_Relatório Gerencial_2_DB Posição_7-Estoque" xfId="26382"/>
    <cellStyle name="s_Valuation _DB Dados do Mercado_Açúcar Físico não embarcado - Nov08 - Conferido_DB Entrada_1_Relatório Gerencial_2_Relatório de Commodities" xfId="26383"/>
    <cellStyle name="s_Valuation _DB Dados do Mercado_Açúcar Físico não embarcado - Nov08 - Conferido_DB Entrada_1_Relatório Gerencial_2_Relatório de Commodities 2" xfId="26384"/>
    <cellStyle name="s_Valuation _DB Dados do Mercado_Açúcar Físico não embarcado - Nov08 - Conferido_DB Entrada_1_Relatório Gerencial_2_Relatório de Commodities 2_15-FINANCEIRAS" xfId="26385"/>
    <cellStyle name="s_Valuation _DB Dados do Mercado_Açúcar Físico não embarcado - Nov08 - Conferido_DB Entrada_1_Relatório Gerencial_2_Relatório de Commodities_15-FINANCEIRAS" xfId="26386"/>
    <cellStyle name="s_Valuation _DB Dados do Mercado_Açúcar Físico não embarcado - Nov08 - Conferido_DB Entrada_1_Relatório Gerencial_2_Relatório de Commodities_15-FINANCEIRAS_1" xfId="26387"/>
    <cellStyle name="s_Valuation _DB Dados do Mercado_Açúcar Físico não embarcado - Nov08 - Conferido_DB Entrada_1_Relatório Gerencial_2_Relatório de Commodities_2-DRE" xfId="26388"/>
    <cellStyle name="s_Valuation _DB Dados do Mercado_Açúcar Físico não embarcado - Nov08 - Conferido_DB Entrada_1_Relatório Gerencial_2_Relatório de Commodities_2-DRE_Dep_Judiciais-Contingências" xfId="26389"/>
    <cellStyle name="s_Valuation _DB Dados do Mercado_Açúcar Físico não embarcado - Nov08 - Conferido_DB Entrada_1_Relatório Gerencial_2_Relatório de Commodities_2-DRE_DFC Gerencial" xfId="26390"/>
    <cellStyle name="s_Valuation _DB Dados do Mercado_Açúcar Físico não embarcado - Nov08 - Conferido_DB Entrada_1_Relatório Gerencial_2_Relatório de Commodities_2-DRE_DMPL" xfId="26391"/>
    <cellStyle name="s_Valuation _DB Dados do Mercado_Açúcar Físico não embarcado - Nov08 - Conferido_DB Entrada_1_Relatório Gerencial_2_Relatório de Commodities_3-Balanço" xfId="26392"/>
    <cellStyle name="s_Valuation _DB Dados do Mercado_Açúcar Físico não embarcado - Nov08 - Conferido_DB Entrada_1_Relatório Gerencial_2_Relatório de Commodities_7-Estoque" xfId="26393"/>
    <cellStyle name="s_Valuation _DB Dados do Mercado_Açúcar Físico não embarcado - Nov08 - Conferido_DB Entrada_1_Relatório Gerencial_2_Relatório de Commodities_Relatório Gerencial" xfId="26394"/>
    <cellStyle name="s_Valuation _DB Dados do Mercado_Açúcar Físico não embarcado - Nov08 - Conferido_DB Entrada_1_Relatório Gerencial_2_Relatório de Commodities_Relatório Gerencial 2" xfId="26395"/>
    <cellStyle name="s_Valuation _DB Dados do Mercado_Açúcar Físico não embarcado - Nov08 - Conferido_DB Entrada_1_Relatório Gerencial_2_Relatório de Commodities_Relatório Gerencial 2_15-FINANCEIRAS" xfId="26396"/>
    <cellStyle name="s_Valuation _DB Dados do Mercado_Açúcar Físico não embarcado - Nov08 - Conferido_DB Entrada_1_Relatório Gerencial_2_Relatório de Commodities_Relatório Gerencial_15-FINANCEIRAS" xfId="26397"/>
    <cellStyle name="s_Valuation _DB Dados do Mercado_Açúcar Físico não embarcado - Nov08 - Conferido_DB Entrada_1_Relatório Gerencial_2_Relatório de Commodities_Relatório Gerencial_15-FINANCEIRAS_1" xfId="26398"/>
    <cellStyle name="s_Valuation _DB Dados do Mercado_Açúcar Físico não embarcado - Nov08 - Conferido_DB Entrada_1_Relatório Gerencial_2_Relatório de Commodities_Relatório Gerencial_2-DRE" xfId="26399"/>
    <cellStyle name="s_Valuation _DB Dados do Mercado_Açúcar Físico não embarcado - Nov08 - Conferido_DB Entrada_1_Relatório Gerencial_2_Relatório de Commodities_Relatório Gerencial_2-DRE_Dep_Judiciais-Contingências" xfId="26400"/>
    <cellStyle name="s_Valuation _DB Dados do Mercado_Açúcar Físico não embarcado - Nov08 - Conferido_DB Entrada_1_Relatório Gerencial_2_Relatório de Commodities_Relatório Gerencial_2-DRE_DFC Gerencial" xfId="26401"/>
    <cellStyle name="s_Valuation _DB Dados do Mercado_Açúcar Físico não embarcado - Nov08 - Conferido_DB Entrada_1_Relatório Gerencial_2_Relatório de Commodities_Relatório Gerencial_2-DRE_DMPL" xfId="26402"/>
    <cellStyle name="s_Valuation _DB Dados do Mercado_Açúcar Físico não embarcado - Nov08 - Conferido_DB Entrada_1_Relatório Gerencial_2_Relatório de Commodities_Relatório Gerencial_3-Balanço" xfId="26403"/>
    <cellStyle name="s_Valuation _DB Dados do Mercado_Açúcar Físico não embarcado - Nov08 - Conferido_DB Entrada_1_Relatório Gerencial_2_Relatório de Commodities_Relatório Gerencial_7-Estoque" xfId="26404"/>
    <cellStyle name="s_Valuation _DB Dados do Mercado_Açúcar Físico não embarcado - Nov08 - Conferido_DB Entrada_1_Relatório Gerencial_2_Relatório de Commodities_Relatório Gerencial_DB Entrada" xfId="26405"/>
    <cellStyle name="s_Valuation _DB Dados do Mercado_Açúcar Físico não embarcado - Nov08 - Conferido_DB Entrada_1_Relatório Gerencial_2_Relatório de Commodities_Relatório Gerencial_DB Entrada 2" xfId="26406"/>
    <cellStyle name="s_Valuation _DB Dados do Mercado_Açúcar Físico não embarcado - Nov08 - Conferido_DB Entrada_1_Relatório Gerencial_2_Relatório de Commodities_Relatório Gerencial_DB Entrada 2_15-FINANCEIRAS" xfId="26407"/>
    <cellStyle name="s_Valuation _DB Dados do Mercado_Açúcar Físico não embarcado - Nov08 - Conferido_DB Entrada_1_Relatório Gerencial_2_Relatório de Commodities_Relatório Gerencial_DB Entrada_15-FINANCEIRAS" xfId="26408"/>
    <cellStyle name="s_Valuation _DB Dados do Mercado_Açúcar Físico não embarcado - Nov08 - Conferido_DB Entrada_1_Relatório Gerencial_2_Relatório de Commodities_Relatório Gerencial_DB Entrada_15-FINANCEIRAS_1" xfId="26409"/>
    <cellStyle name="s_Valuation _DB Dados do Mercado_Açúcar Físico não embarcado - Nov08 - Conferido_DB Entrada_1_Relatório Gerencial_2_Relatório de Commodities_Relatório Gerencial_DB Entrada_2-DRE" xfId="26410"/>
    <cellStyle name="s_Valuation _DB Dados do Mercado_Açúcar Físico não embarcado - Nov08 - Conferido_DB Entrada_1_Relatório Gerencial_2_Relatório de Commodities_Relatório Gerencial_DB Entrada_2-DRE_Dep_Judiciais-Contingências" xfId="26411"/>
    <cellStyle name="s_Valuation _DB Dados do Mercado_Açúcar Físico não embarcado - Nov08 - Conferido_DB Entrada_1_Relatório Gerencial_2_Relatório de Commodities_Relatório Gerencial_DB Entrada_2-DRE_DFC Gerencial" xfId="26412"/>
    <cellStyle name="s_Valuation _DB Dados do Mercado_Açúcar Físico não embarcado - Nov08 - Conferido_DB Entrada_1_Relatório Gerencial_2_Relatório de Commodities_Relatório Gerencial_DB Entrada_2-DRE_DMPL" xfId="26413"/>
    <cellStyle name="s_Valuation _DB Dados do Mercado_Açúcar Físico não embarcado - Nov08 - Conferido_DB Entrada_1_Relatório Gerencial_2_Relatório de Commodities_Relatório Gerencial_DB Entrada_3-Balanço" xfId="26414"/>
    <cellStyle name="s_Valuation _DB Dados do Mercado_Açúcar Físico não embarcado - Nov08 - Conferido_DB Entrada_1_Relatório Gerencial_2_Relatório de Commodities_Relatório Gerencial_DB Entrada_7-Estoque" xfId="26415"/>
    <cellStyle name="s_Valuation _DB Dados do Mercado_Açúcar Físico não embarcado - Nov08 - Conferido_DB Entrada_1_Relatório Gerencial_2_Relatório Fechamento" xfId="26416"/>
    <cellStyle name="s_Valuation _DB Dados do Mercado_Açúcar Físico não embarcado - Nov08 - Conferido_DB Entrada_1_Relatório Gerencial_2_Relatório Fechamento 2" xfId="26417"/>
    <cellStyle name="s_Valuation _DB Dados do Mercado_Açúcar Físico não embarcado - Nov08 - Conferido_DB Entrada_1_Relatório Gerencial_2_Relatório Fechamento 2_15-FINANCEIRAS" xfId="26418"/>
    <cellStyle name="s_Valuation _DB Dados do Mercado_Açúcar Físico não embarcado - Nov08 - Conferido_DB Entrada_1_Relatório Gerencial_2_Relatório Fechamento_15-FINANCEIRAS" xfId="26419"/>
    <cellStyle name="s_Valuation _DB Dados do Mercado_Açúcar Físico não embarcado - Nov08 - Conferido_DB Entrada_1_Relatório Gerencial_2_Relatório Fechamento_15-FINANCEIRAS_1" xfId="26420"/>
    <cellStyle name="s_Valuation _DB Dados do Mercado_Açúcar Físico não embarcado - Nov08 - Conferido_DB Entrada_1_Relatório Gerencial_2_Relatório Fechamento_2-DRE" xfId="26421"/>
    <cellStyle name="s_Valuation _DB Dados do Mercado_Açúcar Físico não embarcado - Nov08 - Conferido_DB Entrada_1_Relatório Gerencial_2_Relatório Fechamento_2-DRE_Dep_Judiciais-Contingências" xfId="26422"/>
    <cellStyle name="s_Valuation _DB Dados do Mercado_Açúcar Físico não embarcado - Nov08 - Conferido_DB Entrada_1_Relatório Gerencial_2_Relatório Fechamento_2-DRE_DFC Gerencial" xfId="26423"/>
    <cellStyle name="s_Valuation _DB Dados do Mercado_Açúcar Físico não embarcado - Nov08 - Conferido_DB Entrada_1_Relatório Gerencial_2_Relatório Fechamento_2-DRE_DMPL" xfId="26424"/>
    <cellStyle name="s_Valuation _DB Dados do Mercado_Açúcar Físico não embarcado - Nov08 - Conferido_DB Entrada_1_Relatório Gerencial_2_Relatório Fechamento_3-Balanço" xfId="26425"/>
    <cellStyle name="s_Valuation _DB Dados do Mercado_Açúcar Físico não embarcado - Nov08 - Conferido_DB Entrada_1_Relatório Gerencial_2_Relatório Fechamento_7-Estoque" xfId="26426"/>
    <cellStyle name="s_Valuation _DB Dados do Mercado_Açúcar Físico não embarcado - Nov08 - Conferido_DB Entrada_1_Relatório Gerencial_2_Relatório Gerencial" xfId="26427"/>
    <cellStyle name="s_Valuation _DB Dados do Mercado_Açúcar Físico não embarcado - Nov08 - Conferido_DB Entrada_1_Relatório Gerencial_2_Relatório Gerencial 2" xfId="26428"/>
    <cellStyle name="s_Valuation _DB Dados do Mercado_Açúcar Físico não embarcado - Nov08 - Conferido_DB Entrada_1_Relatório Gerencial_2_Relatório Gerencial 2_15-FINANCEIRAS" xfId="26429"/>
    <cellStyle name="s_Valuation _DB Dados do Mercado_Açúcar Físico não embarcado - Nov08 - Conferido_DB Entrada_1_Relatório Gerencial_2_Relatório Gerencial_1" xfId="26430"/>
    <cellStyle name="s_Valuation _DB Dados do Mercado_Açúcar Físico não embarcado - Nov08 - Conferido_DB Entrada_1_Relatório Gerencial_2_Relatório Gerencial_1 2" xfId="26431"/>
    <cellStyle name="s_Valuation _DB Dados do Mercado_Açúcar Físico não embarcado - Nov08 - Conferido_DB Entrada_1_Relatório Gerencial_2_Relatório Gerencial_1 2_15-FINANCEIRAS" xfId="26432"/>
    <cellStyle name="s_Valuation _DB Dados do Mercado_Açúcar Físico não embarcado - Nov08 - Conferido_DB Entrada_1_Relatório Gerencial_2_Relatório Gerencial_1_15-FINANCEIRAS" xfId="26433"/>
    <cellStyle name="s_Valuation _DB Dados do Mercado_Açúcar Físico não embarcado - Nov08 - Conferido_DB Entrada_1_Relatório Gerencial_2_Relatório Gerencial_1_15-FINANCEIRAS_1" xfId="26434"/>
    <cellStyle name="s_Valuation _DB Dados do Mercado_Açúcar Físico não embarcado - Nov08 - Conferido_DB Entrada_1_Relatório Gerencial_2_Relatório Gerencial_1_2-DRE" xfId="26435"/>
    <cellStyle name="s_Valuation _DB Dados do Mercado_Açúcar Físico não embarcado - Nov08 - Conferido_DB Entrada_1_Relatório Gerencial_2_Relatório Gerencial_1_2-DRE_Dep_Judiciais-Contingências" xfId="26436"/>
    <cellStyle name="s_Valuation _DB Dados do Mercado_Açúcar Físico não embarcado - Nov08 - Conferido_DB Entrada_1_Relatório Gerencial_2_Relatório Gerencial_1_2-DRE_DFC Gerencial" xfId="26437"/>
    <cellStyle name="s_Valuation _DB Dados do Mercado_Açúcar Físico não embarcado - Nov08 - Conferido_DB Entrada_1_Relatório Gerencial_2_Relatório Gerencial_1_2-DRE_DMPL" xfId="26438"/>
    <cellStyle name="s_Valuation _DB Dados do Mercado_Açúcar Físico não embarcado - Nov08 - Conferido_DB Entrada_1_Relatório Gerencial_2_Relatório Gerencial_1_3-Balanço" xfId="26439"/>
    <cellStyle name="s_Valuation _DB Dados do Mercado_Açúcar Físico não embarcado - Nov08 - Conferido_DB Entrada_1_Relatório Gerencial_2_Relatório Gerencial_1_7-Estoque" xfId="26440"/>
    <cellStyle name="s_Valuation _DB Dados do Mercado_Açúcar Físico não embarcado - Nov08 - Conferido_DB Entrada_1_Relatório Gerencial_2_Relatório Gerencial_1_DB Entrada" xfId="26441"/>
    <cellStyle name="s_Valuation _DB Dados do Mercado_Açúcar Físico não embarcado - Nov08 - Conferido_DB Entrada_1_Relatório Gerencial_2_Relatório Gerencial_1_DB Entrada 2" xfId="26442"/>
    <cellStyle name="s_Valuation _DB Dados do Mercado_Açúcar Físico não embarcado - Nov08 - Conferido_DB Entrada_1_Relatório Gerencial_2_Relatório Gerencial_1_DB Entrada 2_15-FINANCEIRAS" xfId="26443"/>
    <cellStyle name="s_Valuation _DB Dados do Mercado_Açúcar Físico não embarcado - Nov08 - Conferido_DB Entrada_1_Relatório Gerencial_2_Relatório Gerencial_1_DB Entrada_15-FINANCEIRAS" xfId="26444"/>
    <cellStyle name="s_Valuation _DB Dados do Mercado_Açúcar Físico não embarcado - Nov08 - Conferido_DB Entrada_1_Relatório Gerencial_2_Relatório Gerencial_1_DB Entrada_15-FINANCEIRAS_1" xfId="26445"/>
    <cellStyle name="s_Valuation _DB Dados do Mercado_Açúcar Físico não embarcado - Nov08 - Conferido_DB Entrada_1_Relatório Gerencial_2_Relatório Gerencial_1_DB Entrada_2-DRE" xfId="26446"/>
    <cellStyle name="s_Valuation _DB Dados do Mercado_Açúcar Físico não embarcado - Nov08 - Conferido_DB Entrada_1_Relatório Gerencial_2_Relatório Gerencial_1_DB Entrada_2-DRE_Dep_Judiciais-Contingências" xfId="26447"/>
    <cellStyle name="s_Valuation _DB Dados do Mercado_Açúcar Físico não embarcado - Nov08 - Conferido_DB Entrada_1_Relatório Gerencial_2_Relatório Gerencial_1_DB Entrada_2-DRE_DFC Gerencial" xfId="26448"/>
    <cellStyle name="s_Valuation _DB Dados do Mercado_Açúcar Físico não embarcado - Nov08 - Conferido_DB Entrada_1_Relatório Gerencial_2_Relatório Gerencial_1_DB Entrada_2-DRE_DMPL" xfId="26449"/>
    <cellStyle name="s_Valuation _DB Dados do Mercado_Açúcar Físico não embarcado - Nov08 - Conferido_DB Entrada_1_Relatório Gerencial_2_Relatório Gerencial_1_DB Entrada_3-Balanço" xfId="26450"/>
    <cellStyle name="s_Valuation _DB Dados do Mercado_Açúcar Físico não embarcado - Nov08 - Conferido_DB Entrada_1_Relatório Gerencial_2_Relatório Gerencial_1_DB Entrada_7-Estoque" xfId="26451"/>
    <cellStyle name="s_Valuation _DB Dados do Mercado_Açúcar Físico não embarcado - Nov08 - Conferido_DB Entrada_1_Relatório Gerencial_2_Relatório Gerencial_15-FINANCEIRAS" xfId="26452"/>
    <cellStyle name="s_Valuation _DB Dados do Mercado_Açúcar Físico não embarcado - Nov08 - Conferido_DB Entrada_1_Relatório Gerencial_2_Relatório Gerencial_15-FINANCEIRAS_1" xfId="26453"/>
    <cellStyle name="s_Valuation _DB Dados do Mercado_Açúcar Físico não embarcado - Nov08 - Conferido_DB Entrada_1_Relatório Gerencial_2_Relatório Gerencial_2-DRE" xfId="26454"/>
    <cellStyle name="s_Valuation _DB Dados do Mercado_Açúcar Físico não embarcado - Nov08 - Conferido_DB Entrada_1_Relatório Gerencial_2_Relatório Gerencial_2-DRE_Dep_Judiciais-Contingências" xfId="26455"/>
    <cellStyle name="s_Valuation _DB Dados do Mercado_Açúcar Físico não embarcado - Nov08 - Conferido_DB Entrada_1_Relatório Gerencial_2_Relatório Gerencial_2-DRE_DFC Gerencial" xfId="26456"/>
    <cellStyle name="s_Valuation _DB Dados do Mercado_Açúcar Físico não embarcado - Nov08 - Conferido_DB Entrada_1_Relatório Gerencial_2_Relatório Gerencial_2-DRE_DMPL" xfId="26457"/>
    <cellStyle name="s_Valuation _DB Dados do Mercado_Açúcar Físico não embarcado - Nov08 - Conferido_DB Entrada_1_Relatório Gerencial_2_Relatório Gerencial_3-Balanço" xfId="26458"/>
    <cellStyle name="s_Valuation _DB Dados do Mercado_Açúcar Físico não embarcado - Nov08 - Conferido_DB Entrada_1_Relatório Gerencial_2_Relatório Gerencial_7-Estoque" xfId="26459"/>
    <cellStyle name="s_Valuation _DB Dados do Mercado_Açúcar Físico não embarcado - Nov08 - Conferido_DB Entrada_1_Relatório Gerencial_2_Sistema Cosan backup 103 Retirada de relatorios" xfId="26460"/>
    <cellStyle name="s_Valuation _DB Dados do Mercado_Açúcar Físico não embarcado - Nov08 - Conferido_DB Entrada_1_Relatório Gerencial_2_Sistema Cosan backup 103 Retirada de relatorios 2" xfId="26461"/>
    <cellStyle name="s_Valuation _DB Dados do Mercado_Açúcar Físico não embarcado - Nov08 - Conferido_DB Entrada_1_Relatório Gerencial_2_Sistema Cosan backup 103 Retirada de relatorios 2_15-FINANCEIRAS" xfId="26462"/>
    <cellStyle name="s_Valuation _DB Dados do Mercado_Açúcar Físico não embarcado - Nov08 - Conferido_DB Entrada_1_Relatório Gerencial_2_Sistema Cosan backup 103 Retirada de relatorios_15-FINANCEIRAS" xfId="26463"/>
    <cellStyle name="s_Valuation _DB Dados do Mercado_Açúcar Físico não embarcado - Nov08 - Conferido_DB Entrada_1_Relatório Gerencial_2_Sistema Cosan backup 103 Retirada de relatorios_15-FINANCEIRAS_1" xfId="26464"/>
    <cellStyle name="s_Valuation _DB Dados do Mercado_Açúcar Físico não embarcado - Nov08 - Conferido_DB Entrada_1_Relatório Gerencial_2_Sistema Cosan backup 103 Retirada de relatorios_2-DRE" xfId="26465"/>
    <cellStyle name="s_Valuation _DB Dados do Mercado_Açúcar Físico não embarcado - Nov08 - Conferido_DB Entrada_1_Relatório Gerencial_2_Sistema Cosan backup 103 Retirada de relatorios_2-DRE_Dep_Judiciais-Contingências" xfId="26466"/>
    <cellStyle name="s_Valuation _DB Dados do Mercado_Açúcar Físico não embarcado - Nov08 - Conferido_DB Entrada_1_Relatório Gerencial_2_Sistema Cosan backup 103 Retirada de relatorios_2-DRE_DFC Gerencial" xfId="26467"/>
    <cellStyle name="s_Valuation _DB Dados do Mercado_Açúcar Físico não embarcado - Nov08 - Conferido_DB Entrada_1_Relatório Gerencial_2_Sistema Cosan backup 103 Retirada de relatorios_2-DRE_DMPL" xfId="26468"/>
    <cellStyle name="s_Valuation _DB Dados do Mercado_Açúcar Físico não embarcado - Nov08 - Conferido_DB Entrada_1_Relatório Gerencial_2_Sistema Cosan backup 103 Retirada de relatorios_3-Balanço" xfId="26469"/>
    <cellStyle name="s_Valuation _DB Dados do Mercado_Açúcar Físico não embarcado - Nov08 - Conferido_DB Entrada_1_Relatório Gerencial_2_Sistema Cosan backup 103 Retirada de relatorios_7-Estoque" xfId="26470"/>
    <cellStyle name="s_Valuation _DB Dados do Mercado_Açúcar Físico não embarcado - Nov08 - Conferido_DB Entrada_1_Relatório Gerencial_2-DRE" xfId="26471"/>
    <cellStyle name="s_Valuation _DB Dados do Mercado_Açúcar Físico não embarcado - Nov08 - Conferido_DB Entrada_1_Relatório Gerencial_2-DRE_Dep_Judiciais-Contingências" xfId="26472"/>
    <cellStyle name="s_Valuation _DB Dados do Mercado_Açúcar Físico não embarcado - Nov08 - Conferido_DB Entrada_1_Relatório Gerencial_2-DRE_DFC Gerencial" xfId="26473"/>
    <cellStyle name="s_Valuation _DB Dados do Mercado_Açúcar Físico não embarcado - Nov08 - Conferido_DB Entrada_1_Relatório Gerencial_2-DRE_DMPL" xfId="26474"/>
    <cellStyle name="s_Valuation _DB Dados do Mercado_Açúcar Físico não embarcado - Nov08 - Conferido_DB Entrada_1_Relatório Gerencial_3" xfId="26475"/>
    <cellStyle name="s_Valuation _DB Dados do Mercado_Açúcar Físico não embarcado - Nov08 - Conferido_DB Entrada_1_Relatório Gerencial_3 2" xfId="26476"/>
    <cellStyle name="s_Valuation _DB Dados do Mercado_Açúcar Físico não embarcado - Nov08 - Conferido_DB Entrada_1_Relatório Gerencial_3 2_15-FINANCEIRAS" xfId="26477"/>
    <cellStyle name="s_Valuation _DB Dados do Mercado_Açúcar Físico não embarcado - Nov08 - Conferido_DB Entrada_1_Relatório Gerencial_3_15-FINANCEIRAS" xfId="26478"/>
    <cellStyle name="s_Valuation _DB Dados do Mercado_Açúcar Físico não embarcado - Nov08 - Conferido_DB Entrada_1_Relatório Gerencial_3_15-FINANCEIRAS_1" xfId="26479"/>
    <cellStyle name="s_Valuation _DB Dados do Mercado_Açúcar Físico não embarcado - Nov08 - Conferido_DB Entrada_1_Relatório Gerencial_3_2-DRE" xfId="26480"/>
    <cellStyle name="s_Valuation _DB Dados do Mercado_Açúcar Físico não embarcado - Nov08 - Conferido_DB Entrada_1_Relatório Gerencial_3_2-DRE_Dep_Judiciais-Contingências" xfId="26481"/>
    <cellStyle name="s_Valuation _DB Dados do Mercado_Açúcar Físico não embarcado - Nov08 - Conferido_DB Entrada_1_Relatório Gerencial_3_2-DRE_DFC Gerencial" xfId="26482"/>
    <cellStyle name="s_Valuation _DB Dados do Mercado_Açúcar Físico não embarcado - Nov08 - Conferido_DB Entrada_1_Relatório Gerencial_3_2-DRE_DMPL" xfId="26483"/>
    <cellStyle name="s_Valuation _DB Dados do Mercado_Açúcar Físico não embarcado - Nov08 - Conferido_DB Entrada_1_Relatório Gerencial_3_3-Balanço" xfId="26484"/>
    <cellStyle name="s_Valuation _DB Dados do Mercado_Açúcar Físico não embarcado - Nov08 - Conferido_DB Entrada_1_Relatório Gerencial_3_7-Estoque" xfId="26485"/>
    <cellStyle name="s_Valuation _DB Dados do Mercado_Açúcar Físico não embarcado - Nov08 - Conferido_DB Entrada_1_Relatório Gerencial_3_DB Entrada" xfId="26486"/>
    <cellStyle name="s_Valuation _DB Dados do Mercado_Açúcar Físico não embarcado - Nov08 - Conferido_DB Entrada_1_Relatório Gerencial_3_DB Entrada 2" xfId="26487"/>
    <cellStyle name="s_Valuation _DB Dados do Mercado_Açúcar Físico não embarcado - Nov08 - Conferido_DB Entrada_1_Relatório Gerencial_3_DB Entrada 2_15-FINANCEIRAS" xfId="26488"/>
    <cellStyle name="s_Valuation _DB Dados do Mercado_Açúcar Físico não embarcado - Nov08 - Conferido_DB Entrada_1_Relatório Gerencial_3_DB Entrada_15-FINANCEIRAS" xfId="26489"/>
    <cellStyle name="s_Valuation _DB Dados do Mercado_Açúcar Físico não embarcado - Nov08 - Conferido_DB Entrada_1_Relatório Gerencial_3_DB Entrada_15-FINANCEIRAS_1" xfId="26490"/>
    <cellStyle name="s_Valuation _DB Dados do Mercado_Açúcar Físico não embarcado - Nov08 - Conferido_DB Entrada_1_Relatório Gerencial_3_DB Entrada_2-DRE" xfId="26491"/>
    <cellStyle name="s_Valuation _DB Dados do Mercado_Açúcar Físico não embarcado - Nov08 - Conferido_DB Entrada_1_Relatório Gerencial_3_DB Entrada_2-DRE_Dep_Judiciais-Contingências" xfId="26492"/>
    <cellStyle name="s_Valuation _DB Dados do Mercado_Açúcar Físico não embarcado - Nov08 - Conferido_DB Entrada_1_Relatório Gerencial_3_DB Entrada_2-DRE_DFC Gerencial" xfId="26493"/>
    <cellStyle name="s_Valuation _DB Dados do Mercado_Açúcar Físico não embarcado - Nov08 - Conferido_DB Entrada_1_Relatório Gerencial_3_DB Entrada_2-DRE_DMPL" xfId="26494"/>
    <cellStyle name="s_Valuation _DB Dados do Mercado_Açúcar Físico não embarcado - Nov08 - Conferido_DB Entrada_1_Relatório Gerencial_3_DB Entrada_3-Balanço" xfId="26495"/>
    <cellStyle name="s_Valuation _DB Dados do Mercado_Açúcar Físico não embarcado - Nov08 - Conferido_DB Entrada_1_Relatório Gerencial_3_DB Entrada_7-Estoque" xfId="26496"/>
    <cellStyle name="s_Valuation _DB Dados do Mercado_Açúcar Físico não embarcado - Nov08 - Conferido_DB Entrada_1_Relatório Gerencial_3-Balanço" xfId="26497"/>
    <cellStyle name="s_Valuation _DB Dados do Mercado_Açúcar Físico não embarcado - Nov08 - Conferido_DB Entrada_1_Relatório Gerencial_7-Estoque" xfId="26498"/>
    <cellStyle name="s_Valuation _DB Dados do Mercado_Açúcar Físico não embarcado - Nov08 - Conferido_DB Entrada_1_Relatório Gerencial_Relatório Gerencial" xfId="26499"/>
    <cellStyle name="s_Valuation _DB Dados do Mercado_Açúcar Físico não embarcado - Nov08 - Conferido_DB Entrada_1_Relatório Gerencial_Relatório Gerencial 2" xfId="26500"/>
    <cellStyle name="s_Valuation _DB Dados do Mercado_Açúcar Físico não embarcado - Nov08 - Conferido_DB Entrada_1_Relatório Gerencial_Relatório Gerencial 2_15-FINANCEIRAS" xfId="26501"/>
    <cellStyle name="s_Valuation _DB Dados do Mercado_Açúcar Físico não embarcado - Nov08 - Conferido_DB Entrada_1_Relatório Gerencial_Relatório Gerencial_15-FINANCEIRAS" xfId="26502"/>
    <cellStyle name="s_Valuation _DB Dados do Mercado_Açúcar Físico não embarcado - Nov08 - Conferido_DB Entrada_1_Relatório Gerencial_Relatório Gerencial_15-FINANCEIRAS_1" xfId="26503"/>
    <cellStyle name="s_Valuation _DB Dados do Mercado_Açúcar Físico não embarcado - Nov08 - Conferido_DB Entrada_1_Relatório Gerencial_Relatório Gerencial_2-DRE" xfId="26504"/>
    <cellStyle name="s_Valuation _DB Dados do Mercado_Açúcar Físico não embarcado - Nov08 - Conferido_DB Entrada_1_Relatório Gerencial_Relatório Gerencial_2-DRE_Dep_Judiciais-Contingências" xfId="26505"/>
    <cellStyle name="s_Valuation _DB Dados do Mercado_Açúcar Físico não embarcado - Nov08 - Conferido_DB Entrada_1_Relatório Gerencial_Relatório Gerencial_2-DRE_DFC Gerencial" xfId="26506"/>
    <cellStyle name="s_Valuation _DB Dados do Mercado_Açúcar Físico não embarcado - Nov08 - Conferido_DB Entrada_1_Relatório Gerencial_Relatório Gerencial_2-DRE_DMPL" xfId="26507"/>
    <cellStyle name="s_Valuation _DB Dados do Mercado_Açúcar Físico não embarcado - Nov08 - Conferido_DB Entrada_1_Relatório Gerencial_Relatório Gerencial_3-Balanço" xfId="26508"/>
    <cellStyle name="s_Valuation _DB Dados do Mercado_Açúcar Físico não embarcado - Nov08 - Conferido_DB Entrada_1_Relatório Gerencial_Relatório Gerencial_7-Estoque" xfId="26509"/>
    <cellStyle name="s_Valuation _DB Dados do Mercado_Açúcar Físico não embarcado - Nov08 - Conferido_DB Entrada_1_Relatório Gerencial_Relatório Gerencial_DB Entrada" xfId="26510"/>
    <cellStyle name="s_Valuation _DB Dados do Mercado_Açúcar Físico não embarcado - Nov08 - Conferido_DB Entrada_1_Relatório Gerencial_Relatório Gerencial_DB Entrada 2" xfId="26511"/>
    <cellStyle name="s_Valuation _DB Dados do Mercado_Açúcar Físico não embarcado - Nov08 - Conferido_DB Entrada_1_Relatório Gerencial_Relatório Gerencial_DB Entrada 2_15-FINANCEIRAS" xfId="26512"/>
    <cellStyle name="s_Valuation _DB Dados do Mercado_Açúcar Físico não embarcado - Nov08 - Conferido_DB Entrada_1_Relatório Gerencial_Relatório Gerencial_DB Entrada_15-FINANCEIRAS" xfId="26513"/>
    <cellStyle name="s_Valuation _DB Dados do Mercado_Açúcar Físico não embarcado - Nov08 - Conferido_DB Entrada_1_Relatório Gerencial_Relatório Gerencial_DB Entrada_15-FINANCEIRAS_1" xfId="26514"/>
    <cellStyle name="s_Valuation _DB Dados do Mercado_Açúcar Físico não embarcado - Nov08 - Conferido_DB Entrada_1_Relatório Gerencial_Relatório Gerencial_DB Entrada_2-DRE" xfId="26515"/>
    <cellStyle name="s_Valuation _DB Dados do Mercado_Açúcar Físico não embarcado - Nov08 - Conferido_DB Entrada_1_Relatório Gerencial_Relatório Gerencial_DB Entrada_2-DRE_Dep_Judiciais-Contingências" xfId="26516"/>
    <cellStyle name="s_Valuation _DB Dados do Mercado_Açúcar Físico não embarcado - Nov08 - Conferido_DB Entrada_1_Relatório Gerencial_Relatório Gerencial_DB Entrada_2-DRE_DFC Gerencial" xfId="26517"/>
    <cellStyle name="s_Valuation _DB Dados do Mercado_Açúcar Físico não embarcado - Nov08 - Conferido_DB Entrada_1_Relatório Gerencial_Relatório Gerencial_DB Entrada_2-DRE_DMPL" xfId="26518"/>
    <cellStyle name="s_Valuation _DB Dados do Mercado_Açúcar Físico não embarcado - Nov08 - Conferido_DB Entrada_1_Relatório Gerencial_Relatório Gerencial_DB Entrada_3-Balanço" xfId="26519"/>
    <cellStyle name="s_Valuation _DB Dados do Mercado_Açúcar Físico não embarcado - Nov08 - Conferido_DB Entrada_1_Relatório Gerencial_Relatório Gerencial_DB Entrada_7-Estoque" xfId="26520"/>
    <cellStyle name="s_Valuation _DB Dados do Mercado_Açúcar Físico não embarcado - Nov08 - Conferido_DB Entrada_1_relatorio_1" xfId="26521"/>
    <cellStyle name="s_Valuation _DB Dados do Mercado_Açúcar Físico não embarcado - Nov08 - Conferido_DB Entrada_1_relatorio_1 2" xfId="26522"/>
    <cellStyle name="s_Valuation _DB Dados do Mercado_Açúcar Físico não embarcado - Nov08 - Conferido_DB Entrada_1_relatorio_1 2_15-FINANCEIRAS" xfId="26523"/>
    <cellStyle name="s_Valuation _DB Dados do Mercado_Açúcar Físico não embarcado - Nov08 - Conferido_DB Entrada_1_relatorio_1_15-FINANCEIRAS" xfId="26524"/>
    <cellStyle name="s_Valuation _DB Dados do Mercado_Açúcar Físico não embarcado - Nov08 - Conferido_DB Entrada_1_relatorio_1_15-FINANCEIRAS_1" xfId="26525"/>
    <cellStyle name="s_Valuation _DB Dados do Mercado_Açúcar Físico não embarcado - Nov08 - Conferido_DB Entrada_1_relatorio_1_2-DRE" xfId="26526"/>
    <cellStyle name="s_Valuation _DB Dados do Mercado_Açúcar Físico não embarcado - Nov08 - Conferido_DB Entrada_1_relatorio_1_2-DRE_Dep_Judiciais-Contingências" xfId="26527"/>
    <cellStyle name="s_Valuation _DB Dados do Mercado_Açúcar Físico não embarcado - Nov08 - Conferido_DB Entrada_1_relatorio_1_2-DRE_DFC Gerencial" xfId="26528"/>
    <cellStyle name="s_Valuation _DB Dados do Mercado_Açúcar Físico não embarcado - Nov08 - Conferido_DB Entrada_1_relatorio_1_2-DRE_DMPL" xfId="26529"/>
    <cellStyle name="s_Valuation _DB Dados do Mercado_Açúcar Físico não embarcado - Nov08 - Conferido_DB Entrada_1_relatorio_1_3-Balanço" xfId="26530"/>
    <cellStyle name="s_Valuation _DB Dados do Mercado_Açúcar Físico não embarcado - Nov08 - Conferido_DB Entrada_1_relatorio_1_7-Estoque" xfId="26531"/>
    <cellStyle name="s_Valuation _DB Dados do Mercado_Açúcar Físico não embarcado - Nov08 - Conferido_DB Entrada_1_relatorio_1_Relatório Gerencial" xfId="26532"/>
    <cellStyle name="s_Valuation _DB Dados do Mercado_Açúcar Físico não embarcado - Nov08 - Conferido_DB Entrada_1_relatorio_1_Relatório Gerencial 2" xfId="26533"/>
    <cellStyle name="s_Valuation _DB Dados do Mercado_Açúcar Físico não embarcado - Nov08 - Conferido_DB Entrada_1_relatorio_1_Relatório Gerencial 2_15-FINANCEIRAS" xfId="26534"/>
    <cellStyle name="s_Valuation _DB Dados do Mercado_Açúcar Físico não embarcado - Nov08 - Conferido_DB Entrada_1_relatorio_1_Relatório Gerencial_15-FINANCEIRAS" xfId="26535"/>
    <cellStyle name="s_Valuation _DB Dados do Mercado_Açúcar Físico não embarcado - Nov08 - Conferido_DB Entrada_1_relatorio_1_Relatório Gerencial_15-FINANCEIRAS_1" xfId="26536"/>
    <cellStyle name="s_Valuation _DB Dados do Mercado_Açúcar Físico não embarcado - Nov08 - Conferido_DB Entrada_1_relatorio_1_Relatório Gerencial_2-DRE" xfId="26537"/>
    <cellStyle name="s_Valuation _DB Dados do Mercado_Açúcar Físico não embarcado - Nov08 - Conferido_DB Entrada_1_relatorio_1_Relatório Gerencial_2-DRE_Dep_Judiciais-Contingências" xfId="26538"/>
    <cellStyle name="s_Valuation _DB Dados do Mercado_Açúcar Físico não embarcado - Nov08 - Conferido_DB Entrada_1_relatorio_1_Relatório Gerencial_2-DRE_DFC Gerencial" xfId="26539"/>
    <cellStyle name="s_Valuation _DB Dados do Mercado_Açúcar Físico não embarcado - Nov08 - Conferido_DB Entrada_1_relatorio_1_Relatório Gerencial_2-DRE_DMPL" xfId="26540"/>
    <cellStyle name="s_Valuation _DB Dados do Mercado_Açúcar Físico não embarcado - Nov08 - Conferido_DB Entrada_1_relatorio_1_Relatório Gerencial_3-Balanço" xfId="26541"/>
    <cellStyle name="s_Valuation _DB Dados do Mercado_Açúcar Físico não embarcado - Nov08 - Conferido_DB Entrada_1_relatorio_1_Relatório Gerencial_7-Estoque" xfId="26542"/>
    <cellStyle name="s_Valuation _DB Dados do Mercado_Açúcar Físico não embarcado - Nov08 - Conferido_DB Entrada_1_relatorio_1_Relatório Gerencial_DB Entrada" xfId="26543"/>
    <cellStyle name="s_Valuation _DB Dados do Mercado_Açúcar Físico não embarcado - Nov08 - Conferido_DB Entrada_1_relatorio_1_Relatório Gerencial_DB Entrada 2" xfId="26544"/>
    <cellStyle name="s_Valuation _DB Dados do Mercado_Açúcar Físico não embarcado - Nov08 - Conferido_DB Entrada_1_relatorio_1_Relatório Gerencial_DB Entrada 2_15-FINANCEIRAS" xfId="26545"/>
    <cellStyle name="s_Valuation _DB Dados do Mercado_Açúcar Físico não embarcado - Nov08 - Conferido_DB Entrada_1_relatorio_1_Relatório Gerencial_DB Entrada_15-FINANCEIRAS" xfId="26546"/>
    <cellStyle name="s_Valuation _DB Dados do Mercado_Açúcar Físico não embarcado - Nov08 - Conferido_DB Entrada_1_relatorio_1_Relatório Gerencial_DB Entrada_15-FINANCEIRAS_1" xfId="26547"/>
    <cellStyle name="s_Valuation _DB Dados do Mercado_Açúcar Físico não embarcado - Nov08 - Conferido_DB Entrada_1_relatorio_1_Relatório Gerencial_DB Entrada_2-DRE" xfId="26548"/>
    <cellStyle name="s_Valuation _DB Dados do Mercado_Açúcar Físico não embarcado - Nov08 - Conferido_DB Entrada_1_relatorio_1_Relatório Gerencial_DB Entrada_2-DRE_Dep_Judiciais-Contingências" xfId="26549"/>
    <cellStyle name="s_Valuation _DB Dados do Mercado_Açúcar Físico não embarcado - Nov08 - Conferido_DB Entrada_1_relatorio_1_Relatório Gerencial_DB Entrada_2-DRE_DFC Gerencial" xfId="26550"/>
    <cellStyle name="s_Valuation _DB Dados do Mercado_Açúcar Físico não embarcado - Nov08 - Conferido_DB Entrada_1_relatorio_1_Relatório Gerencial_DB Entrada_2-DRE_DMPL" xfId="26551"/>
    <cellStyle name="s_Valuation _DB Dados do Mercado_Açúcar Físico não embarcado - Nov08 - Conferido_DB Entrada_1_relatorio_1_Relatório Gerencial_DB Entrada_3-Balanço" xfId="26552"/>
    <cellStyle name="s_Valuation _DB Dados do Mercado_Açúcar Físico não embarcado - Nov08 - Conferido_DB Entrada_1_relatorio_1_Relatório Gerencial_DB Entrada_7-Estoque" xfId="26553"/>
    <cellStyle name="s_Valuation _DB Dados do Mercado_Açúcar Físico não embarcado - Nov08 - Conferido_DB Entrada_1_relatorio_15-FINANCEIRAS" xfId="26554"/>
    <cellStyle name="s_Valuation _DB Dados do Mercado_Açúcar Físico não embarcado - Nov08 - Conferido_DB Entrada_1_relatorio_15-FINANCEIRAS_1" xfId="26555"/>
    <cellStyle name="s_Valuation _DB Dados do Mercado_Açúcar Físico não embarcado - Nov08 - Conferido_DB Entrada_1_relatorio_2-DRE" xfId="26556"/>
    <cellStyle name="s_Valuation _DB Dados do Mercado_Açúcar Físico não embarcado - Nov08 - Conferido_DB Entrada_1_relatorio_2-DRE_Dep_Judiciais-Contingências" xfId="26557"/>
    <cellStyle name="s_Valuation _DB Dados do Mercado_Açúcar Físico não embarcado - Nov08 - Conferido_DB Entrada_1_relatorio_2-DRE_DFC Gerencial" xfId="26558"/>
    <cellStyle name="s_Valuation _DB Dados do Mercado_Açúcar Físico não embarcado - Nov08 - Conferido_DB Entrada_1_relatorio_2-DRE_DMPL" xfId="26559"/>
    <cellStyle name="s_Valuation _DB Dados do Mercado_Açúcar Físico não embarcado - Nov08 - Conferido_DB Entrada_1_relatorio_3-Balanço" xfId="26560"/>
    <cellStyle name="s_Valuation _DB Dados do Mercado_Açúcar Físico não embarcado - Nov08 - Conferido_DB Entrada_1_relatorio_7-Estoque" xfId="26561"/>
    <cellStyle name="s_Valuation _DB Dados do Mercado_Açúcar Físico não embarcado - Nov08 - Conferido_DB Entrada_1_relatorio_Relatório Gerencial" xfId="26562"/>
    <cellStyle name="s_Valuation _DB Dados do Mercado_Açúcar Físico não embarcado - Nov08 - Conferido_DB Entrada_1_relatorio_Relatório Gerencial 2" xfId="26563"/>
    <cellStyle name="s_Valuation _DB Dados do Mercado_Açúcar Físico não embarcado - Nov08 - Conferido_DB Entrada_1_relatorio_Relatório Gerencial 2_15-FINANCEIRAS" xfId="26564"/>
    <cellStyle name="s_Valuation _DB Dados do Mercado_Açúcar Físico não embarcado - Nov08 - Conferido_DB Entrada_1_relatorio_Relatório Gerencial_15-FINANCEIRAS" xfId="26565"/>
    <cellStyle name="s_Valuation _DB Dados do Mercado_Açúcar Físico não embarcado - Nov08 - Conferido_DB Entrada_1_relatorio_Relatório Gerencial_15-FINANCEIRAS_1" xfId="26566"/>
    <cellStyle name="s_Valuation _DB Dados do Mercado_Açúcar Físico não embarcado - Nov08 - Conferido_DB Entrada_1_relatorio_Relatório Gerencial_2-DRE" xfId="26567"/>
    <cellStyle name="s_Valuation _DB Dados do Mercado_Açúcar Físico não embarcado - Nov08 - Conferido_DB Entrada_1_relatorio_Relatório Gerencial_2-DRE_Dep_Judiciais-Contingências" xfId="26568"/>
    <cellStyle name="s_Valuation _DB Dados do Mercado_Açúcar Físico não embarcado - Nov08 - Conferido_DB Entrada_1_relatorio_Relatório Gerencial_2-DRE_DFC Gerencial" xfId="26569"/>
    <cellStyle name="s_Valuation _DB Dados do Mercado_Açúcar Físico não embarcado - Nov08 - Conferido_DB Entrada_1_relatorio_Relatório Gerencial_2-DRE_DMPL" xfId="26570"/>
    <cellStyle name="s_Valuation _DB Dados do Mercado_Açúcar Físico não embarcado - Nov08 - Conferido_DB Entrada_1_relatorio_Relatório Gerencial_3-Balanço" xfId="26571"/>
    <cellStyle name="s_Valuation _DB Dados do Mercado_Açúcar Físico não embarcado - Nov08 - Conferido_DB Entrada_1_relatorio_Relatório Gerencial_7-Estoque" xfId="26572"/>
    <cellStyle name="s_Valuation _DB Dados do Mercado_Açúcar Físico não embarcado - Nov08 - Conferido_DB Entrada_1_relatorio_Relatório Gerencial_DB Entrada" xfId="26573"/>
    <cellStyle name="s_Valuation _DB Dados do Mercado_Açúcar Físico não embarcado - Nov08 - Conferido_DB Entrada_1_relatorio_Relatório Gerencial_DB Entrada 2" xfId="26574"/>
    <cellStyle name="s_Valuation _DB Dados do Mercado_Açúcar Físico não embarcado - Nov08 - Conferido_DB Entrada_1_relatorio_Relatório Gerencial_DB Entrada 2_15-FINANCEIRAS" xfId="26575"/>
    <cellStyle name="s_Valuation _DB Dados do Mercado_Açúcar Físico não embarcado - Nov08 - Conferido_DB Entrada_1_relatorio_Relatório Gerencial_DB Entrada_15-FINANCEIRAS" xfId="26576"/>
    <cellStyle name="s_Valuation _DB Dados do Mercado_Açúcar Físico não embarcado - Nov08 - Conferido_DB Entrada_1_relatorio_Relatório Gerencial_DB Entrada_15-FINANCEIRAS_1" xfId="26577"/>
    <cellStyle name="s_Valuation _DB Dados do Mercado_Açúcar Físico não embarcado - Nov08 - Conferido_DB Entrada_1_relatorio_Relatório Gerencial_DB Entrada_2-DRE" xfId="26578"/>
    <cellStyle name="s_Valuation _DB Dados do Mercado_Açúcar Físico não embarcado - Nov08 - Conferido_DB Entrada_1_relatorio_Relatório Gerencial_DB Entrada_2-DRE_Dep_Judiciais-Contingências" xfId="26579"/>
    <cellStyle name="s_Valuation _DB Dados do Mercado_Açúcar Físico não embarcado - Nov08 - Conferido_DB Entrada_1_relatorio_Relatório Gerencial_DB Entrada_2-DRE_DFC Gerencial" xfId="26580"/>
    <cellStyle name="s_Valuation _DB Dados do Mercado_Açúcar Físico não embarcado - Nov08 - Conferido_DB Entrada_1_relatorio_Relatório Gerencial_DB Entrada_2-DRE_DMPL" xfId="26581"/>
    <cellStyle name="s_Valuation _DB Dados do Mercado_Açúcar Físico não embarcado - Nov08 - Conferido_DB Entrada_1_relatorio_Relatório Gerencial_DB Entrada_3-Balanço" xfId="26582"/>
    <cellStyle name="s_Valuation _DB Dados do Mercado_Açúcar Físico não embarcado - Nov08 - Conferido_DB Entrada_1_relatorio_Relatório Gerencial_DB Entrada_7-Estoque" xfId="26583"/>
    <cellStyle name="s_Valuation _DB Dados do Mercado_Açúcar Físico não embarcado - Nov08 - Conferido_DB Entrada_1_RES500-NEWEDGE" xfId="26584"/>
    <cellStyle name="s_Valuation _DB Dados do Mercado_Açúcar Físico não embarcado - Nov08 - Conferido_DB Entrada_1_RES500-NEWEDGE 2" xfId="26585"/>
    <cellStyle name="s_Valuation _DB Dados do Mercado_Açúcar Físico não embarcado - Nov08 - Conferido_DB Entrada_1_RES500-NEWEDGE 2_15-FINANCEIRAS" xfId="26586"/>
    <cellStyle name="s_Valuation _DB Dados do Mercado_Açúcar Físico não embarcado - Nov08 - Conferido_DB Entrada_1_RES500-NEWEDGE_15-FINANCEIRAS" xfId="26587"/>
    <cellStyle name="s_Valuation _DB Dados do Mercado_Açúcar Físico não embarcado - Nov08 - Conferido_DB Entrada_1_RES500-NEWEDGE_15-FINANCEIRAS_1" xfId="26588"/>
    <cellStyle name="s_Valuation _DB Dados do Mercado_Açúcar Físico não embarcado - Nov08 - Conferido_DB Entrada_1_RES500-NEWEDGE_2-DRE" xfId="26589"/>
    <cellStyle name="s_Valuation _DB Dados do Mercado_Açúcar Físico não embarcado - Nov08 - Conferido_DB Entrada_1_RES500-NEWEDGE_2-DRE_Dep_Judiciais-Contingências" xfId="26590"/>
    <cellStyle name="s_Valuation _DB Dados do Mercado_Açúcar Físico não embarcado - Nov08 - Conferido_DB Entrada_1_RES500-NEWEDGE_2-DRE_DFC Gerencial" xfId="26591"/>
    <cellStyle name="s_Valuation _DB Dados do Mercado_Açúcar Físico não embarcado - Nov08 - Conferido_DB Entrada_1_RES500-NEWEDGE_2-DRE_DMPL" xfId="26592"/>
    <cellStyle name="s_Valuation _DB Dados do Mercado_Açúcar Físico não embarcado - Nov08 - Conferido_DB Entrada_1_RES500-NEWEDGE_3-Balanço" xfId="26593"/>
    <cellStyle name="s_Valuation _DB Dados do Mercado_Açúcar Físico não embarcado - Nov08 - Conferido_DB Entrada_1_RES500-NEWEDGE_7-Estoque" xfId="26594"/>
    <cellStyle name="s_Valuation _DB Dados do Mercado_Açúcar Físico não embarcado - Nov08 - Conferido_DB Entrada_1_RES500-NEWEDGE_Relatório Gerencial" xfId="26595"/>
    <cellStyle name="s_Valuation _DB Dados do Mercado_Açúcar Físico não embarcado - Nov08 - Conferido_DB Entrada_1_RES500-NEWEDGE_Relatório Gerencial 2" xfId="26596"/>
    <cellStyle name="s_Valuation _DB Dados do Mercado_Açúcar Físico não embarcado - Nov08 - Conferido_DB Entrada_1_RES500-NEWEDGE_Relatório Gerencial 2_15-FINANCEIRAS" xfId="26597"/>
    <cellStyle name="s_Valuation _DB Dados do Mercado_Açúcar Físico não embarcado - Nov08 - Conferido_DB Entrada_1_RES500-NEWEDGE_Relatório Gerencial_15-FINANCEIRAS" xfId="26598"/>
    <cellStyle name="s_Valuation _DB Dados do Mercado_Açúcar Físico não embarcado - Nov08 - Conferido_DB Entrada_1_RES500-NEWEDGE_Relatório Gerencial_15-FINANCEIRAS_1" xfId="26599"/>
    <cellStyle name="s_Valuation _DB Dados do Mercado_Açúcar Físico não embarcado - Nov08 - Conferido_DB Entrada_1_RES500-NEWEDGE_Relatório Gerencial_2-DRE" xfId="26600"/>
    <cellStyle name="s_Valuation _DB Dados do Mercado_Açúcar Físico não embarcado - Nov08 - Conferido_DB Entrada_1_RES500-NEWEDGE_Relatório Gerencial_2-DRE_Dep_Judiciais-Contingências" xfId="26601"/>
    <cellStyle name="s_Valuation _DB Dados do Mercado_Açúcar Físico não embarcado - Nov08 - Conferido_DB Entrada_1_RES500-NEWEDGE_Relatório Gerencial_2-DRE_DFC Gerencial" xfId="26602"/>
    <cellStyle name="s_Valuation _DB Dados do Mercado_Açúcar Físico não embarcado - Nov08 - Conferido_DB Entrada_1_RES500-NEWEDGE_Relatório Gerencial_2-DRE_DMPL" xfId="26603"/>
    <cellStyle name="s_Valuation _DB Dados do Mercado_Açúcar Físico não embarcado - Nov08 - Conferido_DB Entrada_1_RES500-NEWEDGE_Relatório Gerencial_3-Balanço" xfId="26604"/>
    <cellStyle name="s_Valuation _DB Dados do Mercado_Açúcar Físico não embarcado - Nov08 - Conferido_DB Entrada_1_RES500-NEWEDGE_Relatório Gerencial_7-Estoque" xfId="26605"/>
    <cellStyle name="s_Valuation _DB Dados do Mercado_Açúcar Físico não embarcado - Nov08 - Conferido_DB Entrada_1_RES500-NEWEDGE_Relatório Gerencial_DB Entrada" xfId="26606"/>
    <cellStyle name="s_Valuation _DB Dados do Mercado_Açúcar Físico não embarcado - Nov08 - Conferido_DB Entrada_1_RES500-NEWEDGE_Relatório Gerencial_DB Entrada 2" xfId="26607"/>
    <cellStyle name="s_Valuation _DB Dados do Mercado_Açúcar Físico não embarcado - Nov08 - Conferido_DB Entrada_1_RES500-NEWEDGE_Relatório Gerencial_DB Entrada 2_15-FINANCEIRAS" xfId="26608"/>
    <cellStyle name="s_Valuation _DB Dados do Mercado_Açúcar Físico não embarcado - Nov08 - Conferido_DB Entrada_1_RES500-NEWEDGE_Relatório Gerencial_DB Entrada_15-FINANCEIRAS" xfId="26609"/>
    <cellStyle name="s_Valuation _DB Dados do Mercado_Açúcar Físico não embarcado - Nov08 - Conferido_DB Entrada_1_RES500-NEWEDGE_Relatório Gerencial_DB Entrada_15-FINANCEIRAS_1" xfId="26610"/>
    <cellStyle name="s_Valuation _DB Dados do Mercado_Açúcar Físico não embarcado - Nov08 - Conferido_DB Entrada_1_RES500-NEWEDGE_Relatório Gerencial_DB Entrada_2-DRE" xfId="26611"/>
    <cellStyle name="s_Valuation _DB Dados do Mercado_Açúcar Físico não embarcado - Nov08 - Conferido_DB Entrada_1_RES500-NEWEDGE_Relatório Gerencial_DB Entrada_2-DRE_Dep_Judiciais-Contingências" xfId="26612"/>
    <cellStyle name="s_Valuation _DB Dados do Mercado_Açúcar Físico não embarcado - Nov08 - Conferido_DB Entrada_1_RES500-NEWEDGE_Relatório Gerencial_DB Entrada_2-DRE_DFC Gerencial" xfId="26613"/>
    <cellStyle name="s_Valuation _DB Dados do Mercado_Açúcar Físico não embarcado - Nov08 - Conferido_DB Entrada_1_RES500-NEWEDGE_Relatório Gerencial_DB Entrada_2-DRE_DMPL" xfId="26614"/>
    <cellStyle name="s_Valuation _DB Dados do Mercado_Açúcar Físico não embarcado - Nov08 - Conferido_DB Entrada_1_RES500-NEWEDGE_Relatório Gerencial_DB Entrada_3-Balanço" xfId="26615"/>
    <cellStyle name="s_Valuation _DB Dados do Mercado_Açúcar Físico não embarcado - Nov08 - Conferido_DB Entrada_1_RES500-NEWEDGE_Relatório Gerencial_DB Entrada_7-Estoque" xfId="26616"/>
    <cellStyle name="s_Valuation _DB Dados do Mercado_Açúcar Físico não embarcado - Nov08 - Conferido_DB Entrada_1_segregado" xfId="26617"/>
    <cellStyle name="s_Valuation _DB Dados do Mercado_Açúcar Físico não embarcado - Nov08 - Conferido_DB Entrada_1_segregado 2" xfId="26618"/>
    <cellStyle name="s_Valuation _DB Dados do Mercado_Açúcar Físico não embarcado - Nov08 - Conferido_DB Entrada_1_segregado 2_15-FINANCEIRAS" xfId="26619"/>
    <cellStyle name="s_Valuation _DB Dados do Mercado_Açúcar Físico não embarcado - Nov08 - Conferido_DB Entrada_1_segregado_1" xfId="26620"/>
    <cellStyle name="s_Valuation _DB Dados do Mercado_Açúcar Físico não embarcado - Nov08 - Conferido_DB Entrada_1_segregado_1 2" xfId="26621"/>
    <cellStyle name="s_Valuation _DB Dados do Mercado_Açúcar Físico não embarcado - Nov08 - Conferido_DB Entrada_1_segregado_1 2_15-FINANCEIRAS" xfId="26622"/>
    <cellStyle name="s_Valuation _DB Dados do Mercado_Açúcar Físico não embarcado - Nov08 - Conferido_DB Entrada_1_segregado_1_15-FINANCEIRAS" xfId="26623"/>
    <cellStyle name="s_Valuation _DB Dados do Mercado_Açúcar Físico não embarcado - Nov08 - Conferido_DB Entrada_1_segregado_1_15-FINANCEIRAS_1" xfId="26624"/>
    <cellStyle name="s_Valuation _DB Dados do Mercado_Açúcar Físico não embarcado - Nov08 - Conferido_DB Entrada_1_segregado_1_2-DRE" xfId="26625"/>
    <cellStyle name="s_Valuation _DB Dados do Mercado_Açúcar Físico não embarcado - Nov08 - Conferido_DB Entrada_1_segregado_1_2-DRE_Dep_Judiciais-Contingências" xfId="26626"/>
    <cellStyle name="s_Valuation _DB Dados do Mercado_Açúcar Físico não embarcado - Nov08 - Conferido_DB Entrada_1_segregado_1_2-DRE_DFC Gerencial" xfId="26627"/>
    <cellStyle name="s_Valuation _DB Dados do Mercado_Açúcar Físico não embarcado - Nov08 - Conferido_DB Entrada_1_segregado_1_2-DRE_DMPL" xfId="26628"/>
    <cellStyle name="s_Valuation _DB Dados do Mercado_Açúcar Físico não embarcado - Nov08 - Conferido_DB Entrada_1_segregado_1_3-Balanço" xfId="26629"/>
    <cellStyle name="s_Valuation _DB Dados do Mercado_Açúcar Físico não embarcado - Nov08 - Conferido_DB Entrada_1_segregado_1_7-Estoque" xfId="26630"/>
    <cellStyle name="s_Valuation _DB Dados do Mercado_Açúcar Físico não embarcado - Nov08 - Conferido_DB Entrada_1_segregado_1_Relatório Gerencial" xfId="26631"/>
    <cellStyle name="s_Valuation _DB Dados do Mercado_Açúcar Físico não embarcado - Nov08 - Conferido_DB Entrada_1_segregado_1_Relatório Gerencial 2" xfId="26632"/>
    <cellStyle name="s_Valuation _DB Dados do Mercado_Açúcar Físico não embarcado - Nov08 - Conferido_DB Entrada_1_segregado_1_Relatório Gerencial 2_15-FINANCEIRAS" xfId="26633"/>
    <cellStyle name="s_Valuation _DB Dados do Mercado_Açúcar Físico não embarcado - Nov08 - Conferido_DB Entrada_1_segregado_1_Relatório Gerencial_15-FINANCEIRAS" xfId="26634"/>
    <cellStyle name="s_Valuation _DB Dados do Mercado_Açúcar Físico não embarcado - Nov08 - Conferido_DB Entrada_1_segregado_1_Relatório Gerencial_15-FINANCEIRAS_1" xfId="26635"/>
    <cellStyle name="s_Valuation _DB Dados do Mercado_Açúcar Físico não embarcado - Nov08 - Conferido_DB Entrada_1_segregado_1_Relatório Gerencial_2-DRE" xfId="26636"/>
    <cellStyle name="s_Valuation _DB Dados do Mercado_Açúcar Físico não embarcado - Nov08 - Conferido_DB Entrada_1_segregado_1_Relatório Gerencial_2-DRE_Dep_Judiciais-Contingências" xfId="26637"/>
    <cellStyle name="s_Valuation _DB Dados do Mercado_Açúcar Físico não embarcado - Nov08 - Conferido_DB Entrada_1_segregado_1_Relatório Gerencial_2-DRE_DFC Gerencial" xfId="26638"/>
    <cellStyle name="s_Valuation _DB Dados do Mercado_Açúcar Físico não embarcado - Nov08 - Conferido_DB Entrada_1_segregado_1_Relatório Gerencial_2-DRE_DMPL" xfId="26639"/>
    <cellStyle name="s_Valuation _DB Dados do Mercado_Açúcar Físico não embarcado - Nov08 - Conferido_DB Entrada_1_segregado_1_Relatório Gerencial_3-Balanço" xfId="26640"/>
    <cellStyle name="s_Valuation _DB Dados do Mercado_Açúcar Físico não embarcado - Nov08 - Conferido_DB Entrada_1_segregado_1_Relatório Gerencial_7-Estoque" xfId="26641"/>
    <cellStyle name="s_Valuation _DB Dados do Mercado_Açúcar Físico não embarcado - Nov08 - Conferido_DB Entrada_1_segregado_1_Relatório Gerencial_DB Entrada" xfId="26642"/>
    <cellStyle name="s_Valuation _DB Dados do Mercado_Açúcar Físico não embarcado - Nov08 - Conferido_DB Entrada_1_segregado_1_Relatório Gerencial_DB Entrada 2" xfId="26643"/>
    <cellStyle name="s_Valuation _DB Dados do Mercado_Açúcar Físico não embarcado - Nov08 - Conferido_DB Entrada_1_segregado_1_Relatório Gerencial_DB Entrada 2_15-FINANCEIRAS" xfId="26644"/>
    <cellStyle name="s_Valuation _DB Dados do Mercado_Açúcar Físico não embarcado - Nov08 - Conferido_DB Entrada_1_segregado_1_Relatório Gerencial_DB Entrada_15-FINANCEIRAS" xfId="26645"/>
    <cellStyle name="s_Valuation _DB Dados do Mercado_Açúcar Físico não embarcado - Nov08 - Conferido_DB Entrada_1_segregado_1_Relatório Gerencial_DB Entrada_15-FINANCEIRAS_1" xfId="26646"/>
    <cellStyle name="s_Valuation _DB Dados do Mercado_Açúcar Físico não embarcado - Nov08 - Conferido_DB Entrada_1_segregado_1_Relatório Gerencial_DB Entrada_2-DRE" xfId="26647"/>
    <cellStyle name="s_Valuation _DB Dados do Mercado_Açúcar Físico não embarcado - Nov08 - Conferido_DB Entrada_1_segregado_1_Relatório Gerencial_DB Entrada_2-DRE_Dep_Judiciais-Contingências" xfId="26648"/>
    <cellStyle name="s_Valuation _DB Dados do Mercado_Açúcar Físico não embarcado - Nov08 - Conferido_DB Entrada_1_segregado_1_Relatório Gerencial_DB Entrada_2-DRE_DFC Gerencial" xfId="26649"/>
    <cellStyle name="s_Valuation _DB Dados do Mercado_Açúcar Físico não embarcado - Nov08 - Conferido_DB Entrada_1_segregado_1_Relatório Gerencial_DB Entrada_2-DRE_DMPL" xfId="26650"/>
    <cellStyle name="s_Valuation _DB Dados do Mercado_Açúcar Físico não embarcado - Nov08 - Conferido_DB Entrada_1_segregado_1_Relatório Gerencial_DB Entrada_3-Balanço" xfId="26651"/>
    <cellStyle name="s_Valuation _DB Dados do Mercado_Açúcar Físico não embarcado - Nov08 - Conferido_DB Entrada_1_segregado_1_Relatório Gerencial_DB Entrada_7-Estoque" xfId="26652"/>
    <cellStyle name="s_Valuation _DB Dados do Mercado_Açúcar Físico não embarcado - Nov08 - Conferido_DB Entrada_1_segregado_15-FINANCEIRAS" xfId="26653"/>
    <cellStyle name="s_Valuation _DB Dados do Mercado_Açúcar Físico não embarcado - Nov08 - Conferido_DB Entrada_1_segregado_15-FINANCEIRAS_1" xfId="26654"/>
    <cellStyle name="s_Valuation _DB Dados do Mercado_Açúcar Físico não embarcado - Nov08 - Conferido_DB Entrada_1_segregado_2" xfId="26655"/>
    <cellStyle name="s_Valuation _DB Dados do Mercado_Açúcar Físico não embarcado - Nov08 - Conferido_DB Entrada_1_segregado_2 2" xfId="26656"/>
    <cellStyle name="s_Valuation _DB Dados do Mercado_Açúcar Físico não embarcado - Nov08 - Conferido_DB Entrada_1_segregado_2 2_15-FINANCEIRAS" xfId="26657"/>
    <cellStyle name="s_Valuation _DB Dados do Mercado_Açúcar Físico não embarcado - Nov08 - Conferido_DB Entrada_1_segregado_2_15-FINANCEIRAS" xfId="26658"/>
    <cellStyle name="s_Valuation _DB Dados do Mercado_Açúcar Físico não embarcado - Nov08 - Conferido_DB Entrada_1_segregado_2_15-FINANCEIRAS_1" xfId="26659"/>
    <cellStyle name="s_Valuation _DB Dados do Mercado_Açúcar Físico não embarcado - Nov08 - Conferido_DB Entrada_1_segregado_2_2-DRE" xfId="26660"/>
    <cellStyle name="s_Valuation _DB Dados do Mercado_Açúcar Físico não embarcado - Nov08 - Conferido_DB Entrada_1_segregado_2_2-DRE_Dep_Judiciais-Contingências" xfId="26661"/>
    <cellStyle name="s_Valuation _DB Dados do Mercado_Açúcar Físico não embarcado - Nov08 - Conferido_DB Entrada_1_segregado_2_2-DRE_DFC Gerencial" xfId="26662"/>
    <cellStyle name="s_Valuation _DB Dados do Mercado_Açúcar Físico não embarcado - Nov08 - Conferido_DB Entrada_1_segregado_2_2-DRE_DMPL" xfId="26663"/>
    <cellStyle name="s_Valuation _DB Dados do Mercado_Açúcar Físico não embarcado - Nov08 - Conferido_DB Entrada_1_segregado_2_3-Balanço" xfId="26664"/>
    <cellStyle name="s_Valuation _DB Dados do Mercado_Açúcar Físico não embarcado - Nov08 - Conferido_DB Entrada_1_segregado_2_7-Estoque" xfId="26665"/>
    <cellStyle name="s_Valuation _DB Dados do Mercado_Açúcar Físico não embarcado - Nov08 - Conferido_DB Entrada_1_segregado_2_DB Boletas Abertas" xfId="26666"/>
    <cellStyle name="s_Valuation _DB Dados do Mercado_Açúcar Físico não embarcado - Nov08 - Conferido_DB Entrada_1_segregado_2_DB Boletas Abertas 2" xfId="26667"/>
    <cellStyle name="s_Valuation _DB Dados do Mercado_Açúcar Físico não embarcado - Nov08 - Conferido_DB Entrada_1_segregado_2_DB Boletas Abertas 2_15-FINANCEIRAS" xfId="26668"/>
    <cellStyle name="s_Valuation _DB Dados do Mercado_Açúcar Físico não embarcado - Nov08 - Conferido_DB Entrada_1_segregado_2_DB Boletas Abertas_15-FINANCEIRAS" xfId="26669"/>
    <cellStyle name="s_Valuation _DB Dados do Mercado_Açúcar Físico não embarcado - Nov08 - Conferido_DB Entrada_1_segregado_2_DB Boletas Abertas_15-FINANCEIRAS_1" xfId="26670"/>
    <cellStyle name="s_Valuation _DB Dados do Mercado_Açúcar Físico não embarcado - Nov08 - Conferido_DB Entrada_1_segregado_2_DB Boletas Abertas_2-DRE" xfId="26671"/>
    <cellStyle name="s_Valuation _DB Dados do Mercado_Açúcar Físico não embarcado - Nov08 - Conferido_DB Entrada_1_segregado_2_DB Boletas Abertas_2-DRE_Dep_Judiciais-Contingências" xfId="26672"/>
    <cellStyle name="s_Valuation _DB Dados do Mercado_Açúcar Físico não embarcado - Nov08 - Conferido_DB Entrada_1_segregado_2_DB Boletas Abertas_2-DRE_DFC Gerencial" xfId="26673"/>
    <cellStyle name="s_Valuation _DB Dados do Mercado_Açúcar Físico não embarcado - Nov08 - Conferido_DB Entrada_1_segregado_2_DB Boletas Abertas_2-DRE_DMPL" xfId="26674"/>
    <cellStyle name="s_Valuation _DB Dados do Mercado_Açúcar Físico não embarcado - Nov08 - Conferido_DB Entrada_1_segregado_2_DB Boletas Abertas_3-Balanço" xfId="26675"/>
    <cellStyle name="s_Valuation _DB Dados do Mercado_Açúcar Físico não embarcado - Nov08 - Conferido_DB Entrada_1_segregado_2_DB Boletas Abertas_7-Estoque" xfId="26676"/>
    <cellStyle name="s_Valuation _DB Dados do Mercado_Açúcar Físico não embarcado - Nov08 - Conferido_DB Entrada_1_segregado_2_DB Boletas Vencendo" xfId="26677"/>
    <cellStyle name="s_Valuation _DB Dados do Mercado_Açúcar Físico não embarcado - Nov08 - Conferido_DB Entrada_1_segregado_2_DB Boletas Vencendo 2" xfId="26678"/>
    <cellStyle name="s_Valuation _DB Dados do Mercado_Açúcar Físico não embarcado - Nov08 - Conferido_DB Entrada_1_segregado_2_DB Boletas Vencendo 2_15-FINANCEIRAS" xfId="26679"/>
    <cellStyle name="s_Valuation _DB Dados do Mercado_Açúcar Físico não embarcado - Nov08 - Conferido_DB Entrada_1_segregado_2_DB Boletas Vencendo_15-FINANCEIRAS" xfId="26680"/>
    <cellStyle name="s_Valuation _DB Dados do Mercado_Açúcar Físico não embarcado - Nov08 - Conferido_DB Entrada_1_segregado_2_DB Boletas Vencendo_15-FINANCEIRAS_1" xfId="26681"/>
    <cellStyle name="s_Valuation _DB Dados do Mercado_Açúcar Físico não embarcado - Nov08 - Conferido_DB Entrada_1_segregado_2_DB Boletas Vencendo_2-DRE" xfId="26682"/>
    <cellStyle name="s_Valuation _DB Dados do Mercado_Açúcar Físico não embarcado - Nov08 - Conferido_DB Entrada_1_segregado_2_DB Boletas Vencendo_2-DRE_Dep_Judiciais-Contingências" xfId="26683"/>
    <cellStyle name="s_Valuation _DB Dados do Mercado_Açúcar Físico não embarcado - Nov08 - Conferido_DB Entrada_1_segregado_2_DB Boletas Vencendo_2-DRE_DFC Gerencial" xfId="26684"/>
    <cellStyle name="s_Valuation _DB Dados do Mercado_Açúcar Físico não embarcado - Nov08 - Conferido_DB Entrada_1_segregado_2_DB Boletas Vencendo_2-DRE_DMPL" xfId="26685"/>
    <cellStyle name="s_Valuation _DB Dados do Mercado_Açúcar Físico não embarcado - Nov08 - Conferido_DB Entrada_1_segregado_2_DB Boletas Vencendo_3-Balanço" xfId="26686"/>
    <cellStyle name="s_Valuation _DB Dados do Mercado_Açúcar Físico não embarcado - Nov08 - Conferido_DB Entrada_1_segregado_2_DB Boletas Vencendo_7-Estoque" xfId="26687"/>
    <cellStyle name="s_Valuation _DB Dados do Mercado_Açúcar Físico não embarcado - Nov08 - Conferido_DB Entrada_1_segregado_2_DB Boletas Vencendo_Relatório Gerencial" xfId="26688"/>
    <cellStyle name="s_Valuation _DB Dados do Mercado_Açúcar Físico não embarcado - Nov08 - Conferido_DB Entrada_1_segregado_2_DB Boletas Vencendo_Relatório Gerencial 2" xfId="26689"/>
    <cellStyle name="s_Valuation _DB Dados do Mercado_Açúcar Físico não embarcado - Nov08 - Conferido_DB Entrada_1_segregado_2_DB Boletas Vencendo_Relatório Gerencial 2_15-FINANCEIRAS" xfId="26690"/>
    <cellStyle name="s_Valuation _DB Dados do Mercado_Açúcar Físico não embarcado - Nov08 - Conferido_DB Entrada_1_segregado_2_DB Boletas Vencendo_Relatório Gerencial_15-FINANCEIRAS" xfId="26691"/>
    <cellStyle name="s_Valuation _DB Dados do Mercado_Açúcar Físico não embarcado - Nov08 - Conferido_DB Entrada_1_segregado_2_DB Boletas Vencendo_Relatório Gerencial_15-FINANCEIRAS_1" xfId="26692"/>
    <cellStyle name="s_Valuation _DB Dados do Mercado_Açúcar Físico não embarcado - Nov08 - Conferido_DB Entrada_1_segregado_2_DB Boletas Vencendo_Relatório Gerencial_2-DRE" xfId="26693"/>
    <cellStyle name="s_Valuation _DB Dados do Mercado_Açúcar Físico não embarcado - Nov08 - Conferido_DB Entrada_1_segregado_2_DB Boletas Vencendo_Relatório Gerencial_2-DRE_Dep_Judiciais-Contingências" xfId="26694"/>
    <cellStyle name="s_Valuation _DB Dados do Mercado_Açúcar Físico não embarcado - Nov08 - Conferido_DB Entrada_1_segregado_2_DB Boletas Vencendo_Relatório Gerencial_2-DRE_DFC Gerencial" xfId="26695"/>
    <cellStyle name="s_Valuation _DB Dados do Mercado_Açúcar Físico não embarcado - Nov08 - Conferido_DB Entrada_1_segregado_2_DB Boletas Vencendo_Relatório Gerencial_2-DRE_DMPL" xfId="26696"/>
    <cellStyle name="s_Valuation _DB Dados do Mercado_Açúcar Físico não embarcado - Nov08 - Conferido_DB Entrada_1_segregado_2_DB Boletas Vencendo_Relatório Gerencial_3-Balanço" xfId="26697"/>
    <cellStyle name="s_Valuation _DB Dados do Mercado_Açúcar Físico não embarcado - Nov08 - Conferido_DB Entrada_1_segregado_2_DB Boletas Vencendo_Relatório Gerencial_7-Estoque" xfId="26698"/>
    <cellStyle name="s_Valuation _DB Dados do Mercado_Açúcar Físico não embarcado - Nov08 - Conferido_DB Entrada_1_segregado_2_DB Boletas Vencendo_Relatório Gerencial_DB Entrada" xfId="26699"/>
    <cellStyle name="s_Valuation _DB Dados do Mercado_Açúcar Físico não embarcado - Nov08 - Conferido_DB Entrada_1_segregado_2_DB Boletas Vencendo_Relatório Gerencial_DB Entrada 2" xfId="26700"/>
    <cellStyle name="s_Valuation _DB Dados do Mercado_Açúcar Físico não embarcado - Nov08 - Conferido_DB Entrada_1_segregado_2_DB Boletas Vencendo_Relatório Gerencial_DB Entrada 2_15-FINANCEIRAS" xfId="26701"/>
    <cellStyle name="s_Valuation _DB Dados do Mercado_Açúcar Físico não embarcado - Nov08 - Conferido_DB Entrada_1_segregado_2_DB Boletas Vencendo_Relatório Gerencial_DB Entrada_15-FINANCEIRAS" xfId="26702"/>
    <cellStyle name="s_Valuation _DB Dados do Mercado_Açúcar Físico não embarcado - Nov08 - Conferido_DB Entrada_1_segregado_2_DB Boletas Vencendo_Relatório Gerencial_DB Entrada_15-FINANCEIRAS_1" xfId="26703"/>
    <cellStyle name="s_Valuation _DB Dados do Mercado_Açúcar Físico não embarcado - Nov08 - Conferido_DB Entrada_1_segregado_2_DB Boletas Vencendo_Relatório Gerencial_DB Entrada_2-DRE" xfId="26704"/>
    <cellStyle name="s_Valuation _DB Dados do Mercado_Açúcar Físico não embarcado - Nov08 - Conferido_DB Entrada_1_segregado_2_DB Boletas Vencendo_Relatório Gerencial_DB Entrada_2-DRE_Dep_Judiciais-Contingências" xfId="26705"/>
    <cellStyle name="s_Valuation _DB Dados do Mercado_Açúcar Físico não embarcado - Nov08 - Conferido_DB Entrada_1_segregado_2_DB Boletas Vencendo_Relatório Gerencial_DB Entrada_2-DRE_DFC Gerencial" xfId="26706"/>
    <cellStyle name="s_Valuation _DB Dados do Mercado_Açúcar Físico não embarcado - Nov08 - Conferido_DB Entrada_1_segregado_2_DB Boletas Vencendo_Relatório Gerencial_DB Entrada_2-DRE_DMPL" xfId="26707"/>
    <cellStyle name="s_Valuation _DB Dados do Mercado_Açúcar Físico não embarcado - Nov08 - Conferido_DB Entrada_1_segregado_2_DB Boletas Vencendo_Relatório Gerencial_DB Entrada_3-Balanço" xfId="26708"/>
    <cellStyle name="s_Valuation _DB Dados do Mercado_Açúcar Físico não embarcado - Nov08 - Conferido_DB Entrada_1_segregado_2_DB Boletas Vencendo_Relatório Gerencial_DB Entrada_7-Estoque" xfId="26709"/>
    <cellStyle name="s_Valuation _DB Dados do Mercado_Açúcar Físico não embarcado - Nov08 - Conferido_DB Entrada_1_segregado_2_DB Controle" xfId="26710"/>
    <cellStyle name="s_Valuation _DB Dados do Mercado_Açúcar Físico não embarcado - Nov08 - Conferido_DB Entrada_1_segregado_2_DB Controle 2" xfId="26711"/>
    <cellStyle name="s_Valuation _DB Dados do Mercado_Açúcar Físico não embarcado - Nov08 - Conferido_DB Entrada_1_segregado_2_DB Controle 2_15-FINANCEIRAS" xfId="26712"/>
    <cellStyle name="s_Valuation _DB Dados do Mercado_Açúcar Físico não embarcado - Nov08 - Conferido_DB Entrada_1_segregado_2_DB Controle_15-FINANCEIRAS" xfId="26713"/>
    <cellStyle name="s_Valuation _DB Dados do Mercado_Açúcar Físico não embarcado - Nov08 - Conferido_DB Entrada_1_segregado_2_DB Controle_15-FINANCEIRAS_1" xfId="26714"/>
    <cellStyle name="s_Valuation _DB Dados do Mercado_Açúcar Físico não embarcado - Nov08 - Conferido_DB Entrada_1_segregado_2_DB Controle_2-DRE" xfId="26715"/>
    <cellStyle name="s_Valuation _DB Dados do Mercado_Açúcar Físico não embarcado - Nov08 - Conferido_DB Entrada_1_segregado_2_DB Controle_2-DRE_Dep_Judiciais-Contingências" xfId="26716"/>
    <cellStyle name="s_Valuation _DB Dados do Mercado_Açúcar Físico não embarcado - Nov08 - Conferido_DB Entrada_1_segregado_2_DB Controle_2-DRE_DFC Gerencial" xfId="26717"/>
    <cellStyle name="s_Valuation _DB Dados do Mercado_Açúcar Físico não embarcado - Nov08 - Conferido_DB Entrada_1_segregado_2_DB Controle_2-DRE_DMPL" xfId="26718"/>
    <cellStyle name="s_Valuation _DB Dados do Mercado_Açúcar Físico não embarcado - Nov08 - Conferido_DB Entrada_1_segregado_2_DB Controle_3-Balanço" xfId="26719"/>
    <cellStyle name="s_Valuation _DB Dados do Mercado_Açúcar Físico não embarcado - Nov08 - Conferido_DB Entrada_1_segregado_2_DB Controle_7-Estoque" xfId="26720"/>
    <cellStyle name="s_Valuation _DB Dados do Mercado_Açúcar Físico não embarcado - Nov08 - Conferido_DB Entrada_1_segregado_2_DB Entrada" xfId="26721"/>
    <cellStyle name="s_Valuation _DB Dados do Mercado_Açúcar Físico não embarcado - Nov08 - Conferido_DB Entrada_1_segregado_2_DB Entrada 2" xfId="26722"/>
    <cellStyle name="s_Valuation _DB Dados do Mercado_Açúcar Físico não embarcado - Nov08 - Conferido_DB Entrada_1_segregado_2_DB Entrada 2_15-FINANCEIRAS" xfId="26723"/>
    <cellStyle name="s_Valuation _DB Dados do Mercado_Açúcar Físico não embarcado - Nov08 - Conferido_DB Entrada_1_segregado_2_DB Entrada_1" xfId="26724"/>
    <cellStyle name="s_Valuation _DB Dados do Mercado_Açúcar Físico não embarcado - Nov08 - Conferido_DB Entrada_1_segregado_2_DB Entrada_1 2" xfId="26725"/>
    <cellStyle name="s_Valuation _DB Dados do Mercado_Açúcar Físico não embarcado - Nov08 - Conferido_DB Entrada_1_segregado_2_DB Entrada_1 2_15-FINANCEIRAS" xfId="26726"/>
    <cellStyle name="s_Valuation _DB Dados do Mercado_Açúcar Físico não embarcado - Nov08 - Conferido_DB Entrada_1_segregado_2_DB Entrada_1_15-FINANCEIRAS" xfId="26727"/>
    <cellStyle name="s_Valuation _DB Dados do Mercado_Açúcar Físico não embarcado - Nov08 - Conferido_DB Entrada_1_segregado_2_DB Entrada_1_15-FINANCEIRAS_1" xfId="26728"/>
    <cellStyle name="s_Valuation _DB Dados do Mercado_Açúcar Físico não embarcado - Nov08 - Conferido_DB Entrada_1_segregado_2_DB Entrada_1_2-DRE" xfId="26729"/>
    <cellStyle name="s_Valuation _DB Dados do Mercado_Açúcar Físico não embarcado - Nov08 - Conferido_DB Entrada_1_segregado_2_DB Entrada_1_2-DRE_Dep_Judiciais-Contingências" xfId="26730"/>
    <cellStyle name="s_Valuation _DB Dados do Mercado_Açúcar Físico não embarcado - Nov08 - Conferido_DB Entrada_1_segregado_2_DB Entrada_1_2-DRE_DFC Gerencial" xfId="26731"/>
    <cellStyle name="s_Valuation _DB Dados do Mercado_Açúcar Físico não embarcado - Nov08 - Conferido_DB Entrada_1_segregado_2_DB Entrada_1_2-DRE_DMPL" xfId="26732"/>
    <cellStyle name="s_Valuation _DB Dados do Mercado_Açúcar Físico não embarcado - Nov08 - Conferido_DB Entrada_1_segregado_2_DB Entrada_1_3-Balanço" xfId="26733"/>
    <cellStyle name="s_Valuation _DB Dados do Mercado_Açúcar Físico não embarcado - Nov08 - Conferido_DB Entrada_1_segregado_2_DB Entrada_1_7-Estoque" xfId="26734"/>
    <cellStyle name="s_Valuation _DB Dados do Mercado_Açúcar Físico não embarcado - Nov08 - Conferido_DB Entrada_1_segregado_2_DB Entrada_1_Relatório Gerencial" xfId="26735"/>
    <cellStyle name="s_Valuation _DB Dados do Mercado_Açúcar Físico não embarcado - Nov08 - Conferido_DB Entrada_1_segregado_2_DB Entrada_1_Relatório Gerencial 2" xfId="26736"/>
    <cellStyle name="s_Valuation _DB Dados do Mercado_Açúcar Físico não embarcado - Nov08 - Conferido_DB Entrada_1_segregado_2_DB Entrada_1_Relatório Gerencial 2_15-FINANCEIRAS" xfId="26737"/>
    <cellStyle name="s_Valuation _DB Dados do Mercado_Açúcar Físico não embarcado - Nov08 - Conferido_DB Entrada_1_segregado_2_DB Entrada_1_Relatório Gerencial_15-FINANCEIRAS" xfId="26738"/>
    <cellStyle name="s_Valuation _DB Dados do Mercado_Açúcar Físico não embarcado - Nov08 - Conferido_DB Entrada_1_segregado_2_DB Entrada_1_Relatório Gerencial_15-FINANCEIRAS_1" xfId="26739"/>
    <cellStyle name="s_Valuation _DB Dados do Mercado_Açúcar Físico não embarcado - Nov08 - Conferido_DB Entrada_1_segregado_2_DB Entrada_1_Relatório Gerencial_2-DRE" xfId="26740"/>
    <cellStyle name="s_Valuation _DB Dados do Mercado_Açúcar Físico não embarcado - Nov08 - Conferido_DB Entrada_1_segregado_2_DB Entrada_1_Relatório Gerencial_2-DRE_Dep_Judiciais-Contingências" xfId="26741"/>
    <cellStyle name="s_Valuation _DB Dados do Mercado_Açúcar Físico não embarcado - Nov08 - Conferido_DB Entrada_1_segregado_2_DB Entrada_1_Relatório Gerencial_2-DRE_DFC Gerencial" xfId="26742"/>
    <cellStyle name="s_Valuation _DB Dados do Mercado_Açúcar Físico não embarcado - Nov08 - Conferido_DB Entrada_1_segregado_2_DB Entrada_1_Relatório Gerencial_2-DRE_DMPL" xfId="26743"/>
    <cellStyle name="s_Valuation _DB Dados do Mercado_Açúcar Físico não embarcado - Nov08 - Conferido_DB Entrada_1_segregado_2_DB Entrada_1_Relatório Gerencial_3-Balanço" xfId="26744"/>
    <cellStyle name="s_Valuation _DB Dados do Mercado_Açúcar Físico não embarcado - Nov08 - Conferido_DB Entrada_1_segregado_2_DB Entrada_1_Relatório Gerencial_7-Estoque" xfId="26745"/>
    <cellStyle name="s_Valuation _DB Dados do Mercado_Açúcar Físico não embarcado - Nov08 - Conferido_DB Entrada_1_segregado_2_DB Entrada_1_Relatório Gerencial_DB Entrada" xfId="26746"/>
    <cellStyle name="s_Valuation _DB Dados do Mercado_Açúcar Físico não embarcado - Nov08 - Conferido_DB Entrada_1_segregado_2_DB Entrada_1_Relatório Gerencial_DB Entrada 2" xfId="26747"/>
    <cellStyle name="s_Valuation _DB Dados do Mercado_Açúcar Físico não embarcado - Nov08 - Conferido_DB Entrada_1_segregado_2_DB Entrada_1_Relatório Gerencial_DB Entrada 2_15-FINANCEIRAS" xfId="26748"/>
    <cellStyle name="s_Valuation _DB Dados do Mercado_Açúcar Físico não embarcado - Nov08 - Conferido_DB Entrada_1_segregado_2_DB Entrada_1_Relatório Gerencial_DB Entrada_15-FINANCEIRAS" xfId="26749"/>
    <cellStyle name="s_Valuation _DB Dados do Mercado_Açúcar Físico não embarcado - Nov08 - Conferido_DB Entrada_1_segregado_2_DB Entrada_1_Relatório Gerencial_DB Entrada_15-FINANCEIRAS_1" xfId="26750"/>
    <cellStyle name="s_Valuation _DB Dados do Mercado_Açúcar Físico não embarcado - Nov08 - Conferido_DB Entrada_1_segregado_2_DB Entrada_1_Relatório Gerencial_DB Entrada_2-DRE" xfId="26751"/>
    <cellStyle name="s_Valuation _DB Dados do Mercado_Açúcar Físico não embarcado - Nov08 - Conferido_DB Entrada_1_segregado_2_DB Entrada_1_Relatório Gerencial_DB Entrada_2-DRE_Dep_Judiciais-Contingências" xfId="26752"/>
    <cellStyle name="s_Valuation _DB Dados do Mercado_Açúcar Físico não embarcado - Nov08 - Conferido_DB Entrada_1_segregado_2_DB Entrada_1_Relatório Gerencial_DB Entrada_2-DRE_DFC Gerencial" xfId="26753"/>
    <cellStyle name="s_Valuation _DB Dados do Mercado_Açúcar Físico não embarcado - Nov08 - Conferido_DB Entrada_1_segregado_2_DB Entrada_1_Relatório Gerencial_DB Entrada_2-DRE_DMPL" xfId="26754"/>
    <cellStyle name="s_Valuation _DB Dados do Mercado_Açúcar Físico não embarcado - Nov08 - Conferido_DB Entrada_1_segregado_2_DB Entrada_1_Relatório Gerencial_DB Entrada_3-Balanço" xfId="26755"/>
    <cellStyle name="s_Valuation _DB Dados do Mercado_Açúcar Físico não embarcado - Nov08 - Conferido_DB Entrada_1_segregado_2_DB Entrada_1_Relatório Gerencial_DB Entrada_7-Estoque" xfId="26756"/>
    <cellStyle name="s_Valuation _DB Dados do Mercado_Açúcar Físico não embarcado - Nov08 - Conferido_DB Entrada_1_segregado_2_DB Entrada_15-FINANCEIRAS" xfId="26757"/>
    <cellStyle name="s_Valuation _DB Dados do Mercado_Açúcar Físico não embarcado - Nov08 - Conferido_DB Entrada_1_segregado_2_DB Entrada_15-FINANCEIRAS_1" xfId="26758"/>
    <cellStyle name="s_Valuation _DB Dados do Mercado_Açúcar Físico não embarcado - Nov08 - Conferido_DB Entrada_1_segregado_2_DB Entrada_2-DRE" xfId="26759"/>
    <cellStyle name="s_Valuation _DB Dados do Mercado_Açúcar Físico não embarcado - Nov08 - Conferido_DB Entrada_1_segregado_2_DB Entrada_2-DRE_Dep_Judiciais-Contingências" xfId="26760"/>
    <cellStyle name="s_Valuation _DB Dados do Mercado_Açúcar Físico não embarcado - Nov08 - Conferido_DB Entrada_1_segregado_2_DB Entrada_2-DRE_DFC Gerencial" xfId="26761"/>
    <cellStyle name="s_Valuation _DB Dados do Mercado_Açúcar Físico não embarcado - Nov08 - Conferido_DB Entrada_1_segregado_2_DB Entrada_2-DRE_DMPL" xfId="26762"/>
    <cellStyle name="s_Valuation _DB Dados do Mercado_Açúcar Físico não embarcado - Nov08 - Conferido_DB Entrada_1_segregado_2_DB Entrada_3-Balanço" xfId="26763"/>
    <cellStyle name="s_Valuation _DB Dados do Mercado_Açúcar Físico não embarcado - Nov08 - Conferido_DB Entrada_1_segregado_2_DB Entrada_7-Estoque" xfId="26764"/>
    <cellStyle name="s_Valuation _DB Dados do Mercado_Açúcar Físico não embarcado - Nov08 - Conferido_DB Entrada_1_segregado_2_DB Entrada_DB Boletas Abertas" xfId="26765"/>
    <cellStyle name="s_Valuation _DB Dados do Mercado_Açúcar Físico não embarcado - Nov08 - Conferido_DB Entrada_1_segregado_2_DB Entrada_DB Boletas Abertas 2" xfId="26766"/>
    <cellStyle name="s_Valuation _DB Dados do Mercado_Açúcar Físico não embarcado - Nov08 - Conferido_DB Entrada_1_segregado_2_DB Entrada_DB Boletas Abertas 2_15-FINANCEIRAS" xfId="26767"/>
    <cellStyle name="s_Valuation _DB Dados do Mercado_Açúcar Físico não embarcado - Nov08 - Conferido_DB Entrada_1_segregado_2_DB Entrada_DB Boletas Abertas_15-FINANCEIRAS" xfId="26768"/>
    <cellStyle name="s_Valuation _DB Dados do Mercado_Açúcar Físico não embarcado - Nov08 - Conferido_DB Entrada_1_segregado_2_DB Entrada_DB Boletas Abertas_15-FINANCEIRAS_1" xfId="26769"/>
    <cellStyle name="s_Valuation _DB Dados do Mercado_Açúcar Físico não embarcado - Nov08 - Conferido_DB Entrada_1_segregado_2_DB Entrada_DB Boletas Abertas_2-DRE" xfId="26770"/>
    <cellStyle name="s_Valuation _DB Dados do Mercado_Açúcar Físico não embarcado - Nov08 - Conferido_DB Entrada_1_segregado_2_DB Entrada_DB Boletas Abertas_2-DRE_Dep_Judiciais-Contingências" xfId="26771"/>
    <cellStyle name="s_Valuation _DB Dados do Mercado_Açúcar Físico não embarcado - Nov08 - Conferido_DB Entrada_1_segregado_2_DB Entrada_DB Boletas Abertas_2-DRE_DFC Gerencial" xfId="26772"/>
    <cellStyle name="s_Valuation _DB Dados do Mercado_Açúcar Físico não embarcado - Nov08 - Conferido_DB Entrada_1_segregado_2_DB Entrada_DB Boletas Abertas_2-DRE_DMPL" xfId="26773"/>
    <cellStyle name="s_Valuation _DB Dados do Mercado_Açúcar Físico não embarcado - Nov08 - Conferido_DB Entrada_1_segregado_2_DB Entrada_DB Boletas Abertas_3-Balanço" xfId="26774"/>
    <cellStyle name="s_Valuation _DB Dados do Mercado_Açúcar Físico não embarcado - Nov08 - Conferido_DB Entrada_1_segregado_2_DB Entrada_DB Boletas Abertas_7-Estoque" xfId="26775"/>
    <cellStyle name="s_Valuation _DB Dados do Mercado_Açúcar Físico não embarcado - Nov08 - Conferido_DB Entrada_1_segregado_2_DB Entrada_DB Boletas Vencendo" xfId="26776"/>
    <cellStyle name="s_Valuation _DB Dados do Mercado_Açúcar Físico não embarcado - Nov08 - Conferido_DB Entrada_1_segregado_2_DB Entrada_DB Boletas Vencendo 2" xfId="26777"/>
    <cellStyle name="s_Valuation _DB Dados do Mercado_Açúcar Físico não embarcado - Nov08 - Conferido_DB Entrada_1_segregado_2_DB Entrada_DB Boletas Vencendo 2_15-FINANCEIRAS" xfId="26778"/>
    <cellStyle name="s_Valuation _DB Dados do Mercado_Açúcar Físico não embarcado - Nov08 - Conferido_DB Entrada_1_segregado_2_DB Entrada_DB Boletas Vencendo_15-FINANCEIRAS" xfId="26779"/>
    <cellStyle name="s_Valuation _DB Dados do Mercado_Açúcar Físico não embarcado - Nov08 - Conferido_DB Entrada_1_segregado_2_DB Entrada_DB Boletas Vencendo_15-FINANCEIRAS_1" xfId="26780"/>
    <cellStyle name="s_Valuation _DB Dados do Mercado_Açúcar Físico não embarcado - Nov08 - Conferido_DB Entrada_1_segregado_2_DB Entrada_DB Boletas Vencendo_2-DRE" xfId="26781"/>
    <cellStyle name="s_Valuation _DB Dados do Mercado_Açúcar Físico não embarcado - Nov08 - Conferido_DB Entrada_1_segregado_2_DB Entrada_DB Boletas Vencendo_2-DRE_Dep_Judiciais-Contingências" xfId="26782"/>
    <cellStyle name="s_Valuation _DB Dados do Mercado_Açúcar Físico não embarcado - Nov08 - Conferido_DB Entrada_1_segregado_2_DB Entrada_DB Boletas Vencendo_2-DRE_DFC Gerencial" xfId="26783"/>
    <cellStyle name="s_Valuation _DB Dados do Mercado_Açúcar Físico não embarcado - Nov08 - Conferido_DB Entrada_1_segregado_2_DB Entrada_DB Boletas Vencendo_2-DRE_DMPL" xfId="26784"/>
    <cellStyle name="s_Valuation _DB Dados do Mercado_Açúcar Físico não embarcado - Nov08 - Conferido_DB Entrada_1_segregado_2_DB Entrada_DB Boletas Vencendo_3-Balanço" xfId="26785"/>
    <cellStyle name="s_Valuation _DB Dados do Mercado_Açúcar Físico não embarcado - Nov08 - Conferido_DB Entrada_1_segregado_2_DB Entrada_DB Boletas Vencendo_7-Estoque" xfId="26786"/>
    <cellStyle name="s_Valuation _DB Dados do Mercado_Açúcar Físico não embarcado - Nov08 - Conferido_DB Entrada_1_segregado_2_DB Entrada_DB Boletas Vencendo_Relatório Gerencial" xfId="26787"/>
    <cellStyle name="s_Valuation _DB Dados do Mercado_Açúcar Físico não embarcado - Nov08 - Conferido_DB Entrada_1_segregado_2_DB Entrada_DB Boletas Vencendo_Relatório Gerencial 2" xfId="26788"/>
    <cellStyle name="s_Valuation _DB Dados do Mercado_Açúcar Físico não embarcado - Nov08 - Conferido_DB Entrada_1_segregado_2_DB Entrada_DB Boletas Vencendo_Relatório Gerencial 2_15-FINANCEIRAS" xfId="26789"/>
    <cellStyle name="s_Valuation _DB Dados do Mercado_Açúcar Físico não embarcado - Nov08 - Conferido_DB Entrada_1_segregado_2_DB Entrada_DB Boletas Vencendo_Relatório Gerencial_15-FINANCEIRAS" xfId="26790"/>
    <cellStyle name="s_Valuation _DB Dados do Mercado_Açúcar Físico não embarcado - Nov08 - Conferido_DB Entrada_1_segregado_2_DB Entrada_DB Boletas Vencendo_Relatório Gerencial_15-FINANCEIRAS_1" xfId="26791"/>
    <cellStyle name="s_Valuation _DB Dados do Mercado_Açúcar Físico não embarcado - Nov08 - Conferido_DB Entrada_1_segregado_2_DB Entrada_DB Boletas Vencendo_Relatório Gerencial_2-DRE" xfId="26792"/>
    <cellStyle name="s_Valuation _DB Dados do Mercado_Açúcar Físico não embarcado - Nov08 - Conferido_DB Entrada_1_segregado_2_DB Entrada_DB Boletas Vencendo_Relatório Gerencial_2-DRE_Dep_Judiciais-Contingências" xfId="26793"/>
    <cellStyle name="s_Valuation _DB Dados do Mercado_Açúcar Físico não embarcado - Nov08 - Conferido_DB Entrada_1_segregado_2_DB Entrada_DB Boletas Vencendo_Relatório Gerencial_2-DRE_DFC Gerencial" xfId="26794"/>
    <cellStyle name="s_Valuation _DB Dados do Mercado_Açúcar Físico não embarcado - Nov08 - Conferido_DB Entrada_1_segregado_2_DB Entrada_DB Boletas Vencendo_Relatório Gerencial_2-DRE_DMPL" xfId="26795"/>
    <cellStyle name="s_Valuation _DB Dados do Mercado_Açúcar Físico não embarcado - Nov08 - Conferido_DB Entrada_1_segregado_2_DB Entrada_DB Boletas Vencendo_Relatório Gerencial_3-Balanço" xfId="26796"/>
    <cellStyle name="s_Valuation _DB Dados do Mercado_Açúcar Físico não embarcado - Nov08 - Conferido_DB Entrada_1_segregado_2_DB Entrada_DB Boletas Vencendo_Relatório Gerencial_7-Estoque" xfId="26797"/>
    <cellStyle name="s_Valuation _DB Dados do Mercado_Açúcar Físico não embarcado - Nov08 - Conferido_DB Entrada_1_segregado_2_DB Entrada_DB Boletas Vencendo_Relatório Gerencial_DB Entrada" xfId="26798"/>
    <cellStyle name="s_Valuation _DB Dados do Mercado_Açúcar Físico não embarcado - Nov08 - Conferido_DB Entrada_1_segregado_2_DB Entrada_DB Boletas Vencendo_Relatório Gerencial_DB Entrada 2" xfId="26799"/>
    <cellStyle name="s_Valuation _DB Dados do Mercado_Açúcar Físico não embarcado - Nov08 - Conferido_DB Entrada_1_segregado_2_DB Entrada_DB Boletas Vencendo_Relatório Gerencial_DB Entrada 2_15-FINANCEIRAS" xfId="26800"/>
    <cellStyle name="s_Valuation _DB Dados do Mercado_Açúcar Físico não embarcado - Nov08 - Conferido_DB Entrada_1_segregado_2_DB Entrada_DB Boletas Vencendo_Relatório Gerencial_DB Entrada_15-FINANCEIRAS" xfId="26801"/>
    <cellStyle name="s_Valuation _DB Dados do Mercado_Açúcar Físico não embarcado - Nov08 - Conferido_DB Entrada_1_segregado_2_DB Entrada_DB Boletas Vencendo_Relatório Gerencial_DB Entrada_15-FINANCEIRAS_1" xfId="26802"/>
    <cellStyle name="s_Valuation _DB Dados do Mercado_Açúcar Físico não embarcado - Nov08 - Conferido_DB Entrada_1_segregado_2_DB Entrada_DB Boletas Vencendo_Relatório Gerencial_DB Entrada_2-DRE" xfId="26803"/>
    <cellStyle name="s_Valuation _DB Dados do Mercado_Açúcar Físico não embarcado - Nov08 - Conferido_DB Entrada_1_segregado_2_DB Entrada_DB Boletas Vencendo_Relatório Gerencial_DB Entrada_2-DRE_Dep_Judiciais-Contingências" xfId="26804"/>
    <cellStyle name="s_Valuation _DB Dados do Mercado_Açúcar Físico não embarcado - Nov08 - Conferido_DB Entrada_1_segregado_2_DB Entrada_DB Boletas Vencendo_Relatório Gerencial_DB Entrada_2-DRE_DFC Gerencial" xfId="26805"/>
    <cellStyle name="s_Valuation _DB Dados do Mercado_Açúcar Físico não embarcado - Nov08 - Conferido_DB Entrada_1_segregado_2_DB Entrada_DB Boletas Vencendo_Relatório Gerencial_DB Entrada_2-DRE_DMPL" xfId="26806"/>
    <cellStyle name="s_Valuation _DB Dados do Mercado_Açúcar Físico não embarcado - Nov08 - Conferido_DB Entrada_1_segregado_2_DB Entrada_DB Boletas Vencendo_Relatório Gerencial_DB Entrada_3-Balanço" xfId="26807"/>
    <cellStyle name="s_Valuation _DB Dados do Mercado_Açúcar Físico não embarcado - Nov08 - Conferido_DB Entrada_1_segregado_2_DB Entrada_DB Boletas Vencendo_Relatório Gerencial_DB Entrada_7-Estoque" xfId="26808"/>
    <cellStyle name="s_Valuation _DB Dados do Mercado_Açúcar Físico não embarcado - Nov08 - Conferido_DB Entrada_1_segregado_2_DB Entrada_DB Controle" xfId="26809"/>
    <cellStyle name="s_Valuation _DB Dados do Mercado_Açúcar Físico não embarcado - Nov08 - Conferido_DB Entrada_1_segregado_2_DB Entrada_DB Controle 2" xfId="26810"/>
    <cellStyle name="s_Valuation _DB Dados do Mercado_Açúcar Físico não embarcado - Nov08 - Conferido_DB Entrada_1_segregado_2_DB Entrada_DB Controle 2_15-FINANCEIRAS" xfId="26811"/>
    <cellStyle name="s_Valuation _DB Dados do Mercado_Açúcar Físico não embarcado - Nov08 - Conferido_DB Entrada_1_segregado_2_DB Entrada_DB Controle_15-FINANCEIRAS" xfId="26812"/>
    <cellStyle name="s_Valuation _DB Dados do Mercado_Açúcar Físico não embarcado - Nov08 - Conferido_DB Entrada_1_segregado_2_DB Entrada_DB Controle_15-FINANCEIRAS_1" xfId="26813"/>
    <cellStyle name="s_Valuation _DB Dados do Mercado_Açúcar Físico não embarcado - Nov08 - Conferido_DB Entrada_1_segregado_2_DB Entrada_DB Controle_2-DRE" xfId="26814"/>
    <cellStyle name="s_Valuation _DB Dados do Mercado_Açúcar Físico não embarcado - Nov08 - Conferido_DB Entrada_1_segregado_2_DB Entrada_DB Controle_2-DRE_Dep_Judiciais-Contingências" xfId="26815"/>
    <cellStyle name="s_Valuation _DB Dados do Mercado_Açúcar Físico não embarcado - Nov08 - Conferido_DB Entrada_1_segregado_2_DB Entrada_DB Controle_2-DRE_DFC Gerencial" xfId="26816"/>
    <cellStyle name="s_Valuation _DB Dados do Mercado_Açúcar Físico não embarcado - Nov08 - Conferido_DB Entrada_1_segregado_2_DB Entrada_DB Controle_2-DRE_DMPL" xfId="26817"/>
    <cellStyle name="s_Valuation _DB Dados do Mercado_Açúcar Físico não embarcado - Nov08 - Conferido_DB Entrada_1_segregado_2_DB Entrada_DB Controle_3-Balanço" xfId="26818"/>
    <cellStyle name="s_Valuation _DB Dados do Mercado_Açúcar Físico não embarcado - Nov08 - Conferido_DB Entrada_1_segregado_2_DB Entrada_DB Controle_7-Estoque" xfId="26819"/>
    <cellStyle name="s_Valuation _DB Dados do Mercado_Açúcar Físico não embarcado - Nov08 - Conferido_DB Entrada_1_segregado_2_DB Entrada_DB Entrada" xfId="26820"/>
    <cellStyle name="s_Valuation _DB Dados do Mercado_Açúcar Físico não embarcado - Nov08 - Conferido_DB Entrada_1_segregado_2_DB Entrada_DB Entrada 2" xfId="26821"/>
    <cellStyle name="s_Valuation _DB Dados do Mercado_Açúcar Físico não embarcado - Nov08 - Conferido_DB Entrada_1_segregado_2_DB Entrada_DB Entrada 2_15-FINANCEIRAS" xfId="26822"/>
    <cellStyle name="s_Valuation _DB Dados do Mercado_Açúcar Físico não embarcado - Nov08 - Conferido_DB Entrada_1_segregado_2_DB Entrada_DB Entrada_1" xfId="26823"/>
    <cellStyle name="s_Valuation _DB Dados do Mercado_Açúcar Físico não embarcado - Nov08 - Conferido_DB Entrada_1_segregado_2_DB Entrada_DB Entrada_1 2" xfId="26824"/>
    <cellStyle name="s_Valuation _DB Dados do Mercado_Açúcar Físico não embarcado - Nov08 - Conferido_DB Entrada_1_segregado_2_DB Entrada_DB Entrada_1 2_15-FINANCEIRAS" xfId="26825"/>
    <cellStyle name="s_Valuation _DB Dados do Mercado_Açúcar Físico não embarcado - Nov08 - Conferido_DB Entrada_1_segregado_2_DB Entrada_DB Entrada_1_15-FINANCEIRAS" xfId="26826"/>
    <cellStyle name="s_Valuation _DB Dados do Mercado_Açúcar Físico não embarcado - Nov08 - Conferido_DB Entrada_1_segregado_2_DB Entrada_DB Entrada_1_15-FINANCEIRAS_1" xfId="26827"/>
    <cellStyle name="s_Valuation _DB Dados do Mercado_Açúcar Físico não embarcado - Nov08 - Conferido_DB Entrada_1_segregado_2_DB Entrada_DB Entrada_1_2-DRE" xfId="26828"/>
    <cellStyle name="s_Valuation _DB Dados do Mercado_Açúcar Físico não embarcado - Nov08 - Conferido_DB Entrada_1_segregado_2_DB Entrada_DB Entrada_1_2-DRE_Dep_Judiciais-Contingências" xfId="26829"/>
    <cellStyle name="s_Valuation _DB Dados do Mercado_Açúcar Físico não embarcado - Nov08 - Conferido_DB Entrada_1_segregado_2_DB Entrada_DB Entrada_1_2-DRE_DFC Gerencial" xfId="26830"/>
    <cellStyle name="s_Valuation _DB Dados do Mercado_Açúcar Físico não embarcado - Nov08 - Conferido_DB Entrada_1_segregado_2_DB Entrada_DB Entrada_1_2-DRE_DMPL" xfId="26831"/>
    <cellStyle name="s_Valuation _DB Dados do Mercado_Açúcar Físico não embarcado - Nov08 - Conferido_DB Entrada_1_segregado_2_DB Entrada_DB Entrada_1_3-Balanço" xfId="26832"/>
    <cellStyle name="s_Valuation _DB Dados do Mercado_Açúcar Físico não embarcado - Nov08 - Conferido_DB Entrada_1_segregado_2_DB Entrada_DB Entrada_1_7-Estoque" xfId="26833"/>
    <cellStyle name="s_Valuation _DB Dados do Mercado_Açúcar Físico não embarcado - Nov08 - Conferido_DB Entrada_1_segregado_2_DB Entrada_DB Entrada_1_DB Boletas Abertas" xfId="26834"/>
    <cellStyle name="s_Valuation _DB Dados do Mercado_Açúcar Físico não embarcado - Nov08 - Conferido_DB Entrada_1_segregado_2_DB Entrada_DB Entrada_1_DB Boletas Abertas 2" xfId="26835"/>
    <cellStyle name="s_Valuation _DB Dados do Mercado_Açúcar Físico não embarcado - Nov08 - Conferido_DB Entrada_1_segregado_2_DB Entrada_DB Entrada_1_DB Boletas Abertas 2_15-FINANCEIRAS" xfId="26836"/>
    <cellStyle name="s_Valuation _DB Dados do Mercado_Açúcar Físico não embarcado - Nov08 - Conferido_DB Entrada_1_segregado_2_DB Entrada_DB Entrada_1_DB Boletas Abertas_15-FINANCEIRAS" xfId="26837"/>
    <cellStyle name="s_Valuation _DB Dados do Mercado_Açúcar Físico não embarcado - Nov08 - Conferido_DB Entrada_1_segregado_2_DB Entrada_DB Entrada_1_DB Boletas Abertas_15-FINANCEIRAS_1" xfId="26838"/>
    <cellStyle name="s_Valuation _DB Dados do Mercado_Açúcar Físico não embarcado - Nov08 - Conferido_DB Entrada_1_segregado_2_DB Entrada_DB Entrada_1_DB Boletas Abertas_2-DRE" xfId="26839"/>
    <cellStyle name="s_Valuation _DB Dados do Mercado_Açúcar Físico não embarcado - Nov08 - Conferido_DB Entrada_1_segregado_2_DB Entrada_DB Entrada_1_DB Boletas Abertas_2-DRE_Dep_Judiciais-Contingências" xfId="26840"/>
    <cellStyle name="s_Valuation _DB Dados do Mercado_Açúcar Físico não embarcado - Nov08 - Conferido_DB Entrada_1_segregado_2_DB Entrada_DB Entrada_1_DB Boletas Abertas_2-DRE_DFC Gerencial" xfId="26841"/>
    <cellStyle name="s_Valuation _DB Dados do Mercado_Açúcar Físico não embarcado - Nov08 - Conferido_DB Entrada_1_segregado_2_DB Entrada_DB Entrada_1_DB Boletas Abertas_2-DRE_DMPL" xfId="26842"/>
    <cellStyle name="s_Valuation _DB Dados do Mercado_Açúcar Físico não embarcado - Nov08 - Conferido_DB Entrada_1_segregado_2_DB Entrada_DB Entrada_1_DB Boletas Abertas_3-Balanço" xfId="26843"/>
    <cellStyle name="s_Valuation _DB Dados do Mercado_Açúcar Físico não embarcado - Nov08 - Conferido_DB Entrada_1_segregado_2_DB Entrada_DB Entrada_1_DB Boletas Abertas_7-Estoque" xfId="26844"/>
    <cellStyle name="s_Valuation _DB Dados do Mercado_Açúcar Físico não embarcado - Nov08 - Conferido_DB Entrada_1_segregado_2_DB Entrada_DB Entrada_1_DB Controle" xfId="26845"/>
    <cellStyle name="s_Valuation _DB Dados do Mercado_Açúcar Físico não embarcado - Nov08 - Conferido_DB Entrada_1_segregado_2_DB Entrada_DB Entrada_1_DB Controle 2" xfId="26846"/>
    <cellStyle name="s_Valuation _DB Dados do Mercado_Açúcar Físico não embarcado - Nov08 - Conferido_DB Entrada_1_segregado_2_DB Entrada_DB Entrada_1_DB Controle 2_15-FINANCEIRAS" xfId="26847"/>
    <cellStyle name="s_Valuation _DB Dados do Mercado_Açúcar Físico não embarcado - Nov08 - Conferido_DB Entrada_1_segregado_2_DB Entrada_DB Entrada_1_DB Controle_15-FINANCEIRAS" xfId="26848"/>
    <cellStyle name="s_Valuation _DB Dados do Mercado_Açúcar Físico não embarcado - Nov08 - Conferido_DB Entrada_1_segregado_2_DB Entrada_DB Entrada_1_DB Controle_15-FINANCEIRAS_1" xfId="26849"/>
    <cellStyle name="s_Valuation _DB Dados do Mercado_Açúcar Físico não embarcado - Nov08 - Conferido_DB Entrada_1_segregado_2_DB Entrada_DB Entrada_1_DB Controle_2-DRE" xfId="26850"/>
    <cellStyle name="s_Valuation _DB Dados do Mercado_Açúcar Físico não embarcado - Nov08 - Conferido_DB Entrada_1_segregado_2_DB Entrada_DB Entrada_1_DB Controle_2-DRE_Dep_Judiciais-Contingências" xfId="26851"/>
    <cellStyle name="s_Valuation _DB Dados do Mercado_Açúcar Físico não embarcado - Nov08 - Conferido_DB Entrada_1_segregado_2_DB Entrada_DB Entrada_1_DB Controle_2-DRE_DFC Gerencial" xfId="26852"/>
    <cellStyle name="s_Valuation _DB Dados do Mercado_Açúcar Físico não embarcado - Nov08 - Conferido_DB Entrada_1_segregado_2_DB Entrada_DB Entrada_1_DB Controle_2-DRE_DMPL" xfId="26853"/>
    <cellStyle name="s_Valuation _DB Dados do Mercado_Açúcar Físico não embarcado - Nov08 - Conferido_DB Entrada_1_segregado_2_DB Entrada_DB Entrada_1_DB Controle_3-Balanço" xfId="26854"/>
    <cellStyle name="s_Valuation _DB Dados do Mercado_Açúcar Físico não embarcado - Nov08 - Conferido_DB Entrada_1_segregado_2_DB Entrada_DB Entrada_1_DB Controle_7-Estoque" xfId="26855"/>
    <cellStyle name="s_Valuation _DB Dados do Mercado_Açúcar Físico não embarcado - Nov08 - Conferido_DB Entrada_1_segregado_2_DB Entrada_DB Entrada_1_DB Entrada" xfId="26856"/>
    <cellStyle name="s_Valuation _DB Dados do Mercado_Açúcar Físico não embarcado - Nov08 - Conferido_DB Entrada_1_segregado_2_DB Entrada_DB Entrada_1_DB Entrada 2" xfId="26857"/>
    <cellStyle name="s_Valuation _DB Dados do Mercado_Açúcar Físico não embarcado - Nov08 - Conferido_DB Entrada_1_segregado_2_DB Entrada_DB Entrada_1_DB Entrada 2_15-FINANCEIRAS" xfId="26858"/>
    <cellStyle name="s_Valuation _DB Dados do Mercado_Açúcar Físico não embarcado - Nov08 - Conferido_DB Entrada_1_segregado_2_DB Entrada_DB Entrada_1_DB Entrada_15-FINANCEIRAS" xfId="26859"/>
    <cellStyle name="s_Valuation _DB Dados do Mercado_Açúcar Físico não embarcado - Nov08 - Conferido_DB Entrada_1_segregado_2_DB Entrada_DB Entrada_1_DB Entrada_15-FINANCEIRAS_1" xfId="26860"/>
    <cellStyle name="s_Valuation _DB Dados do Mercado_Açúcar Físico não embarcado - Nov08 - Conferido_DB Entrada_1_segregado_2_DB Entrada_DB Entrada_1_DB Entrada_2-DRE" xfId="26861"/>
    <cellStyle name="s_Valuation _DB Dados do Mercado_Açúcar Físico não embarcado - Nov08 - Conferido_DB Entrada_1_segregado_2_DB Entrada_DB Entrada_1_DB Entrada_2-DRE_Dep_Judiciais-Contingências" xfId="26862"/>
    <cellStyle name="s_Valuation _DB Dados do Mercado_Açúcar Físico não embarcado - Nov08 - Conferido_DB Entrada_1_segregado_2_DB Entrada_DB Entrada_1_DB Entrada_2-DRE_DFC Gerencial" xfId="26863"/>
    <cellStyle name="s_Valuation _DB Dados do Mercado_Açúcar Físico não embarcado - Nov08 - Conferido_DB Entrada_1_segregado_2_DB Entrada_DB Entrada_1_DB Entrada_2-DRE_DMPL" xfId="26864"/>
    <cellStyle name="s_Valuation _DB Dados do Mercado_Açúcar Físico não embarcado - Nov08 - Conferido_DB Entrada_1_segregado_2_DB Entrada_DB Entrada_1_DB Entrada_3-Balanço" xfId="26865"/>
    <cellStyle name="s_Valuation _DB Dados do Mercado_Açúcar Físico não embarcado - Nov08 - Conferido_DB Entrada_1_segregado_2_DB Entrada_DB Entrada_1_DB Entrada_7-Estoque" xfId="26866"/>
    <cellStyle name="s_Valuation _DB Dados do Mercado_Açúcar Físico não embarcado - Nov08 - Conferido_DB Entrada_1_segregado_2_DB Entrada_DB Entrada_1_DB Entrada_Relatório Gerencial" xfId="26867"/>
    <cellStyle name="s_Valuation _DB Dados do Mercado_Açúcar Físico não embarcado - Nov08 - Conferido_DB Entrada_1_segregado_2_DB Entrada_DB Entrada_1_DB Entrada_Relatório Gerencial 2" xfId="26868"/>
    <cellStyle name="s_Valuation _DB Dados do Mercado_Açúcar Físico não embarcado - Nov08 - Conferido_DB Entrada_1_segregado_2_DB Entrada_DB Entrada_1_DB Entrada_Relatório Gerencial 2_15-FINANCEIRAS" xfId="26869"/>
    <cellStyle name="s_Valuation _DB Dados do Mercado_Açúcar Físico não embarcado - Nov08 - Conferido_DB Entrada_1_segregado_2_DB Entrada_DB Entrada_1_DB Entrada_Relatório Gerencial_15-FINANCEIRAS" xfId="26870"/>
    <cellStyle name="s_Valuation _DB Dados do Mercado_Açúcar Físico não embarcado - Nov08 - Conferido_DB Entrada_1_segregado_2_DB Entrada_DB Entrada_1_DB Entrada_Relatório Gerencial_15-FINANCEIRAS_1" xfId="26871"/>
    <cellStyle name="s_Valuation _DB Dados do Mercado_Açúcar Físico não embarcado - Nov08 - Conferido_DB Entrada_1_segregado_2_DB Entrada_DB Entrada_1_DB Entrada_Relatório Gerencial_2-DRE" xfId="26872"/>
    <cellStyle name="s_Valuation _DB Dados do Mercado_Açúcar Físico não embarcado - Nov08 - Conferido_DB Entrada_1_segregado_2_DB Entrada_DB Entrada_1_DB Entrada_Relatório Gerencial_2-DRE_Dep_Judiciais-Contingências" xfId="26873"/>
    <cellStyle name="s_Valuation _DB Dados do Mercado_Açúcar Físico não embarcado - Nov08 - Conferido_DB Entrada_1_segregado_2_DB Entrada_DB Entrada_1_DB Entrada_Relatório Gerencial_2-DRE_DFC Gerencial" xfId="26874"/>
    <cellStyle name="s_Valuation _DB Dados do Mercado_Açúcar Físico não embarcado - Nov08 - Conferido_DB Entrada_1_segregado_2_DB Entrada_DB Entrada_1_DB Entrada_Relatório Gerencial_2-DRE_DMPL" xfId="26875"/>
    <cellStyle name="s_Valuation _DB Dados do Mercado_Açúcar Físico não embarcado - Nov08 - Conferido_DB Entrada_1_segregado_2_DB Entrada_DB Entrada_1_DB Entrada_Relatório Gerencial_3-Balanço" xfId="26876"/>
    <cellStyle name="s_Valuation _DB Dados do Mercado_Açúcar Físico não embarcado - Nov08 - Conferido_DB Entrada_1_segregado_2_DB Entrada_DB Entrada_1_DB Entrada_Relatório Gerencial_7-Estoque" xfId="26877"/>
    <cellStyle name="s_Valuation _DB Dados do Mercado_Açúcar Físico não embarcado - Nov08 - Conferido_DB Entrada_1_segregado_2_DB Entrada_DB Entrada_1_DB Entrada_Relatório Gerencial_DB Entrada" xfId="26878"/>
    <cellStyle name="s_Valuation _DB Dados do Mercado_Açúcar Físico não embarcado - Nov08 - Conferido_DB Entrada_1_segregado_2_DB Entrada_DB Entrada_1_DB Entrada_Relatório Gerencial_DB Entrada 2" xfId="26879"/>
    <cellStyle name="s_Valuation _DB Dados do Mercado_Açúcar Físico não embarcado - Nov08 - Conferido_DB Entrada_1_segregado_2_DB Entrada_DB Entrada_1_DB Entrada_Relatório Gerencial_DB Entrada 2_15-FINANCEIRAS" xfId="26880"/>
    <cellStyle name="s_Valuation _DB Dados do Mercado_Açúcar Físico não embarcado - Nov08 - Conferido_DB Entrada_1_segregado_2_DB Entrada_DB Entrada_1_DB Entrada_Relatório Gerencial_DB Entrada_15-FINANCEIRAS" xfId="26881"/>
    <cellStyle name="s_Valuation _DB Dados do Mercado_Açúcar Físico não embarcado - Nov08 - Conferido_DB Entrada_1_segregado_2_DB Entrada_DB Entrada_1_DB Entrada_Relatório Gerencial_DB Entrada_15-FINANCEIRAS_1" xfId="26882"/>
    <cellStyle name="s_Valuation _DB Dados do Mercado_Açúcar Físico não embarcado - Nov08 - Conferido_DB Entrada_1_segregado_2_DB Entrada_DB Entrada_1_DB Entrada_Relatório Gerencial_DB Entrada_2-DRE" xfId="26883"/>
    <cellStyle name="s_Valuation _DB Dados do Mercado_Açúcar Físico não embarcado - Nov08 - Conferido_DB Entrada_1_segregado_2_DB Entrada_DB Entrada_1_DB Entrada_Relatório Gerencial_DB Entrada_2-DRE_Dep_Judiciais-Contingências" xfId="26884"/>
    <cellStyle name="s_Valuation _DB Dados do Mercado_Açúcar Físico não embarcado - Nov08 - Conferido_DB Entrada_1_segregado_2_DB Entrada_DB Entrada_1_DB Entrada_Relatório Gerencial_DB Entrada_2-DRE_DFC Gerencial" xfId="26885"/>
    <cellStyle name="s_Valuation _DB Dados do Mercado_Açúcar Físico não embarcado - Nov08 - Conferido_DB Entrada_1_segregado_2_DB Entrada_DB Entrada_1_DB Entrada_Relatório Gerencial_DB Entrada_2-DRE_DMPL" xfId="26886"/>
    <cellStyle name="s_Valuation _DB Dados do Mercado_Açúcar Físico não embarcado - Nov08 - Conferido_DB Entrada_1_segregado_2_DB Entrada_DB Entrada_1_DB Entrada_Relatório Gerencial_DB Entrada_3-Balanço" xfId="26887"/>
    <cellStyle name="s_Valuation _DB Dados do Mercado_Açúcar Físico não embarcado - Nov08 - Conferido_DB Entrada_1_segregado_2_DB Entrada_DB Entrada_1_DB Entrada_Relatório Gerencial_DB Entrada_7-Estoque" xfId="26888"/>
    <cellStyle name="s_Valuation _DB Dados do Mercado_Açúcar Físico não embarcado - Nov08 - Conferido_DB Entrada_1_segregado_2_DB Entrada_DB Entrada_1_DB Exposição" xfId="26889"/>
    <cellStyle name="s_Valuation _DB Dados do Mercado_Açúcar Físico não embarcado - Nov08 - Conferido_DB Entrada_1_segregado_2_DB Entrada_DB Entrada_1_DB Exposição 2" xfId="26890"/>
    <cellStyle name="s_Valuation _DB Dados do Mercado_Açúcar Físico não embarcado - Nov08 - Conferido_DB Entrada_1_segregado_2_DB Entrada_DB Entrada_1_DB Exposição 2_15-FINANCEIRAS" xfId="26891"/>
    <cellStyle name="s_Valuation _DB Dados do Mercado_Açúcar Físico não embarcado - Nov08 - Conferido_DB Entrada_1_segregado_2_DB Entrada_DB Entrada_1_DB Exposição_15-FINANCEIRAS" xfId="26892"/>
    <cellStyle name="s_Valuation _DB Dados do Mercado_Açúcar Físico não embarcado - Nov08 - Conferido_DB Entrada_1_segregado_2_DB Entrada_DB Entrada_1_DB Exposição_15-FINANCEIRAS_1" xfId="26893"/>
    <cellStyle name="s_Valuation _DB Dados do Mercado_Açúcar Físico não embarcado - Nov08 - Conferido_DB Entrada_1_segregado_2_DB Entrada_DB Entrada_1_DB Exposição_2-DRE" xfId="26894"/>
    <cellStyle name="s_Valuation _DB Dados do Mercado_Açúcar Físico não embarcado - Nov08 - Conferido_DB Entrada_1_segregado_2_DB Entrada_DB Entrada_1_DB Exposição_2-DRE_Dep_Judiciais-Contingências" xfId="26895"/>
    <cellStyle name="s_Valuation _DB Dados do Mercado_Açúcar Físico não embarcado - Nov08 - Conferido_DB Entrada_1_segregado_2_DB Entrada_DB Entrada_1_DB Exposição_2-DRE_DFC Gerencial" xfId="26896"/>
    <cellStyle name="s_Valuation _DB Dados do Mercado_Açúcar Físico não embarcado - Nov08 - Conferido_DB Entrada_1_segregado_2_DB Entrada_DB Entrada_1_DB Exposição_2-DRE_DMPL" xfId="26897"/>
    <cellStyle name="s_Valuation _DB Dados do Mercado_Açúcar Físico não embarcado - Nov08 - Conferido_DB Entrada_1_segregado_2_DB Entrada_DB Entrada_1_DB Exposição_3-Balanço" xfId="26898"/>
    <cellStyle name="s_Valuation _DB Dados do Mercado_Açúcar Físico não embarcado - Nov08 - Conferido_DB Entrada_1_segregado_2_DB Entrada_DB Entrada_1_DB Exposição_7-Estoque" xfId="26899"/>
    <cellStyle name="s_Valuation _DB Dados do Mercado_Açúcar Físico não embarcado - Nov08 - Conferido_DB Entrada_1_segregado_2_DB Entrada_DB Entrada_1_DB Exposição_Relatório Gerencial" xfId="26900"/>
    <cellStyle name="s_Valuation _DB Dados do Mercado_Açúcar Físico não embarcado - Nov08 - Conferido_DB Entrada_1_segregado_2_DB Entrada_DB Entrada_1_DB Exposição_Relatório Gerencial 2" xfId="26901"/>
    <cellStyle name="s_Valuation _DB Dados do Mercado_Açúcar Físico não embarcado - Nov08 - Conferido_DB Entrada_1_segregado_2_DB Entrada_DB Entrada_1_DB Exposição_Relatório Gerencial 2_15-FINANCEIRAS" xfId="26902"/>
    <cellStyle name="s_Valuation _DB Dados do Mercado_Açúcar Físico não embarcado - Nov08 - Conferido_DB Entrada_1_segregado_2_DB Entrada_DB Entrada_1_DB Exposição_Relatório Gerencial_15-FINANCEIRAS" xfId="26903"/>
    <cellStyle name="s_Valuation _DB Dados do Mercado_Açúcar Físico não embarcado - Nov08 - Conferido_DB Entrada_1_segregado_2_DB Entrada_DB Entrada_1_DB Exposição_Relatório Gerencial_15-FINANCEIRAS_1" xfId="26904"/>
    <cellStyle name="s_Valuation _DB Dados do Mercado_Açúcar Físico não embarcado - Nov08 - Conferido_DB Entrada_1_segregado_2_DB Entrada_DB Entrada_1_DB Exposição_Relatório Gerencial_2-DRE" xfId="26905"/>
    <cellStyle name="s_Valuation _DB Dados do Mercado_Açúcar Físico não embarcado - Nov08 - Conferido_DB Entrada_1_segregado_2_DB Entrada_DB Entrada_1_DB Exposição_Relatório Gerencial_2-DRE_Dep_Judiciais-Contingências" xfId="26906"/>
    <cellStyle name="s_Valuation _DB Dados do Mercado_Açúcar Físico não embarcado - Nov08 - Conferido_DB Entrada_1_segregado_2_DB Entrada_DB Entrada_1_DB Exposição_Relatório Gerencial_2-DRE_DFC Gerencial" xfId="26907"/>
    <cellStyle name="s_Valuation _DB Dados do Mercado_Açúcar Físico não embarcado - Nov08 - Conferido_DB Entrada_1_segregado_2_DB Entrada_DB Entrada_1_DB Exposição_Relatório Gerencial_2-DRE_DMPL" xfId="26908"/>
    <cellStyle name="s_Valuation _DB Dados do Mercado_Açúcar Físico não embarcado - Nov08 - Conferido_DB Entrada_1_segregado_2_DB Entrada_DB Entrada_1_DB Exposição_Relatório Gerencial_3-Balanço" xfId="26909"/>
    <cellStyle name="s_Valuation _DB Dados do Mercado_Açúcar Físico não embarcado - Nov08 - Conferido_DB Entrada_1_segregado_2_DB Entrada_DB Entrada_1_DB Exposição_Relatório Gerencial_7-Estoque" xfId="26910"/>
    <cellStyle name="s_Valuation _DB Dados do Mercado_Açúcar Físico não embarcado - Nov08 - Conferido_DB Entrada_1_segregado_2_DB Entrada_DB Entrada_1_DB Exposição_Relatório Gerencial_DB Entrada" xfId="26911"/>
    <cellStyle name="s_Valuation _DB Dados do Mercado_Açúcar Físico não embarcado - Nov08 - Conferido_DB Entrada_1_segregado_2_DB Entrada_DB Entrada_1_DB Exposição_Relatório Gerencial_DB Entrada 2" xfId="26912"/>
    <cellStyle name="s_Valuation _DB Dados do Mercado_Açúcar Físico não embarcado - Nov08 - Conferido_DB Entrada_1_segregado_2_DB Entrada_DB Entrada_1_DB Exposição_Relatório Gerencial_DB Entrada 2_15-FINANCEIRAS" xfId="26913"/>
    <cellStyle name="s_Valuation _DB Dados do Mercado_Açúcar Físico não embarcado - Nov08 - Conferido_DB Entrada_1_segregado_2_DB Entrada_DB Entrada_1_DB Exposição_Relatório Gerencial_DB Entrada_15-FINANCEIRAS" xfId="26914"/>
    <cellStyle name="s_Valuation _DB Dados do Mercado_Açúcar Físico não embarcado - Nov08 - Conferido_DB Entrada_1_segregado_2_DB Entrada_DB Entrada_1_DB Exposição_Relatório Gerencial_DB Entrada_15-FINANCEIRAS_1" xfId="26915"/>
    <cellStyle name="s_Valuation _DB Dados do Mercado_Açúcar Físico não embarcado - Nov08 - Conferido_DB Entrada_1_segregado_2_DB Entrada_DB Entrada_1_DB Exposição_Relatório Gerencial_DB Entrada_2-DRE" xfId="26916"/>
    <cellStyle name="s_Valuation _DB Dados do Mercado_Açúcar Físico não embarcado - Nov08 - Conferido_DB Entrada_1_segregado_2_DB Entrada_DB Entrada_1_DB Exposição_Relatório Gerencial_DB Entrada_2-DRE_Dep_Judiciais-Contingências" xfId="26917"/>
    <cellStyle name="s_Valuation _DB Dados do Mercado_Açúcar Físico não embarcado - Nov08 - Conferido_DB Entrada_1_segregado_2_DB Entrada_DB Entrada_1_DB Exposição_Relatório Gerencial_DB Entrada_2-DRE_DFC Gerencial" xfId="26918"/>
    <cellStyle name="s_Valuation _DB Dados do Mercado_Açúcar Físico não embarcado - Nov08 - Conferido_DB Entrada_1_segregado_2_DB Entrada_DB Entrada_1_DB Exposição_Relatório Gerencial_DB Entrada_2-DRE_DMPL" xfId="26919"/>
    <cellStyle name="s_Valuation _DB Dados do Mercado_Açúcar Físico não embarcado - Nov08 - Conferido_DB Entrada_1_segregado_2_DB Entrada_DB Entrada_1_DB Exposição_Relatório Gerencial_DB Entrada_3-Balanço" xfId="26920"/>
    <cellStyle name="s_Valuation _DB Dados do Mercado_Açúcar Físico não embarcado - Nov08 - Conferido_DB Entrada_1_segregado_2_DB Entrada_DB Entrada_1_DB Exposição_Relatório Gerencial_DB Entrada_7-Estoque" xfId="26921"/>
    <cellStyle name="s_Valuation _DB Dados do Mercado_Açúcar Físico não embarcado - Nov08 - Conferido_DB Entrada_1_segregado_2_DB Entrada_DB Entrada_1_DB Posição" xfId="26922"/>
    <cellStyle name="s_Valuation _DB Dados do Mercado_Açúcar Físico não embarcado - Nov08 - Conferido_DB Entrada_1_segregado_2_DB Entrada_DB Entrada_1_DB Posição 2" xfId="26923"/>
    <cellStyle name="s_Valuation _DB Dados do Mercado_Açúcar Físico não embarcado - Nov08 - Conferido_DB Entrada_1_segregado_2_DB Entrada_DB Entrada_1_DB Posição 2_15-FINANCEIRAS" xfId="26924"/>
    <cellStyle name="s_Valuation _DB Dados do Mercado_Açúcar Físico não embarcado - Nov08 - Conferido_DB Entrada_1_segregado_2_DB Entrada_DB Entrada_1_DB Posição_15-FINANCEIRAS" xfId="26925"/>
    <cellStyle name="s_Valuation _DB Dados do Mercado_Açúcar Físico não embarcado - Nov08 - Conferido_DB Entrada_1_segregado_2_DB Entrada_DB Entrada_1_DB Posição_15-FINANCEIRAS_1" xfId="26926"/>
    <cellStyle name="s_Valuation _DB Dados do Mercado_Açúcar Físico não embarcado - Nov08 - Conferido_DB Entrada_1_segregado_2_DB Entrada_DB Entrada_1_DB Posição_2-DRE" xfId="26927"/>
    <cellStyle name="s_Valuation _DB Dados do Mercado_Açúcar Físico não embarcado - Nov08 - Conferido_DB Entrada_1_segregado_2_DB Entrada_DB Entrada_1_DB Posição_2-DRE_Dep_Judiciais-Contingências" xfId="26928"/>
    <cellStyle name="s_Valuation _DB Dados do Mercado_Açúcar Físico não embarcado - Nov08 - Conferido_DB Entrada_1_segregado_2_DB Entrada_DB Entrada_1_DB Posição_2-DRE_DFC Gerencial" xfId="26929"/>
    <cellStyle name="s_Valuation _DB Dados do Mercado_Açúcar Físico não embarcado - Nov08 - Conferido_DB Entrada_1_segregado_2_DB Entrada_DB Entrada_1_DB Posição_2-DRE_DMPL" xfId="26930"/>
    <cellStyle name="s_Valuation _DB Dados do Mercado_Açúcar Físico não embarcado - Nov08 - Conferido_DB Entrada_1_segregado_2_DB Entrada_DB Entrada_1_DB Posição_3-Balanço" xfId="26931"/>
    <cellStyle name="s_Valuation _DB Dados do Mercado_Açúcar Físico não embarcado - Nov08 - Conferido_DB Entrada_1_segregado_2_DB Entrada_DB Entrada_1_DB Posição_7-Estoque" xfId="26932"/>
    <cellStyle name="s_Valuation _DB Dados do Mercado_Açúcar Físico não embarcado - Nov08 - Conferido_DB Entrada_1_segregado_2_DB Entrada_DB Entrada_1_Liquidações_Prêmios" xfId="26933"/>
    <cellStyle name="s_Valuation _DB Dados do Mercado_Açúcar Físico não embarcado - Nov08 - Conferido_DB Entrada_1_segregado_2_DB Entrada_DB Entrada_1_Liquidações_Prêmios 2" xfId="26934"/>
    <cellStyle name="s_Valuation _DB Dados do Mercado_Açúcar Físico não embarcado - Nov08 - Conferido_DB Entrada_1_segregado_2_DB Entrada_DB Entrada_1_Liquidações_Prêmios 2_15-FINANCEIRAS" xfId="26935"/>
    <cellStyle name="s_Valuation _DB Dados do Mercado_Açúcar Físico não embarcado - Nov08 - Conferido_DB Entrada_1_segregado_2_DB Entrada_DB Entrada_1_Liquidações_Prêmios_15-FINANCEIRAS" xfId="26936"/>
    <cellStyle name="s_Valuation _DB Dados do Mercado_Açúcar Físico não embarcado - Nov08 - Conferido_DB Entrada_1_segregado_2_DB Entrada_DB Entrada_1_Liquidações_Prêmios_15-FINANCEIRAS_1" xfId="26937"/>
    <cellStyle name="s_Valuation _DB Dados do Mercado_Açúcar Físico não embarcado - Nov08 - Conferido_DB Entrada_1_segregado_2_DB Entrada_DB Entrada_1_Liquidações_Prêmios_2-DRE" xfId="26938"/>
    <cellStyle name="s_Valuation _DB Dados do Mercado_Açúcar Físico não embarcado - Nov08 - Conferido_DB Entrada_1_segregado_2_DB Entrada_DB Entrada_1_Liquidações_Prêmios_2-DRE_Dep_Judiciais-Contingências" xfId="26939"/>
    <cellStyle name="s_Valuation _DB Dados do Mercado_Açúcar Físico não embarcado - Nov08 - Conferido_DB Entrada_1_segregado_2_DB Entrada_DB Entrada_1_Liquidações_Prêmios_2-DRE_DFC Gerencial" xfId="26940"/>
    <cellStyle name="s_Valuation _DB Dados do Mercado_Açúcar Físico não embarcado - Nov08 - Conferido_DB Entrada_1_segregado_2_DB Entrada_DB Entrada_1_Liquidações_Prêmios_2-DRE_DMPL" xfId="26941"/>
    <cellStyle name="s_Valuation _DB Dados do Mercado_Açúcar Físico não embarcado - Nov08 - Conferido_DB Entrada_1_segregado_2_DB Entrada_DB Entrada_1_Liquidações_Prêmios_3-Balanço" xfId="26942"/>
    <cellStyle name="s_Valuation _DB Dados do Mercado_Açúcar Físico não embarcado - Nov08 - Conferido_DB Entrada_1_segregado_2_DB Entrada_DB Entrada_1_Liquidações_Prêmios_7-Estoque" xfId="26943"/>
    <cellStyle name="s_Valuation _DB Dados do Mercado_Açúcar Físico não embarcado - Nov08 - Conferido_DB Entrada_1_segregado_2_DB Entrada_DB Entrada_1_Posição Futuros" xfId="26944"/>
    <cellStyle name="s_Valuation _DB Dados do Mercado_Açúcar Físico não embarcado - Nov08 - Conferido_DB Entrada_1_segregado_2_DB Entrada_DB Entrada_1_Posição Futuros 2" xfId="26945"/>
    <cellStyle name="s_Valuation _DB Dados do Mercado_Açúcar Físico não embarcado - Nov08 - Conferido_DB Entrada_1_segregado_2_DB Entrada_DB Entrada_1_Posição Futuros 2_15-FINANCEIRAS" xfId="26946"/>
    <cellStyle name="s_Valuation _DB Dados do Mercado_Açúcar Físico não embarcado - Nov08 - Conferido_DB Entrada_1_segregado_2_DB Entrada_DB Entrada_1_Posição Futuros_15-FINANCEIRAS" xfId="26947"/>
    <cellStyle name="s_Valuation _DB Dados do Mercado_Açúcar Físico não embarcado - Nov08 - Conferido_DB Entrada_1_segregado_2_DB Entrada_DB Entrada_1_Posição Futuros_15-FINANCEIRAS_1" xfId="26948"/>
    <cellStyle name="s_Valuation _DB Dados do Mercado_Açúcar Físico não embarcado - Nov08 - Conferido_DB Entrada_1_segregado_2_DB Entrada_DB Entrada_1_Posição Futuros_2-DRE" xfId="26949"/>
    <cellStyle name="s_Valuation _DB Dados do Mercado_Açúcar Físico não embarcado - Nov08 - Conferido_DB Entrada_1_segregado_2_DB Entrada_DB Entrada_1_Posição Futuros_2-DRE_Dep_Judiciais-Contingências" xfId="26950"/>
    <cellStyle name="s_Valuation _DB Dados do Mercado_Açúcar Físico não embarcado - Nov08 - Conferido_DB Entrada_1_segregado_2_DB Entrada_DB Entrada_1_Posição Futuros_2-DRE_DFC Gerencial" xfId="26951"/>
    <cellStyle name="s_Valuation _DB Dados do Mercado_Açúcar Físico não embarcado - Nov08 - Conferido_DB Entrada_1_segregado_2_DB Entrada_DB Entrada_1_Posição Futuros_2-DRE_DMPL" xfId="26952"/>
    <cellStyle name="s_Valuation _DB Dados do Mercado_Açúcar Físico não embarcado - Nov08 - Conferido_DB Entrada_1_segregado_2_DB Entrada_DB Entrada_1_Posição Futuros_3-Balanço" xfId="26953"/>
    <cellStyle name="s_Valuation _DB Dados do Mercado_Açúcar Físico não embarcado - Nov08 - Conferido_DB Entrada_1_segregado_2_DB Entrada_DB Entrada_1_Posição Futuros_7-Estoque" xfId="26954"/>
    <cellStyle name="s_Valuation _DB Dados do Mercado_Açúcar Físico não embarcado - Nov08 - Conferido_DB Entrada_1_segregado_2_DB Entrada_DB Entrada_1_Relatório de Commodities" xfId="26955"/>
    <cellStyle name="s_Valuation _DB Dados do Mercado_Açúcar Físico não embarcado - Nov08 - Conferido_DB Entrada_1_segregado_2_DB Entrada_DB Entrada_1_Relatório de Commodities 2" xfId="26956"/>
    <cellStyle name="s_Valuation _DB Dados do Mercado_Açúcar Físico não embarcado - Nov08 - Conferido_DB Entrada_1_segregado_2_DB Entrada_DB Entrada_1_Relatório de Commodities 2_15-FINANCEIRAS" xfId="26957"/>
    <cellStyle name="s_Valuation _DB Dados do Mercado_Açúcar Físico não embarcado - Nov08 - Conferido_DB Entrada_1_segregado_2_DB Entrada_DB Entrada_1_Relatório de Commodities_15-FINANCEIRAS" xfId="26958"/>
    <cellStyle name="s_Valuation _DB Dados do Mercado_Açúcar Físico não embarcado - Nov08 - Conferido_DB Entrada_1_segregado_2_DB Entrada_DB Entrada_1_Relatório de Commodities_15-FINANCEIRAS_1" xfId="26959"/>
    <cellStyle name="s_Valuation _DB Dados do Mercado_Açúcar Físico não embarcado - Nov08 - Conferido_DB Entrada_1_segregado_2_DB Entrada_DB Entrada_1_Relatório de Commodities_2-DRE" xfId="26960"/>
    <cellStyle name="s_Valuation _DB Dados do Mercado_Açúcar Físico não embarcado - Nov08 - Conferido_DB Entrada_1_segregado_2_DB Entrada_DB Entrada_1_Relatório de Commodities_2-DRE_Dep_Judiciais-Contingências" xfId="26961"/>
    <cellStyle name="s_Valuation _DB Dados do Mercado_Açúcar Físico não embarcado - Nov08 - Conferido_DB Entrada_1_segregado_2_DB Entrada_DB Entrada_1_Relatório de Commodities_2-DRE_DFC Gerencial" xfId="26962"/>
    <cellStyle name="s_Valuation _DB Dados do Mercado_Açúcar Físico não embarcado - Nov08 - Conferido_DB Entrada_1_segregado_2_DB Entrada_DB Entrada_1_Relatório de Commodities_2-DRE_DMPL" xfId="26963"/>
    <cellStyle name="s_Valuation _DB Dados do Mercado_Açúcar Físico não embarcado - Nov08 - Conferido_DB Entrada_1_segregado_2_DB Entrada_DB Entrada_1_Relatório de Commodities_3-Balanço" xfId="26964"/>
    <cellStyle name="s_Valuation _DB Dados do Mercado_Açúcar Físico não embarcado - Nov08 - Conferido_DB Entrada_1_segregado_2_DB Entrada_DB Entrada_1_Relatório de Commodities_7-Estoque" xfId="26965"/>
    <cellStyle name="s_Valuation _DB Dados do Mercado_Açúcar Físico não embarcado - Nov08 - Conferido_DB Entrada_1_segregado_2_DB Entrada_DB Entrada_1_Relatório de Commodities_Relatório Gerencial" xfId="26966"/>
    <cellStyle name="s_Valuation _DB Dados do Mercado_Açúcar Físico não embarcado - Nov08 - Conferido_DB Entrada_1_segregado_2_DB Entrada_DB Entrada_1_Relatório de Commodities_Relatório Gerencial 2" xfId="26967"/>
    <cellStyle name="s_Valuation _DB Dados do Mercado_Açúcar Físico não embarcado - Nov08 - Conferido_DB Entrada_1_segregado_2_DB Entrada_DB Entrada_1_Relatório de Commodities_Relatório Gerencial 2_15-FINANCEIRAS" xfId="26968"/>
    <cellStyle name="s_Valuation _DB Dados do Mercado_Açúcar Físico não embarcado - Nov08 - Conferido_DB Entrada_1_segregado_2_DB Entrada_DB Entrada_1_Relatório de Commodities_Relatório Gerencial_15-FINANCEIRAS" xfId="26969"/>
    <cellStyle name="s_Valuation _DB Dados do Mercado_Açúcar Físico não embarcado - Nov08 - Conferido_DB Entrada_1_segregado_2_DB Entrada_DB Entrada_1_Relatório de Commodities_Relatório Gerencial_15-FINANCEIRAS_1" xfId="26970"/>
    <cellStyle name="s_Valuation _DB Dados do Mercado_Açúcar Físico não embarcado - Nov08 - Conferido_DB Entrada_1_segregado_2_DB Entrada_DB Entrada_1_Relatório de Commodities_Relatório Gerencial_2-DRE" xfId="26971"/>
    <cellStyle name="s_Valuation _DB Dados do Mercado_Açúcar Físico não embarcado - Nov08 - Conferido_DB Entrada_1_segregado_2_DB Entrada_DB Entrada_1_Relatório de Commodities_Relatório Gerencial_2-DRE_Dep_Judiciais-Contingências" xfId="26972"/>
    <cellStyle name="s_Valuation _DB Dados do Mercado_Açúcar Físico não embarcado - Nov08 - Conferido_DB Entrada_1_segregado_2_DB Entrada_DB Entrada_1_Relatório de Commodities_Relatório Gerencial_2-DRE_DFC Gerencial" xfId="26973"/>
    <cellStyle name="s_Valuation _DB Dados do Mercado_Açúcar Físico não embarcado - Nov08 - Conferido_DB Entrada_1_segregado_2_DB Entrada_DB Entrada_1_Relatório de Commodities_Relatório Gerencial_2-DRE_DMPL" xfId="26974"/>
    <cellStyle name="s_Valuation _DB Dados do Mercado_Açúcar Físico não embarcado - Nov08 - Conferido_DB Entrada_1_segregado_2_DB Entrada_DB Entrada_1_Relatório de Commodities_Relatório Gerencial_3-Balanço" xfId="26975"/>
    <cellStyle name="s_Valuation _DB Dados do Mercado_Açúcar Físico não embarcado - Nov08 - Conferido_DB Entrada_1_segregado_2_DB Entrada_DB Entrada_1_Relatório de Commodities_Relatório Gerencial_7-Estoque" xfId="26976"/>
    <cellStyle name="s_Valuation _DB Dados do Mercado_Açúcar Físico não embarcado - Nov08 - Conferido_DB Entrada_1_segregado_2_DB Entrada_DB Entrada_1_Relatório de Commodities_Relatório Gerencial_DB Entrada" xfId="26977"/>
    <cellStyle name="s_Valuation _DB Dados do Mercado_Açúcar Físico não embarcado - Nov08 - Conferido_DB Entrada_1_segregado_2_DB Entrada_DB Entrada_1_Relatório de Commodities_Relatório Gerencial_DB Entrada 2" xfId="26978"/>
    <cellStyle name="s_Valuation _DB Dados do Mercado_Açúcar Físico não embarcado - Nov08 - Conferido_DB Entrada_1_segregado_2_DB Entrada_DB Entrada_1_Relatório de Commodities_Relatório Gerencial_DB Entrada 2_15-FINANCEIRAS" xfId="26979"/>
    <cellStyle name="s_Valuation _DB Dados do Mercado_Açúcar Físico não embarcado - Nov08 - Conferido_DB Entrada_1_segregado_2_DB Entrada_DB Entrada_1_Relatório de Commodities_Relatório Gerencial_DB Entrada_15-FINANCEIRAS" xfId="26980"/>
    <cellStyle name="s_Valuation _DB Dados do Mercado_Açúcar Físico não embarcado - Nov08 - Conferido_DB Entrada_1_segregado_2_DB Entrada_DB Entrada_1_Relatório de Commodities_Relatório Gerencial_DB Entrada_15-FINANCEIRAS_1" xfId="26981"/>
    <cellStyle name="s_Valuation _DB Dados do Mercado_Açúcar Físico não embarcado - Nov08 - Conferido_DB Entrada_1_segregado_2_DB Entrada_DB Entrada_1_Relatório de Commodities_Relatório Gerencial_DB Entrada_2-DRE" xfId="26982"/>
    <cellStyle name="s_Valuation _DB Dados do Mercado_Açúcar Físico não embarcado - Nov08 - Conferido_DB Entrada_1_segregado_2_DB Entrada_DB Entrada_1_Relatório de Commodities_Relatório Gerencial_DB Entrada_2-DRE_Dep_Judiciais-Contingências" xfId="26983"/>
    <cellStyle name="s_Valuation _DB Dados do Mercado_Açúcar Físico não embarcado - Nov08 - Conferido_DB Entrada_1_segregado_2_DB Entrada_DB Entrada_1_Relatório de Commodities_Relatório Gerencial_DB Entrada_2-DRE_DFC Gerencial" xfId="26984"/>
    <cellStyle name="s_Valuation _DB Dados do Mercado_Açúcar Físico não embarcado - Nov08 - Conferido_DB Entrada_1_segregado_2_DB Entrada_DB Entrada_1_Relatório de Commodities_Relatório Gerencial_DB Entrada_2-DRE_DMPL" xfId="26985"/>
    <cellStyle name="s_Valuation _DB Dados do Mercado_Açúcar Físico não embarcado - Nov08 - Conferido_DB Entrada_1_segregado_2_DB Entrada_DB Entrada_1_Relatório de Commodities_Relatório Gerencial_DB Entrada_3-Balanço" xfId="26986"/>
    <cellStyle name="s_Valuation _DB Dados do Mercado_Açúcar Físico não embarcado - Nov08 - Conferido_DB Entrada_1_segregado_2_DB Entrada_DB Entrada_1_Relatório de Commodities_Relatório Gerencial_DB Entrada_7-Estoque" xfId="26987"/>
    <cellStyle name="s_Valuation _DB Dados do Mercado_Açúcar Físico não embarcado - Nov08 - Conferido_DB Entrada_1_segregado_2_DB Entrada_DB Entrada_1_Relatório Fechamento" xfId="26988"/>
    <cellStyle name="s_Valuation _DB Dados do Mercado_Açúcar Físico não embarcado - Nov08 - Conferido_DB Entrada_1_segregado_2_DB Entrada_DB Entrada_1_Relatório Fechamento 2" xfId="26989"/>
    <cellStyle name="s_Valuation _DB Dados do Mercado_Açúcar Físico não embarcado - Nov08 - Conferido_DB Entrada_1_segregado_2_DB Entrada_DB Entrada_1_Relatório Fechamento 2_15-FINANCEIRAS" xfId="26990"/>
    <cellStyle name="s_Valuation _DB Dados do Mercado_Açúcar Físico não embarcado - Nov08 - Conferido_DB Entrada_1_segregado_2_DB Entrada_DB Entrada_1_Relatório Fechamento_15-FINANCEIRAS" xfId="26991"/>
    <cellStyle name="s_Valuation _DB Dados do Mercado_Açúcar Físico não embarcado - Nov08 - Conferido_DB Entrada_1_segregado_2_DB Entrada_DB Entrada_1_Relatório Fechamento_15-FINANCEIRAS_1" xfId="26992"/>
    <cellStyle name="s_Valuation _DB Dados do Mercado_Açúcar Físico não embarcado - Nov08 - Conferido_DB Entrada_1_segregado_2_DB Entrada_DB Entrada_1_Relatório Fechamento_2-DRE" xfId="26993"/>
    <cellStyle name="s_Valuation _DB Dados do Mercado_Açúcar Físico não embarcado - Nov08 - Conferido_DB Entrada_1_segregado_2_DB Entrada_DB Entrada_1_Relatório Fechamento_2-DRE_Dep_Judiciais-Contingências" xfId="26994"/>
    <cellStyle name="s_Valuation _DB Dados do Mercado_Açúcar Físico não embarcado - Nov08 - Conferido_DB Entrada_1_segregado_2_DB Entrada_DB Entrada_1_Relatório Fechamento_2-DRE_DFC Gerencial" xfId="26995"/>
    <cellStyle name="s_Valuation _DB Dados do Mercado_Açúcar Físico não embarcado - Nov08 - Conferido_DB Entrada_1_segregado_2_DB Entrada_DB Entrada_1_Relatório Fechamento_2-DRE_DMPL" xfId="26996"/>
    <cellStyle name="s_Valuation _DB Dados do Mercado_Açúcar Físico não embarcado - Nov08 - Conferido_DB Entrada_1_segregado_2_DB Entrada_DB Entrada_1_Relatório Fechamento_3-Balanço" xfId="26997"/>
    <cellStyle name="s_Valuation _DB Dados do Mercado_Açúcar Físico não embarcado - Nov08 - Conferido_DB Entrada_1_segregado_2_DB Entrada_DB Entrada_1_Relatório Fechamento_7-Estoque" xfId="26998"/>
    <cellStyle name="s_Valuation _DB Dados do Mercado_Açúcar Físico não embarcado - Nov08 - Conferido_DB Entrada_1_segregado_2_DB Entrada_DB Entrada_1_Relatório Gerencial" xfId="26999"/>
    <cellStyle name="s_Valuation _DB Dados do Mercado_Açúcar Físico não embarcado - Nov08 - Conferido_DB Entrada_1_segregado_2_DB Entrada_DB Entrada_1_Relatório Gerencial 2" xfId="27000"/>
    <cellStyle name="s_Valuation _DB Dados do Mercado_Açúcar Físico não embarcado - Nov08 - Conferido_DB Entrada_1_segregado_2_DB Entrada_DB Entrada_1_Relatório Gerencial 2_15-FINANCEIRAS" xfId="27001"/>
    <cellStyle name="s_Valuation _DB Dados do Mercado_Açúcar Físico não embarcado - Nov08 - Conferido_DB Entrada_1_segregado_2_DB Entrada_DB Entrada_1_Relatório Gerencial_1" xfId="27002"/>
    <cellStyle name="s_Valuation _DB Dados do Mercado_Açúcar Físico não embarcado - Nov08 - Conferido_DB Entrada_1_segregado_2_DB Entrada_DB Entrada_1_Relatório Gerencial_1 2" xfId="27003"/>
    <cellStyle name="s_Valuation _DB Dados do Mercado_Açúcar Físico não embarcado - Nov08 - Conferido_DB Entrada_1_segregado_2_DB Entrada_DB Entrada_1_Relatório Gerencial_1 2_15-FINANCEIRAS" xfId="27004"/>
    <cellStyle name="s_Valuation _DB Dados do Mercado_Açúcar Físico não embarcado - Nov08 - Conferido_DB Entrada_1_segregado_2_DB Entrada_DB Entrada_1_Relatório Gerencial_1_15-FINANCEIRAS" xfId="27005"/>
    <cellStyle name="s_Valuation _DB Dados do Mercado_Açúcar Físico não embarcado - Nov08 - Conferido_DB Entrada_1_segregado_2_DB Entrada_DB Entrada_1_Relatório Gerencial_1_15-FINANCEIRAS_1" xfId="27006"/>
    <cellStyle name="s_Valuation _DB Dados do Mercado_Açúcar Físico não embarcado - Nov08 - Conferido_DB Entrada_1_segregado_2_DB Entrada_DB Entrada_1_Relatório Gerencial_1_2-DRE" xfId="27007"/>
    <cellStyle name="s_Valuation _DB Dados do Mercado_Açúcar Físico não embarcado - Nov08 - Conferido_DB Entrada_1_segregado_2_DB Entrada_DB Entrada_1_Relatório Gerencial_1_2-DRE_Dep_Judiciais-Contingências" xfId="27008"/>
    <cellStyle name="s_Valuation _DB Dados do Mercado_Açúcar Físico não embarcado - Nov08 - Conferido_DB Entrada_1_segregado_2_DB Entrada_DB Entrada_1_Relatório Gerencial_1_2-DRE_DFC Gerencial" xfId="27009"/>
    <cellStyle name="s_Valuation _DB Dados do Mercado_Açúcar Físico não embarcado - Nov08 - Conferido_DB Entrada_1_segregado_2_DB Entrada_DB Entrada_1_Relatório Gerencial_1_2-DRE_DMPL" xfId="27010"/>
    <cellStyle name="s_Valuation _DB Dados do Mercado_Açúcar Físico não embarcado - Nov08 - Conferido_DB Entrada_1_segregado_2_DB Entrada_DB Entrada_1_Relatório Gerencial_1_3-Balanço" xfId="27011"/>
    <cellStyle name="s_Valuation _DB Dados do Mercado_Açúcar Físico não embarcado - Nov08 - Conferido_DB Entrada_1_segregado_2_DB Entrada_DB Entrada_1_Relatório Gerencial_1_7-Estoque" xfId="27012"/>
    <cellStyle name="s_Valuation _DB Dados do Mercado_Açúcar Físico não embarcado - Nov08 - Conferido_DB Entrada_1_segregado_2_DB Entrada_DB Entrada_1_Relatório Gerencial_1_DB Entrada" xfId="27013"/>
    <cellStyle name="s_Valuation _DB Dados do Mercado_Açúcar Físico não embarcado - Nov08 - Conferido_DB Entrada_1_segregado_2_DB Entrada_DB Entrada_1_Relatório Gerencial_1_DB Entrada 2" xfId="27014"/>
    <cellStyle name="s_Valuation _DB Dados do Mercado_Açúcar Físico não embarcado - Nov08 - Conferido_DB Entrada_1_segregado_2_DB Entrada_DB Entrada_1_Relatório Gerencial_1_DB Entrada 2_15-FINANCEIRAS" xfId="27015"/>
    <cellStyle name="s_Valuation _DB Dados do Mercado_Açúcar Físico não embarcado - Nov08 - Conferido_DB Entrada_1_segregado_2_DB Entrada_DB Entrada_1_Relatório Gerencial_1_DB Entrada_15-FINANCEIRAS" xfId="27016"/>
    <cellStyle name="s_Valuation _DB Dados do Mercado_Açúcar Físico não embarcado - Nov08 - Conferido_DB Entrada_1_segregado_2_DB Entrada_DB Entrada_1_Relatório Gerencial_1_DB Entrada_15-FINANCEIRAS_1" xfId="27017"/>
    <cellStyle name="s_Valuation _DB Dados do Mercado_Açúcar Físico não embarcado - Nov08 - Conferido_DB Entrada_1_segregado_2_DB Entrada_DB Entrada_1_Relatório Gerencial_1_DB Entrada_2-DRE" xfId="27018"/>
    <cellStyle name="s_Valuation _DB Dados do Mercado_Açúcar Físico não embarcado - Nov08 - Conferido_DB Entrada_1_segregado_2_DB Entrada_DB Entrada_1_Relatório Gerencial_1_DB Entrada_2-DRE_Dep_Judiciais-Contingências" xfId="27019"/>
    <cellStyle name="s_Valuation _DB Dados do Mercado_Açúcar Físico não embarcado - Nov08 - Conferido_DB Entrada_1_segregado_2_DB Entrada_DB Entrada_1_Relatório Gerencial_1_DB Entrada_2-DRE_DFC Gerencial" xfId="27020"/>
    <cellStyle name="s_Valuation _DB Dados do Mercado_Açúcar Físico não embarcado - Nov08 - Conferido_DB Entrada_1_segregado_2_DB Entrada_DB Entrada_1_Relatório Gerencial_1_DB Entrada_2-DRE_DMPL" xfId="27021"/>
    <cellStyle name="s_Valuation _DB Dados do Mercado_Açúcar Físico não embarcado - Nov08 - Conferido_DB Entrada_1_segregado_2_DB Entrada_DB Entrada_1_Relatório Gerencial_1_DB Entrada_3-Balanço" xfId="27022"/>
    <cellStyle name="s_Valuation _DB Dados do Mercado_Açúcar Físico não embarcado - Nov08 - Conferido_DB Entrada_1_segregado_2_DB Entrada_DB Entrada_1_Relatório Gerencial_1_DB Entrada_7-Estoque" xfId="27023"/>
    <cellStyle name="s_Valuation _DB Dados do Mercado_Açúcar Físico não embarcado - Nov08 - Conferido_DB Entrada_1_segregado_2_DB Entrada_DB Entrada_1_Relatório Gerencial_15-FINANCEIRAS" xfId="27024"/>
    <cellStyle name="s_Valuation _DB Dados do Mercado_Açúcar Físico não embarcado - Nov08 - Conferido_DB Entrada_1_segregado_2_DB Entrada_DB Entrada_1_Relatório Gerencial_15-FINANCEIRAS_1" xfId="27025"/>
    <cellStyle name="s_Valuation _DB Dados do Mercado_Açúcar Físico não embarcado - Nov08 - Conferido_DB Entrada_1_segregado_2_DB Entrada_DB Entrada_1_Relatório Gerencial_2-DRE" xfId="27026"/>
    <cellStyle name="s_Valuation _DB Dados do Mercado_Açúcar Físico não embarcado - Nov08 - Conferido_DB Entrada_1_segregado_2_DB Entrada_DB Entrada_1_Relatório Gerencial_2-DRE_Dep_Judiciais-Contingências" xfId="27027"/>
    <cellStyle name="s_Valuation _DB Dados do Mercado_Açúcar Físico não embarcado - Nov08 - Conferido_DB Entrada_1_segregado_2_DB Entrada_DB Entrada_1_Relatório Gerencial_2-DRE_DFC Gerencial" xfId="27028"/>
    <cellStyle name="s_Valuation _DB Dados do Mercado_Açúcar Físico não embarcado - Nov08 - Conferido_DB Entrada_1_segregado_2_DB Entrada_DB Entrada_1_Relatório Gerencial_2-DRE_DMPL" xfId="27029"/>
    <cellStyle name="s_Valuation _DB Dados do Mercado_Açúcar Físico não embarcado - Nov08 - Conferido_DB Entrada_1_segregado_2_DB Entrada_DB Entrada_1_Relatório Gerencial_3-Balanço" xfId="27030"/>
    <cellStyle name="s_Valuation _DB Dados do Mercado_Açúcar Físico não embarcado - Nov08 - Conferido_DB Entrada_1_segregado_2_DB Entrada_DB Entrada_1_Relatório Gerencial_7-Estoque" xfId="27031"/>
    <cellStyle name="s_Valuation _DB Dados do Mercado_Açúcar Físico não embarcado - Nov08 - Conferido_DB Entrada_1_segregado_2_DB Entrada_DB Entrada_1_Sistema Cosan backup 103 Retirada de relatorios" xfId="27032"/>
    <cellStyle name="s_Valuation _DB Dados do Mercado_Açúcar Físico não embarcado - Nov08 - Conferido_DB Entrada_1_segregado_2_DB Entrada_DB Entrada_1_Sistema Cosan backup 103 Retirada de relatorios 2" xfId="27033"/>
    <cellStyle name="s_Valuation _DB Dados do Mercado_Açúcar Físico não embarcado - Nov08 - Conferido_DB Entrada_1_segregado_2_DB Entrada_DB Entrada_1_Sistema Cosan backup 103 Retirada de relatorios 2_15-FINANCEIRAS" xfId="27034"/>
    <cellStyle name="s_Valuation _DB Dados do Mercado_Açúcar Físico não embarcado - Nov08 - Conferido_DB Entrada_1_segregado_2_DB Entrada_DB Entrada_1_Sistema Cosan backup 103 Retirada de relatorios_15-FINANCEIRAS" xfId="27035"/>
    <cellStyle name="s_Valuation _DB Dados do Mercado_Açúcar Físico não embarcado - Nov08 - Conferido_DB Entrada_1_segregado_2_DB Entrada_DB Entrada_1_Sistema Cosan backup 103 Retirada de relatorios_15-FINANCEIRAS_1" xfId="27036"/>
    <cellStyle name="s_Valuation _DB Dados do Mercado_Açúcar Físico não embarcado - Nov08 - Conferido_DB Entrada_1_segregado_2_DB Entrada_DB Entrada_1_Sistema Cosan backup 103 Retirada de relatorios_2-DRE" xfId="27037"/>
    <cellStyle name="s_Valuation _DB Dados do Mercado_Açúcar Físico não embarcado - Nov08 - Conferido_DB Entrada_1_segregado_2_DB Entrada_DB Entrada_1_Sistema Cosan backup 103 Retirada de relatorios_2-DRE_Dep_Judiciais-Contingências" xfId="27038"/>
    <cellStyle name="s_Valuation _DB Dados do Mercado_Açúcar Físico não embarcado - Nov08 - Conferido_DB Entrada_1_segregado_2_DB Entrada_DB Entrada_1_Sistema Cosan backup 103 Retirada de relatorios_2-DRE_DFC Gerencial" xfId="27039"/>
    <cellStyle name="s_Valuation _DB Dados do Mercado_Açúcar Físico não embarcado - Nov08 - Conferido_DB Entrada_1_segregado_2_DB Entrada_DB Entrada_1_Sistema Cosan backup 103 Retirada de relatorios_2-DRE_DMPL" xfId="27040"/>
    <cellStyle name="s_Valuation _DB Dados do Mercado_Açúcar Físico não embarcado - Nov08 - Conferido_DB Entrada_1_segregado_2_DB Entrada_DB Entrada_1_Sistema Cosan backup 103 Retirada de relatorios_3-Balanço" xfId="27041"/>
    <cellStyle name="s_Valuation _DB Dados do Mercado_Açúcar Físico não embarcado - Nov08 - Conferido_DB Entrada_1_segregado_2_DB Entrada_DB Entrada_1_Sistema Cosan backup 103 Retirada de relatorios_7-Estoque" xfId="27042"/>
    <cellStyle name="s_Valuation _DB Dados do Mercado_Açúcar Físico não embarcado - Nov08 - Conferido_DB Entrada_1_segregado_2_DB Entrada_DB Entrada_15-FINANCEIRAS" xfId="27043"/>
    <cellStyle name="s_Valuation _DB Dados do Mercado_Açúcar Físico não embarcado - Nov08 - Conferido_DB Entrada_1_segregado_2_DB Entrada_DB Entrada_15-FINANCEIRAS_1" xfId="27044"/>
    <cellStyle name="s_Valuation _DB Dados do Mercado_Açúcar Físico não embarcado - Nov08 - Conferido_DB Entrada_1_segregado_2_DB Entrada_DB Entrada_2-DRE" xfId="27045"/>
    <cellStyle name="s_Valuation _DB Dados do Mercado_Açúcar Físico não embarcado - Nov08 - Conferido_DB Entrada_1_segregado_2_DB Entrada_DB Entrada_2-DRE_Dep_Judiciais-Contingências" xfId="27046"/>
    <cellStyle name="s_Valuation _DB Dados do Mercado_Açúcar Físico não embarcado - Nov08 - Conferido_DB Entrada_1_segregado_2_DB Entrada_DB Entrada_2-DRE_DFC Gerencial" xfId="27047"/>
    <cellStyle name="s_Valuation _DB Dados do Mercado_Açúcar Físico não embarcado - Nov08 - Conferido_DB Entrada_1_segregado_2_DB Entrada_DB Entrada_2-DRE_DMPL" xfId="27048"/>
    <cellStyle name="s_Valuation _DB Dados do Mercado_Açúcar Físico não embarcado - Nov08 - Conferido_DB Entrada_1_segregado_2_DB Entrada_DB Entrada_3-Balanço" xfId="27049"/>
    <cellStyle name="s_Valuation _DB Dados do Mercado_Açúcar Físico não embarcado - Nov08 - Conferido_DB Entrada_1_segregado_2_DB Entrada_DB Entrada_7-Estoque" xfId="27050"/>
    <cellStyle name="s_Valuation _DB Dados do Mercado_Açúcar Físico não embarcado - Nov08 - Conferido_DB Entrada_1_segregado_2_DB Entrada_DB Entrada_Relatório Gerencial" xfId="27051"/>
    <cellStyle name="s_Valuation _DB Dados do Mercado_Açúcar Físico não embarcado - Nov08 - Conferido_DB Entrada_1_segregado_2_DB Entrada_DB Entrada_Relatório Gerencial 2" xfId="27052"/>
    <cellStyle name="s_Valuation _DB Dados do Mercado_Açúcar Físico não embarcado - Nov08 - Conferido_DB Entrada_1_segregado_2_DB Entrada_DB Entrada_Relatório Gerencial 2_15-FINANCEIRAS" xfId="27053"/>
    <cellStyle name="s_Valuation _DB Dados do Mercado_Açúcar Físico não embarcado - Nov08 - Conferido_DB Entrada_1_segregado_2_DB Entrada_DB Entrada_Relatório Gerencial_15-FINANCEIRAS" xfId="27054"/>
    <cellStyle name="s_Valuation _DB Dados do Mercado_Açúcar Físico não embarcado - Nov08 - Conferido_DB Entrada_1_segregado_2_DB Entrada_DB Entrada_Relatório Gerencial_15-FINANCEIRAS_1" xfId="27055"/>
    <cellStyle name="s_Valuation _DB Dados do Mercado_Açúcar Físico não embarcado - Nov08 - Conferido_DB Entrada_1_segregado_2_DB Entrada_DB Entrada_Relatório Gerencial_2-DRE" xfId="27056"/>
    <cellStyle name="s_Valuation _DB Dados do Mercado_Açúcar Físico não embarcado - Nov08 - Conferido_DB Entrada_1_segregado_2_DB Entrada_DB Entrada_Relatório Gerencial_2-DRE_Dep_Judiciais-Contingências" xfId="27057"/>
    <cellStyle name="s_Valuation _DB Dados do Mercado_Açúcar Físico não embarcado - Nov08 - Conferido_DB Entrada_1_segregado_2_DB Entrada_DB Entrada_Relatório Gerencial_2-DRE_DFC Gerencial" xfId="27058"/>
    <cellStyle name="s_Valuation _DB Dados do Mercado_Açúcar Físico não embarcado - Nov08 - Conferido_DB Entrada_1_segregado_2_DB Entrada_DB Entrada_Relatório Gerencial_2-DRE_DMPL" xfId="27059"/>
    <cellStyle name="s_Valuation _DB Dados do Mercado_Açúcar Físico não embarcado - Nov08 - Conferido_DB Entrada_1_segregado_2_DB Entrada_DB Entrada_Relatório Gerencial_3-Balanço" xfId="27060"/>
    <cellStyle name="s_Valuation _DB Dados do Mercado_Açúcar Físico não embarcado - Nov08 - Conferido_DB Entrada_1_segregado_2_DB Entrada_DB Entrada_Relatório Gerencial_7-Estoque" xfId="27061"/>
    <cellStyle name="s_Valuation _DB Dados do Mercado_Açúcar Físico não embarcado - Nov08 - Conferido_DB Entrada_1_segregado_2_DB Entrada_DB Entrada_Relatório Gerencial_DB Entrada" xfId="27062"/>
    <cellStyle name="s_Valuation _DB Dados do Mercado_Açúcar Físico não embarcado - Nov08 - Conferido_DB Entrada_1_segregado_2_DB Entrada_DB Entrada_Relatório Gerencial_DB Entrada 2" xfId="27063"/>
    <cellStyle name="s_Valuation _DB Dados do Mercado_Açúcar Físico não embarcado - Nov08 - Conferido_DB Entrada_1_segregado_2_DB Entrada_DB Entrada_Relatório Gerencial_DB Entrada 2_15-FINANCEIRAS" xfId="27064"/>
    <cellStyle name="s_Valuation _DB Dados do Mercado_Açúcar Físico não embarcado - Nov08 - Conferido_DB Entrada_1_segregado_2_DB Entrada_DB Entrada_Relatório Gerencial_DB Entrada_15-FINANCEIRAS" xfId="27065"/>
    <cellStyle name="s_Valuation _DB Dados do Mercado_Açúcar Físico não embarcado - Nov08 - Conferido_DB Entrada_1_segregado_2_DB Entrada_DB Entrada_Relatório Gerencial_DB Entrada_15-FINANCEIRAS_1" xfId="27066"/>
    <cellStyle name="s_Valuation _DB Dados do Mercado_Açúcar Físico não embarcado - Nov08 - Conferido_DB Entrada_1_segregado_2_DB Entrada_DB Entrada_Relatório Gerencial_DB Entrada_2-DRE" xfId="27067"/>
    <cellStyle name="s_Valuation _DB Dados do Mercado_Açúcar Físico não embarcado - Nov08 - Conferido_DB Entrada_1_segregado_2_DB Entrada_DB Entrada_Relatório Gerencial_DB Entrada_2-DRE_Dep_Judiciais-Contingências" xfId="27068"/>
    <cellStyle name="s_Valuation _DB Dados do Mercado_Açúcar Físico não embarcado - Nov08 - Conferido_DB Entrada_1_segregado_2_DB Entrada_DB Entrada_Relatório Gerencial_DB Entrada_2-DRE_DFC Gerencial" xfId="27069"/>
    <cellStyle name="s_Valuation _DB Dados do Mercado_Açúcar Físico não embarcado - Nov08 - Conferido_DB Entrada_1_segregado_2_DB Entrada_DB Entrada_Relatório Gerencial_DB Entrada_2-DRE_DMPL" xfId="27070"/>
    <cellStyle name="s_Valuation _DB Dados do Mercado_Açúcar Físico não embarcado - Nov08 - Conferido_DB Entrada_1_segregado_2_DB Entrada_DB Entrada_Relatório Gerencial_DB Entrada_3-Balanço" xfId="27071"/>
    <cellStyle name="s_Valuation _DB Dados do Mercado_Açúcar Físico não embarcado - Nov08 - Conferido_DB Entrada_1_segregado_2_DB Entrada_DB Entrada_Relatório Gerencial_DB Entrada_7-Estoque" xfId="27072"/>
    <cellStyle name="s_Valuation _DB Dados do Mercado_Açúcar Físico não embarcado - Nov08 - Conferido_DB Entrada_1_segregado_2_DB Entrada_DB Exposição" xfId="27073"/>
    <cellStyle name="s_Valuation _DB Dados do Mercado_Açúcar Físico não embarcado - Nov08 - Conferido_DB Entrada_1_segregado_2_DB Entrada_DB Exposição 2" xfId="27074"/>
    <cellStyle name="s_Valuation _DB Dados do Mercado_Açúcar Físico não embarcado - Nov08 - Conferido_DB Entrada_1_segregado_2_DB Entrada_DB Exposição 2_15-FINANCEIRAS" xfId="27075"/>
    <cellStyle name="s_Valuation _DB Dados do Mercado_Açúcar Físico não embarcado - Nov08 - Conferido_DB Entrada_1_segregado_2_DB Entrada_DB Exposição_15-FINANCEIRAS" xfId="27076"/>
    <cellStyle name="s_Valuation _DB Dados do Mercado_Açúcar Físico não embarcado - Nov08 - Conferido_DB Entrada_1_segregado_2_DB Entrada_DB Exposição_15-FINANCEIRAS_1" xfId="27077"/>
    <cellStyle name="s_Valuation _DB Dados do Mercado_Açúcar Físico não embarcado - Nov08 - Conferido_DB Entrada_1_segregado_2_DB Entrada_DB Exposição_2-DRE" xfId="27078"/>
    <cellStyle name="s_Valuation _DB Dados do Mercado_Açúcar Físico não embarcado - Nov08 - Conferido_DB Entrada_1_segregado_2_DB Entrada_DB Exposição_2-DRE_Dep_Judiciais-Contingências" xfId="27079"/>
    <cellStyle name="s_Valuation _DB Dados do Mercado_Açúcar Físico não embarcado - Nov08 - Conferido_DB Entrada_1_segregado_2_DB Entrada_DB Exposição_2-DRE_DFC Gerencial" xfId="27080"/>
    <cellStyle name="s_Valuation _DB Dados do Mercado_Açúcar Físico não embarcado - Nov08 - Conferido_DB Entrada_1_segregado_2_DB Entrada_DB Exposição_2-DRE_DMPL" xfId="27081"/>
    <cellStyle name="s_Valuation _DB Dados do Mercado_Açúcar Físico não embarcado - Nov08 - Conferido_DB Entrada_1_segregado_2_DB Entrada_DB Exposição_3-Balanço" xfId="27082"/>
    <cellStyle name="s_Valuation _DB Dados do Mercado_Açúcar Físico não embarcado - Nov08 - Conferido_DB Entrada_1_segregado_2_DB Entrada_DB Exposição_7-Estoque" xfId="27083"/>
    <cellStyle name="s_Valuation _DB Dados do Mercado_Açúcar Físico não embarcado - Nov08 - Conferido_DB Entrada_1_segregado_2_DB Entrada_DB Exposição_Relatório Gerencial" xfId="27084"/>
    <cellStyle name="s_Valuation _DB Dados do Mercado_Açúcar Físico não embarcado - Nov08 - Conferido_DB Entrada_1_segregado_2_DB Entrada_DB Exposição_Relatório Gerencial 2" xfId="27085"/>
    <cellStyle name="s_Valuation _DB Dados do Mercado_Açúcar Físico não embarcado - Nov08 - Conferido_DB Entrada_1_segregado_2_DB Entrada_DB Exposição_Relatório Gerencial 2_15-FINANCEIRAS" xfId="27086"/>
    <cellStyle name="s_Valuation _DB Dados do Mercado_Açúcar Físico não embarcado - Nov08 - Conferido_DB Entrada_1_segregado_2_DB Entrada_DB Exposição_Relatório Gerencial_15-FINANCEIRAS" xfId="27087"/>
    <cellStyle name="s_Valuation _DB Dados do Mercado_Açúcar Físico não embarcado - Nov08 - Conferido_DB Entrada_1_segregado_2_DB Entrada_DB Exposição_Relatório Gerencial_15-FINANCEIRAS_1" xfId="27088"/>
    <cellStyle name="s_Valuation _DB Dados do Mercado_Açúcar Físico não embarcado - Nov08 - Conferido_DB Entrada_1_segregado_2_DB Entrada_DB Exposição_Relatório Gerencial_2-DRE" xfId="27089"/>
    <cellStyle name="s_Valuation _DB Dados do Mercado_Açúcar Físico não embarcado - Nov08 - Conferido_DB Entrada_1_segregado_2_DB Entrada_DB Exposição_Relatório Gerencial_2-DRE_Dep_Judiciais-Contingências" xfId="27090"/>
    <cellStyle name="s_Valuation _DB Dados do Mercado_Açúcar Físico não embarcado - Nov08 - Conferido_DB Entrada_1_segregado_2_DB Entrada_DB Exposição_Relatório Gerencial_2-DRE_DFC Gerencial" xfId="27091"/>
    <cellStyle name="s_Valuation _DB Dados do Mercado_Açúcar Físico não embarcado - Nov08 - Conferido_DB Entrada_1_segregado_2_DB Entrada_DB Exposição_Relatório Gerencial_2-DRE_DMPL" xfId="27092"/>
    <cellStyle name="s_Valuation _DB Dados do Mercado_Açúcar Físico não embarcado - Nov08 - Conferido_DB Entrada_1_segregado_2_DB Entrada_DB Exposição_Relatório Gerencial_3-Balanço" xfId="27093"/>
    <cellStyle name="s_Valuation _DB Dados do Mercado_Açúcar Físico não embarcado - Nov08 - Conferido_DB Entrada_1_segregado_2_DB Entrada_DB Exposição_Relatório Gerencial_7-Estoque" xfId="27094"/>
    <cellStyle name="s_Valuation _DB Dados do Mercado_Açúcar Físico não embarcado - Nov08 - Conferido_DB Entrada_1_segregado_2_DB Entrada_DB Exposição_Relatório Gerencial_DB Entrada" xfId="27095"/>
    <cellStyle name="s_Valuation _DB Dados do Mercado_Açúcar Físico não embarcado - Nov08 - Conferido_DB Entrada_1_segregado_2_DB Entrada_DB Exposição_Relatório Gerencial_DB Entrada 2" xfId="27096"/>
    <cellStyle name="s_Valuation _DB Dados do Mercado_Açúcar Físico não embarcado - Nov08 - Conferido_DB Entrada_1_segregado_2_DB Entrada_DB Exposição_Relatório Gerencial_DB Entrada 2_15-FINANCEIRAS" xfId="27097"/>
    <cellStyle name="s_Valuation _DB Dados do Mercado_Açúcar Físico não embarcado - Nov08 - Conferido_DB Entrada_1_segregado_2_DB Entrada_DB Exposição_Relatório Gerencial_DB Entrada_15-FINANCEIRAS" xfId="27098"/>
    <cellStyle name="s_Valuation _DB Dados do Mercado_Açúcar Físico não embarcado - Nov08 - Conferido_DB Entrada_1_segregado_2_DB Entrada_DB Exposição_Relatório Gerencial_DB Entrada_15-FINANCEIRAS_1" xfId="27099"/>
    <cellStyle name="s_Valuation _DB Dados do Mercado_Açúcar Físico não embarcado - Nov08 - Conferido_DB Entrada_1_segregado_2_DB Entrada_DB Exposição_Relatório Gerencial_DB Entrada_2-DRE" xfId="27100"/>
    <cellStyle name="s_Valuation _DB Dados do Mercado_Açúcar Físico não embarcado - Nov08 - Conferido_DB Entrada_1_segregado_2_DB Entrada_DB Exposição_Relatório Gerencial_DB Entrada_2-DRE_Dep_Judiciais-Contingências" xfId="27101"/>
    <cellStyle name="s_Valuation _DB Dados do Mercado_Açúcar Físico não embarcado - Nov08 - Conferido_DB Entrada_1_segregado_2_DB Entrada_DB Exposição_Relatório Gerencial_DB Entrada_2-DRE_DFC Gerencial" xfId="27102"/>
    <cellStyle name="s_Valuation _DB Dados do Mercado_Açúcar Físico não embarcado - Nov08 - Conferido_DB Entrada_1_segregado_2_DB Entrada_DB Exposição_Relatório Gerencial_DB Entrada_2-DRE_DMPL" xfId="27103"/>
    <cellStyle name="s_Valuation _DB Dados do Mercado_Açúcar Físico não embarcado - Nov08 - Conferido_DB Entrada_1_segregado_2_DB Entrada_DB Exposição_Relatório Gerencial_DB Entrada_3-Balanço" xfId="27104"/>
    <cellStyle name="s_Valuation _DB Dados do Mercado_Açúcar Físico não embarcado - Nov08 - Conferido_DB Entrada_1_segregado_2_DB Entrada_DB Exposição_Relatório Gerencial_DB Entrada_7-Estoque" xfId="27105"/>
    <cellStyle name="s_Valuation _DB Dados do Mercado_Açúcar Físico não embarcado - Nov08 - Conferido_DB Entrada_1_segregado_2_DB Entrada_DB Posição" xfId="27106"/>
    <cellStyle name="s_Valuation _DB Dados do Mercado_Açúcar Físico não embarcado - Nov08 - Conferido_DB Entrada_1_segregado_2_DB Entrada_DB Posição 2" xfId="27107"/>
    <cellStyle name="s_Valuation _DB Dados do Mercado_Açúcar Físico não embarcado - Nov08 - Conferido_DB Entrada_1_segregado_2_DB Entrada_DB Posição 2_15-FINANCEIRAS" xfId="27108"/>
    <cellStyle name="s_Valuation _DB Dados do Mercado_Açúcar Físico não embarcado - Nov08 - Conferido_DB Entrada_1_segregado_2_DB Entrada_DB Posição_15-FINANCEIRAS" xfId="27109"/>
    <cellStyle name="s_Valuation _DB Dados do Mercado_Açúcar Físico não embarcado - Nov08 - Conferido_DB Entrada_1_segregado_2_DB Entrada_DB Posição_15-FINANCEIRAS_1" xfId="27110"/>
    <cellStyle name="s_Valuation _DB Dados do Mercado_Açúcar Físico não embarcado - Nov08 - Conferido_DB Entrada_1_segregado_2_DB Entrada_DB Posição_2-DRE" xfId="27111"/>
    <cellStyle name="s_Valuation _DB Dados do Mercado_Açúcar Físico não embarcado - Nov08 - Conferido_DB Entrada_1_segregado_2_DB Entrada_DB Posição_2-DRE_Dep_Judiciais-Contingências" xfId="27112"/>
    <cellStyle name="s_Valuation _DB Dados do Mercado_Açúcar Físico não embarcado - Nov08 - Conferido_DB Entrada_1_segregado_2_DB Entrada_DB Posição_2-DRE_DFC Gerencial" xfId="27113"/>
    <cellStyle name="s_Valuation _DB Dados do Mercado_Açúcar Físico não embarcado - Nov08 - Conferido_DB Entrada_1_segregado_2_DB Entrada_DB Posição_2-DRE_DMPL" xfId="27114"/>
    <cellStyle name="s_Valuation _DB Dados do Mercado_Açúcar Físico não embarcado - Nov08 - Conferido_DB Entrada_1_segregado_2_DB Entrada_DB Posição_3-Balanço" xfId="27115"/>
    <cellStyle name="s_Valuation _DB Dados do Mercado_Açúcar Físico não embarcado - Nov08 - Conferido_DB Entrada_1_segregado_2_DB Entrada_DB Posição_7-Estoque" xfId="27116"/>
    <cellStyle name="s_Valuation _DB Dados do Mercado_Açúcar Físico não embarcado - Nov08 - Conferido_DB Entrada_1_segregado_2_DB Entrada_Relatório de Commodities" xfId="27117"/>
    <cellStyle name="s_Valuation _DB Dados do Mercado_Açúcar Físico não embarcado - Nov08 - Conferido_DB Entrada_1_segregado_2_DB Entrada_Relatório de Commodities 2" xfId="27118"/>
    <cellStyle name="s_Valuation _DB Dados do Mercado_Açúcar Físico não embarcado - Nov08 - Conferido_DB Entrada_1_segregado_2_DB Entrada_Relatório de Commodities 2_15-FINANCEIRAS" xfId="27119"/>
    <cellStyle name="s_Valuation _DB Dados do Mercado_Açúcar Físico não embarcado - Nov08 - Conferido_DB Entrada_1_segregado_2_DB Entrada_Relatório de Commodities_15-FINANCEIRAS" xfId="27120"/>
    <cellStyle name="s_Valuation _DB Dados do Mercado_Açúcar Físico não embarcado - Nov08 - Conferido_DB Entrada_1_segregado_2_DB Entrada_Relatório de Commodities_15-FINANCEIRAS_1" xfId="27121"/>
    <cellStyle name="s_Valuation _DB Dados do Mercado_Açúcar Físico não embarcado - Nov08 - Conferido_DB Entrada_1_segregado_2_DB Entrada_Relatório de Commodities_2-DRE" xfId="27122"/>
    <cellStyle name="s_Valuation _DB Dados do Mercado_Açúcar Físico não embarcado - Nov08 - Conferido_DB Entrada_1_segregado_2_DB Entrada_Relatório de Commodities_2-DRE_Dep_Judiciais-Contingências" xfId="27123"/>
    <cellStyle name="s_Valuation _DB Dados do Mercado_Açúcar Físico não embarcado - Nov08 - Conferido_DB Entrada_1_segregado_2_DB Entrada_Relatório de Commodities_2-DRE_DFC Gerencial" xfId="27124"/>
    <cellStyle name="s_Valuation _DB Dados do Mercado_Açúcar Físico não embarcado - Nov08 - Conferido_DB Entrada_1_segregado_2_DB Entrada_Relatório de Commodities_2-DRE_DMPL" xfId="27125"/>
    <cellStyle name="s_Valuation _DB Dados do Mercado_Açúcar Físico não embarcado - Nov08 - Conferido_DB Entrada_1_segregado_2_DB Entrada_Relatório de Commodities_3-Balanço" xfId="27126"/>
    <cellStyle name="s_Valuation _DB Dados do Mercado_Açúcar Físico não embarcado - Nov08 - Conferido_DB Entrada_1_segregado_2_DB Entrada_Relatório de Commodities_7-Estoque" xfId="27127"/>
    <cellStyle name="s_Valuation _DB Dados do Mercado_Açúcar Físico não embarcado - Nov08 - Conferido_DB Entrada_1_segregado_2_DB Entrada_Relatório de Commodities_Relatório Gerencial" xfId="27128"/>
    <cellStyle name="s_Valuation _DB Dados do Mercado_Açúcar Físico não embarcado - Nov08 - Conferido_DB Entrada_1_segregado_2_DB Entrada_Relatório de Commodities_Relatório Gerencial 2" xfId="27129"/>
    <cellStyle name="s_Valuation _DB Dados do Mercado_Açúcar Físico não embarcado - Nov08 - Conferido_DB Entrada_1_segregado_2_DB Entrada_Relatório de Commodities_Relatório Gerencial 2_15-FINANCEIRAS" xfId="27130"/>
    <cellStyle name="s_Valuation _DB Dados do Mercado_Açúcar Físico não embarcado - Nov08 - Conferido_DB Entrada_1_segregado_2_DB Entrada_Relatório de Commodities_Relatório Gerencial_15-FINANCEIRAS" xfId="27131"/>
    <cellStyle name="s_Valuation _DB Dados do Mercado_Açúcar Físico não embarcado - Nov08 - Conferido_DB Entrada_1_segregado_2_DB Entrada_Relatório de Commodities_Relatório Gerencial_15-FINANCEIRAS_1" xfId="27132"/>
    <cellStyle name="s_Valuation _DB Dados do Mercado_Açúcar Físico não embarcado - Nov08 - Conferido_DB Entrada_1_segregado_2_DB Entrada_Relatório de Commodities_Relatório Gerencial_2-DRE" xfId="27133"/>
    <cellStyle name="s_Valuation _DB Dados do Mercado_Açúcar Físico não embarcado - Nov08 - Conferido_DB Entrada_1_segregado_2_DB Entrada_Relatório de Commodities_Relatório Gerencial_2-DRE_Dep_Judiciais-Contingências" xfId="27134"/>
    <cellStyle name="s_Valuation _DB Dados do Mercado_Açúcar Físico não embarcado - Nov08 - Conferido_DB Entrada_1_segregado_2_DB Entrada_Relatório de Commodities_Relatório Gerencial_2-DRE_DFC Gerencial" xfId="27135"/>
    <cellStyle name="s_Valuation _DB Dados do Mercado_Açúcar Físico não embarcado - Nov08 - Conferido_DB Entrada_1_segregado_2_DB Entrada_Relatório de Commodities_Relatório Gerencial_2-DRE_DMPL" xfId="27136"/>
    <cellStyle name="s_Valuation _DB Dados do Mercado_Açúcar Físico não embarcado - Nov08 - Conferido_DB Entrada_1_segregado_2_DB Entrada_Relatório de Commodities_Relatório Gerencial_3-Balanço" xfId="27137"/>
    <cellStyle name="s_Valuation _DB Dados do Mercado_Açúcar Físico não embarcado - Nov08 - Conferido_DB Entrada_1_segregado_2_DB Entrada_Relatório de Commodities_Relatório Gerencial_7-Estoque" xfId="27138"/>
    <cellStyle name="s_Valuation _DB Dados do Mercado_Açúcar Físico não embarcado - Nov08 - Conferido_DB Entrada_1_segregado_2_DB Entrada_Relatório de Commodities_Relatório Gerencial_DB Entrada" xfId="27139"/>
    <cellStyle name="s_Valuation _DB Dados do Mercado_Açúcar Físico não embarcado - Nov08 - Conferido_DB Entrada_1_segregado_2_DB Entrada_Relatório de Commodities_Relatório Gerencial_DB Entrada 2" xfId="27140"/>
    <cellStyle name="s_Valuation _DB Dados do Mercado_Açúcar Físico não embarcado - Nov08 - Conferido_DB Entrada_1_segregado_2_DB Entrada_Relatório de Commodities_Relatório Gerencial_DB Entrada 2_15-FINANCEIRAS" xfId="27141"/>
    <cellStyle name="s_Valuation _DB Dados do Mercado_Açúcar Físico não embarcado - Nov08 - Conferido_DB Entrada_1_segregado_2_DB Entrada_Relatório de Commodities_Relatório Gerencial_DB Entrada_15-FINANCEIRAS" xfId="27142"/>
    <cellStyle name="s_Valuation _DB Dados do Mercado_Açúcar Físico não embarcado - Nov08 - Conferido_DB Entrada_1_segregado_2_DB Entrada_Relatório de Commodities_Relatório Gerencial_DB Entrada_15-FINANCEIRAS_1" xfId="27143"/>
    <cellStyle name="s_Valuation _DB Dados do Mercado_Açúcar Físico não embarcado - Nov08 - Conferido_DB Entrada_1_segregado_2_DB Entrada_Relatório de Commodities_Relatório Gerencial_DB Entrada_2-DRE" xfId="27144"/>
    <cellStyle name="s_Valuation _DB Dados do Mercado_Açúcar Físico não embarcado - Nov08 - Conferido_DB Entrada_1_segregado_2_DB Entrada_Relatório de Commodities_Relatório Gerencial_DB Entrada_2-DRE_Dep_Judiciais-Contingências" xfId="27145"/>
    <cellStyle name="s_Valuation _DB Dados do Mercado_Açúcar Físico não embarcado - Nov08 - Conferido_DB Entrada_1_segregado_2_DB Entrada_Relatório de Commodities_Relatório Gerencial_DB Entrada_2-DRE_DFC Gerencial" xfId="27146"/>
    <cellStyle name="s_Valuation _DB Dados do Mercado_Açúcar Físico não embarcado - Nov08 - Conferido_DB Entrada_1_segregado_2_DB Entrada_Relatório de Commodities_Relatório Gerencial_DB Entrada_2-DRE_DMPL" xfId="27147"/>
    <cellStyle name="s_Valuation _DB Dados do Mercado_Açúcar Físico não embarcado - Nov08 - Conferido_DB Entrada_1_segregado_2_DB Entrada_Relatório de Commodities_Relatório Gerencial_DB Entrada_3-Balanço" xfId="27148"/>
    <cellStyle name="s_Valuation _DB Dados do Mercado_Açúcar Físico não embarcado - Nov08 - Conferido_DB Entrada_1_segregado_2_DB Entrada_Relatório de Commodities_Relatório Gerencial_DB Entrada_7-Estoque" xfId="27149"/>
    <cellStyle name="s_Valuation _DB Dados do Mercado_Açúcar Físico não embarcado - Nov08 - Conferido_DB Entrada_1_segregado_2_DB Entrada_Relatório Fechamento" xfId="27150"/>
    <cellStyle name="s_Valuation _DB Dados do Mercado_Açúcar Físico não embarcado - Nov08 - Conferido_DB Entrada_1_segregado_2_DB Entrada_Relatório Fechamento 2" xfId="27151"/>
    <cellStyle name="s_Valuation _DB Dados do Mercado_Açúcar Físico não embarcado - Nov08 - Conferido_DB Entrada_1_segregado_2_DB Entrada_Relatório Fechamento 2_15-FINANCEIRAS" xfId="27152"/>
    <cellStyle name="s_Valuation _DB Dados do Mercado_Açúcar Físico não embarcado - Nov08 - Conferido_DB Entrada_1_segregado_2_DB Entrada_Relatório Fechamento_15-FINANCEIRAS" xfId="27153"/>
    <cellStyle name="s_Valuation _DB Dados do Mercado_Açúcar Físico não embarcado - Nov08 - Conferido_DB Entrada_1_segregado_2_DB Entrada_Relatório Fechamento_15-FINANCEIRAS_1" xfId="27154"/>
    <cellStyle name="s_Valuation _DB Dados do Mercado_Açúcar Físico não embarcado - Nov08 - Conferido_DB Entrada_1_segregado_2_DB Entrada_Relatório Fechamento_2-DRE" xfId="27155"/>
    <cellStyle name="s_Valuation _DB Dados do Mercado_Açúcar Físico não embarcado - Nov08 - Conferido_DB Entrada_1_segregado_2_DB Entrada_Relatório Fechamento_2-DRE_Dep_Judiciais-Contingências" xfId="27156"/>
    <cellStyle name="s_Valuation _DB Dados do Mercado_Açúcar Físico não embarcado - Nov08 - Conferido_DB Entrada_1_segregado_2_DB Entrada_Relatório Fechamento_2-DRE_DFC Gerencial" xfId="27157"/>
    <cellStyle name="s_Valuation _DB Dados do Mercado_Açúcar Físico não embarcado - Nov08 - Conferido_DB Entrada_1_segregado_2_DB Entrada_Relatório Fechamento_2-DRE_DMPL" xfId="27158"/>
    <cellStyle name="s_Valuation _DB Dados do Mercado_Açúcar Físico não embarcado - Nov08 - Conferido_DB Entrada_1_segregado_2_DB Entrada_Relatório Fechamento_3-Balanço" xfId="27159"/>
    <cellStyle name="s_Valuation _DB Dados do Mercado_Açúcar Físico não embarcado - Nov08 - Conferido_DB Entrada_1_segregado_2_DB Entrada_Relatório Fechamento_7-Estoque" xfId="27160"/>
    <cellStyle name="s_Valuation _DB Dados do Mercado_Açúcar Físico não embarcado - Nov08 - Conferido_DB Entrada_1_segregado_2_DB Entrada_Relatório Gerencial" xfId="27161"/>
    <cellStyle name="s_Valuation _DB Dados do Mercado_Açúcar Físico não embarcado - Nov08 - Conferido_DB Entrada_1_segregado_2_DB Entrada_Relatório Gerencial 2" xfId="27162"/>
    <cellStyle name="s_Valuation _DB Dados do Mercado_Açúcar Físico não embarcado - Nov08 - Conferido_DB Entrada_1_segregado_2_DB Entrada_Relatório Gerencial 2_15-FINANCEIRAS" xfId="27163"/>
    <cellStyle name="s_Valuation _DB Dados do Mercado_Açúcar Físico não embarcado - Nov08 - Conferido_DB Entrada_1_segregado_2_DB Entrada_Relatório Gerencial_1" xfId="27164"/>
    <cellStyle name="s_Valuation _DB Dados do Mercado_Açúcar Físico não embarcado - Nov08 - Conferido_DB Entrada_1_segregado_2_DB Entrada_Relatório Gerencial_1 2" xfId="27165"/>
    <cellStyle name="s_Valuation _DB Dados do Mercado_Açúcar Físico não embarcado - Nov08 - Conferido_DB Entrada_1_segregado_2_DB Entrada_Relatório Gerencial_1 2_15-FINANCEIRAS" xfId="27166"/>
    <cellStyle name="s_Valuation _DB Dados do Mercado_Açúcar Físico não embarcado - Nov08 - Conferido_DB Entrada_1_segregado_2_DB Entrada_Relatório Gerencial_1_15-FINANCEIRAS" xfId="27167"/>
    <cellStyle name="s_Valuation _DB Dados do Mercado_Açúcar Físico não embarcado - Nov08 - Conferido_DB Entrada_1_segregado_2_DB Entrada_Relatório Gerencial_1_15-FINANCEIRAS_1" xfId="27168"/>
    <cellStyle name="s_Valuation _DB Dados do Mercado_Açúcar Físico não embarcado - Nov08 - Conferido_DB Entrada_1_segregado_2_DB Entrada_Relatório Gerencial_1_2-DRE" xfId="27169"/>
    <cellStyle name="s_Valuation _DB Dados do Mercado_Açúcar Físico não embarcado - Nov08 - Conferido_DB Entrada_1_segregado_2_DB Entrada_Relatório Gerencial_1_2-DRE_Dep_Judiciais-Contingências" xfId="27170"/>
    <cellStyle name="s_Valuation _DB Dados do Mercado_Açúcar Físico não embarcado - Nov08 - Conferido_DB Entrada_1_segregado_2_DB Entrada_Relatório Gerencial_1_2-DRE_DFC Gerencial" xfId="27171"/>
    <cellStyle name="s_Valuation _DB Dados do Mercado_Açúcar Físico não embarcado - Nov08 - Conferido_DB Entrada_1_segregado_2_DB Entrada_Relatório Gerencial_1_2-DRE_DMPL" xfId="27172"/>
    <cellStyle name="s_Valuation _DB Dados do Mercado_Açúcar Físico não embarcado - Nov08 - Conferido_DB Entrada_1_segregado_2_DB Entrada_Relatório Gerencial_1_3-Balanço" xfId="27173"/>
    <cellStyle name="s_Valuation _DB Dados do Mercado_Açúcar Físico não embarcado - Nov08 - Conferido_DB Entrada_1_segregado_2_DB Entrada_Relatório Gerencial_1_7-Estoque" xfId="27174"/>
    <cellStyle name="s_Valuation _DB Dados do Mercado_Açúcar Físico não embarcado - Nov08 - Conferido_DB Entrada_1_segregado_2_DB Entrada_Relatório Gerencial_1_DB Entrada" xfId="27175"/>
    <cellStyle name="s_Valuation _DB Dados do Mercado_Açúcar Físico não embarcado - Nov08 - Conferido_DB Entrada_1_segregado_2_DB Entrada_Relatório Gerencial_1_DB Entrada 2" xfId="27176"/>
    <cellStyle name="s_Valuation _DB Dados do Mercado_Açúcar Físico não embarcado - Nov08 - Conferido_DB Entrada_1_segregado_2_DB Entrada_Relatório Gerencial_1_DB Entrada 2_15-FINANCEIRAS" xfId="27177"/>
    <cellStyle name="s_Valuation _DB Dados do Mercado_Açúcar Físico não embarcado - Nov08 - Conferido_DB Entrada_1_segregado_2_DB Entrada_Relatório Gerencial_1_DB Entrada_15-FINANCEIRAS" xfId="27178"/>
    <cellStyle name="s_Valuation _DB Dados do Mercado_Açúcar Físico não embarcado - Nov08 - Conferido_DB Entrada_1_segregado_2_DB Entrada_Relatório Gerencial_1_DB Entrada_15-FINANCEIRAS_1" xfId="27179"/>
    <cellStyle name="s_Valuation _DB Dados do Mercado_Açúcar Físico não embarcado - Nov08 - Conferido_DB Entrada_1_segregado_2_DB Entrada_Relatório Gerencial_1_DB Entrada_2-DRE" xfId="27180"/>
    <cellStyle name="s_Valuation _DB Dados do Mercado_Açúcar Físico não embarcado - Nov08 - Conferido_DB Entrada_1_segregado_2_DB Entrada_Relatório Gerencial_1_DB Entrada_2-DRE_Dep_Judiciais-Contingências" xfId="27181"/>
    <cellStyle name="s_Valuation _DB Dados do Mercado_Açúcar Físico não embarcado - Nov08 - Conferido_DB Entrada_1_segregado_2_DB Entrada_Relatório Gerencial_1_DB Entrada_2-DRE_DFC Gerencial" xfId="27182"/>
    <cellStyle name="s_Valuation _DB Dados do Mercado_Açúcar Físico não embarcado - Nov08 - Conferido_DB Entrada_1_segregado_2_DB Entrada_Relatório Gerencial_1_DB Entrada_2-DRE_DMPL" xfId="27183"/>
    <cellStyle name="s_Valuation _DB Dados do Mercado_Açúcar Físico não embarcado - Nov08 - Conferido_DB Entrada_1_segregado_2_DB Entrada_Relatório Gerencial_1_DB Entrada_3-Balanço" xfId="27184"/>
    <cellStyle name="s_Valuation _DB Dados do Mercado_Açúcar Físico não embarcado - Nov08 - Conferido_DB Entrada_1_segregado_2_DB Entrada_Relatório Gerencial_1_DB Entrada_7-Estoque" xfId="27185"/>
    <cellStyle name="s_Valuation _DB Dados do Mercado_Açúcar Físico não embarcado - Nov08 - Conferido_DB Entrada_1_segregado_2_DB Entrada_Relatório Gerencial_15-FINANCEIRAS" xfId="27186"/>
    <cellStyle name="s_Valuation _DB Dados do Mercado_Açúcar Físico não embarcado - Nov08 - Conferido_DB Entrada_1_segregado_2_DB Entrada_Relatório Gerencial_15-FINANCEIRAS_1" xfId="27187"/>
    <cellStyle name="s_Valuation _DB Dados do Mercado_Açúcar Físico não embarcado - Nov08 - Conferido_DB Entrada_1_segregado_2_DB Entrada_Relatório Gerencial_2-DRE" xfId="27188"/>
    <cellStyle name="s_Valuation _DB Dados do Mercado_Açúcar Físico não embarcado - Nov08 - Conferido_DB Entrada_1_segregado_2_DB Entrada_Relatório Gerencial_2-DRE_Dep_Judiciais-Contingências" xfId="27189"/>
    <cellStyle name="s_Valuation _DB Dados do Mercado_Açúcar Físico não embarcado - Nov08 - Conferido_DB Entrada_1_segregado_2_DB Entrada_Relatório Gerencial_2-DRE_DFC Gerencial" xfId="27190"/>
    <cellStyle name="s_Valuation _DB Dados do Mercado_Açúcar Físico não embarcado - Nov08 - Conferido_DB Entrada_1_segregado_2_DB Entrada_Relatório Gerencial_2-DRE_DMPL" xfId="27191"/>
    <cellStyle name="s_Valuation _DB Dados do Mercado_Açúcar Físico não embarcado - Nov08 - Conferido_DB Entrada_1_segregado_2_DB Entrada_Relatório Gerencial_3-Balanço" xfId="27192"/>
    <cellStyle name="s_Valuation _DB Dados do Mercado_Açúcar Físico não embarcado - Nov08 - Conferido_DB Entrada_1_segregado_2_DB Entrada_Relatório Gerencial_7-Estoque" xfId="27193"/>
    <cellStyle name="s_Valuation _DB Dados do Mercado_Açúcar Físico não embarcado - Nov08 - Conferido_DB Entrada_1_segregado_2_DB Entrada_Sistema Cosan backup 103 Retirada de relatorios" xfId="27194"/>
    <cellStyle name="s_Valuation _DB Dados do Mercado_Açúcar Físico não embarcado - Nov08 - Conferido_DB Entrada_1_segregado_2_DB Entrada_Sistema Cosan backup 103 Retirada de relatorios 2" xfId="27195"/>
    <cellStyle name="s_Valuation _DB Dados do Mercado_Açúcar Físico não embarcado - Nov08 - Conferido_DB Entrada_1_segregado_2_DB Entrada_Sistema Cosan backup 103 Retirada de relatorios 2_15-FINANCEIRAS" xfId="27196"/>
    <cellStyle name="s_Valuation _DB Dados do Mercado_Açúcar Físico não embarcado - Nov08 - Conferido_DB Entrada_1_segregado_2_DB Entrada_Sistema Cosan backup 103 Retirada de relatorios_15-FINANCEIRAS" xfId="27197"/>
    <cellStyle name="s_Valuation _DB Dados do Mercado_Açúcar Físico não embarcado - Nov08 - Conferido_DB Entrada_1_segregado_2_DB Entrada_Sistema Cosan backup 103 Retirada de relatorios_15-FINANCEIRAS_1" xfId="27198"/>
    <cellStyle name="s_Valuation _DB Dados do Mercado_Açúcar Físico não embarcado - Nov08 - Conferido_DB Entrada_1_segregado_2_DB Entrada_Sistema Cosan backup 103 Retirada de relatorios_2-DRE" xfId="27199"/>
    <cellStyle name="s_Valuation _DB Dados do Mercado_Açúcar Físico não embarcado - Nov08 - Conferido_DB Entrada_1_segregado_2_DB Entrada_Sistema Cosan backup 103 Retirada de relatorios_2-DRE_Dep_Judiciais-Contingências" xfId="27200"/>
    <cellStyle name="s_Valuation _DB Dados do Mercado_Açúcar Físico não embarcado - Nov08 - Conferido_DB Entrada_1_segregado_2_DB Entrada_Sistema Cosan backup 103 Retirada de relatorios_2-DRE_DFC Gerencial" xfId="27201"/>
    <cellStyle name="s_Valuation _DB Dados do Mercado_Açúcar Físico não embarcado - Nov08 - Conferido_DB Entrada_1_segregado_2_DB Entrada_Sistema Cosan backup 103 Retirada de relatorios_2-DRE_DMPL" xfId="27202"/>
    <cellStyle name="s_Valuation _DB Dados do Mercado_Açúcar Físico não embarcado - Nov08 - Conferido_DB Entrada_1_segregado_2_DB Entrada_Sistema Cosan backup 103 Retirada de relatorios_3-Balanço" xfId="27203"/>
    <cellStyle name="s_Valuation _DB Dados do Mercado_Açúcar Físico não embarcado - Nov08 - Conferido_DB Entrada_1_segregado_2_DB Entrada_Sistema Cosan backup 103 Retirada de relatorios_7-Estoque" xfId="27204"/>
    <cellStyle name="s_Valuation _DB Dados do Mercado_Açúcar Físico não embarcado - Nov08 - Conferido_DB Entrada_1_segregado_2_DB Exposição" xfId="27205"/>
    <cellStyle name="s_Valuation _DB Dados do Mercado_Açúcar Físico não embarcado - Nov08 - Conferido_DB Entrada_1_segregado_2_DB Exposição 2" xfId="27206"/>
    <cellStyle name="s_Valuation _DB Dados do Mercado_Açúcar Físico não embarcado - Nov08 - Conferido_DB Entrada_1_segregado_2_DB Exposição 2_15-FINANCEIRAS" xfId="27207"/>
    <cellStyle name="s_Valuation _DB Dados do Mercado_Açúcar Físico não embarcado - Nov08 - Conferido_DB Entrada_1_segregado_2_DB Exposição_15-FINANCEIRAS" xfId="27208"/>
    <cellStyle name="s_Valuation _DB Dados do Mercado_Açúcar Físico não embarcado - Nov08 - Conferido_DB Entrada_1_segregado_2_DB Exposição_15-FINANCEIRAS_1" xfId="27209"/>
    <cellStyle name="s_Valuation _DB Dados do Mercado_Açúcar Físico não embarcado - Nov08 - Conferido_DB Entrada_1_segregado_2_DB Exposição_2-DRE" xfId="27210"/>
    <cellStyle name="s_Valuation _DB Dados do Mercado_Açúcar Físico não embarcado - Nov08 - Conferido_DB Entrada_1_segregado_2_DB Exposição_2-DRE_Dep_Judiciais-Contingências" xfId="27211"/>
    <cellStyle name="s_Valuation _DB Dados do Mercado_Açúcar Físico não embarcado - Nov08 - Conferido_DB Entrada_1_segregado_2_DB Exposição_2-DRE_DFC Gerencial" xfId="27212"/>
    <cellStyle name="s_Valuation _DB Dados do Mercado_Açúcar Físico não embarcado - Nov08 - Conferido_DB Entrada_1_segregado_2_DB Exposição_2-DRE_DMPL" xfId="27213"/>
    <cellStyle name="s_Valuation _DB Dados do Mercado_Açúcar Físico não embarcado - Nov08 - Conferido_DB Entrada_1_segregado_2_DB Exposição_3-Balanço" xfId="27214"/>
    <cellStyle name="s_Valuation _DB Dados do Mercado_Açúcar Físico não embarcado - Nov08 - Conferido_DB Entrada_1_segregado_2_DB Exposição_7-Estoque" xfId="27215"/>
    <cellStyle name="s_Valuation _DB Dados do Mercado_Açúcar Físico não embarcado - Nov08 - Conferido_DB Entrada_1_segregado_2_DB Exposição_Relatório Gerencial" xfId="27216"/>
    <cellStyle name="s_Valuation _DB Dados do Mercado_Açúcar Físico não embarcado - Nov08 - Conferido_DB Entrada_1_segregado_2_DB Exposição_Relatório Gerencial 2" xfId="27217"/>
    <cellStyle name="s_Valuation _DB Dados do Mercado_Açúcar Físico não embarcado - Nov08 - Conferido_DB Entrada_1_segregado_2_DB Exposição_Relatório Gerencial 2_15-FINANCEIRAS" xfId="27218"/>
    <cellStyle name="s_Valuation _DB Dados do Mercado_Açúcar Físico não embarcado - Nov08 - Conferido_DB Entrada_1_segregado_2_DB Exposição_Relatório Gerencial_15-FINANCEIRAS" xfId="27219"/>
    <cellStyle name="s_Valuation _DB Dados do Mercado_Açúcar Físico não embarcado - Nov08 - Conferido_DB Entrada_1_segregado_2_DB Exposição_Relatório Gerencial_15-FINANCEIRAS_1" xfId="27220"/>
    <cellStyle name="s_Valuation _DB Dados do Mercado_Açúcar Físico não embarcado - Nov08 - Conferido_DB Entrada_1_segregado_2_DB Exposição_Relatório Gerencial_2-DRE" xfId="27221"/>
    <cellStyle name="s_Valuation _DB Dados do Mercado_Açúcar Físico não embarcado - Nov08 - Conferido_DB Entrada_1_segregado_2_DB Exposição_Relatório Gerencial_2-DRE_Dep_Judiciais-Contingências" xfId="27222"/>
    <cellStyle name="s_Valuation _DB Dados do Mercado_Açúcar Físico não embarcado - Nov08 - Conferido_DB Entrada_1_segregado_2_DB Exposição_Relatório Gerencial_2-DRE_DFC Gerencial" xfId="27223"/>
    <cellStyle name="s_Valuation _DB Dados do Mercado_Açúcar Físico não embarcado - Nov08 - Conferido_DB Entrada_1_segregado_2_DB Exposição_Relatório Gerencial_2-DRE_DMPL" xfId="27224"/>
    <cellStyle name="s_Valuation _DB Dados do Mercado_Açúcar Físico não embarcado - Nov08 - Conferido_DB Entrada_1_segregado_2_DB Exposição_Relatório Gerencial_3-Balanço" xfId="27225"/>
    <cellStyle name="s_Valuation _DB Dados do Mercado_Açúcar Físico não embarcado - Nov08 - Conferido_DB Entrada_1_segregado_2_DB Exposição_Relatório Gerencial_7-Estoque" xfId="27226"/>
    <cellStyle name="s_Valuation _DB Dados do Mercado_Açúcar Físico não embarcado - Nov08 - Conferido_DB Entrada_1_segregado_2_DB Exposição_Relatório Gerencial_DB Entrada" xfId="27227"/>
    <cellStyle name="s_Valuation _DB Dados do Mercado_Açúcar Físico não embarcado - Nov08 - Conferido_DB Entrada_1_segregado_2_DB Exposição_Relatório Gerencial_DB Entrada 2" xfId="27228"/>
    <cellStyle name="s_Valuation _DB Dados do Mercado_Açúcar Físico não embarcado - Nov08 - Conferido_DB Entrada_1_segregado_2_DB Exposição_Relatório Gerencial_DB Entrada 2_15-FINANCEIRAS" xfId="27229"/>
    <cellStyle name="s_Valuation _DB Dados do Mercado_Açúcar Físico não embarcado - Nov08 - Conferido_DB Entrada_1_segregado_2_DB Exposição_Relatório Gerencial_DB Entrada_15-FINANCEIRAS" xfId="27230"/>
    <cellStyle name="s_Valuation _DB Dados do Mercado_Açúcar Físico não embarcado - Nov08 - Conferido_DB Entrada_1_segregado_2_DB Exposição_Relatório Gerencial_DB Entrada_15-FINANCEIRAS_1" xfId="27231"/>
    <cellStyle name="s_Valuation _DB Dados do Mercado_Açúcar Físico não embarcado - Nov08 - Conferido_DB Entrada_1_segregado_2_DB Exposição_Relatório Gerencial_DB Entrada_2-DRE" xfId="27232"/>
    <cellStyle name="s_Valuation _DB Dados do Mercado_Açúcar Físico não embarcado - Nov08 - Conferido_DB Entrada_1_segregado_2_DB Exposição_Relatório Gerencial_DB Entrada_2-DRE_Dep_Judiciais-Contingências" xfId="27233"/>
    <cellStyle name="s_Valuation _DB Dados do Mercado_Açúcar Físico não embarcado - Nov08 - Conferido_DB Entrada_1_segregado_2_DB Exposição_Relatório Gerencial_DB Entrada_2-DRE_DFC Gerencial" xfId="27234"/>
    <cellStyle name="s_Valuation _DB Dados do Mercado_Açúcar Físico não embarcado - Nov08 - Conferido_DB Entrada_1_segregado_2_DB Exposição_Relatório Gerencial_DB Entrada_2-DRE_DMPL" xfId="27235"/>
    <cellStyle name="s_Valuation _DB Dados do Mercado_Açúcar Físico não embarcado - Nov08 - Conferido_DB Entrada_1_segregado_2_DB Exposição_Relatório Gerencial_DB Entrada_3-Balanço" xfId="27236"/>
    <cellStyle name="s_Valuation _DB Dados do Mercado_Açúcar Físico não embarcado - Nov08 - Conferido_DB Entrada_1_segregado_2_DB Exposição_Relatório Gerencial_DB Entrada_7-Estoque" xfId="27237"/>
    <cellStyle name="s_Valuation _DB Dados do Mercado_Açúcar Físico não embarcado - Nov08 - Conferido_DB Entrada_1_segregado_2_DB Posição" xfId="27238"/>
    <cellStyle name="s_Valuation _DB Dados do Mercado_Açúcar Físico não embarcado - Nov08 - Conferido_DB Entrada_1_segregado_2_DB Posição 2" xfId="27239"/>
    <cellStyle name="s_Valuation _DB Dados do Mercado_Açúcar Físico não embarcado - Nov08 - Conferido_DB Entrada_1_segregado_2_DB Posição 2_15-FINANCEIRAS" xfId="27240"/>
    <cellStyle name="s_Valuation _DB Dados do Mercado_Açúcar Físico não embarcado - Nov08 - Conferido_DB Entrada_1_segregado_2_DB Posição_15-FINANCEIRAS" xfId="27241"/>
    <cellStyle name="s_Valuation _DB Dados do Mercado_Açúcar Físico não embarcado - Nov08 - Conferido_DB Entrada_1_segregado_2_DB Posição_15-FINANCEIRAS_1" xfId="27242"/>
    <cellStyle name="s_Valuation _DB Dados do Mercado_Açúcar Físico não embarcado - Nov08 - Conferido_DB Entrada_1_segregado_2_DB Posição_2-DRE" xfId="27243"/>
    <cellStyle name="s_Valuation _DB Dados do Mercado_Açúcar Físico não embarcado - Nov08 - Conferido_DB Entrada_1_segregado_2_DB Posição_2-DRE_Dep_Judiciais-Contingências" xfId="27244"/>
    <cellStyle name="s_Valuation _DB Dados do Mercado_Açúcar Físico não embarcado - Nov08 - Conferido_DB Entrada_1_segregado_2_DB Posição_2-DRE_DFC Gerencial" xfId="27245"/>
    <cellStyle name="s_Valuation _DB Dados do Mercado_Açúcar Físico não embarcado - Nov08 - Conferido_DB Entrada_1_segregado_2_DB Posição_2-DRE_DMPL" xfId="27246"/>
    <cellStyle name="s_Valuation _DB Dados do Mercado_Açúcar Físico não embarcado - Nov08 - Conferido_DB Entrada_1_segregado_2_DB Posição_3-Balanço" xfId="27247"/>
    <cellStyle name="s_Valuation _DB Dados do Mercado_Açúcar Físico não embarcado - Nov08 - Conferido_DB Entrada_1_segregado_2_DB Posição_7-Estoque" xfId="27248"/>
    <cellStyle name="s_Valuation _DB Dados do Mercado_Açúcar Físico não embarcado - Nov08 - Conferido_DB Entrada_1_segregado_2_Relatório de Commodities" xfId="27249"/>
    <cellStyle name="s_Valuation _DB Dados do Mercado_Açúcar Físico não embarcado - Nov08 - Conferido_DB Entrada_1_segregado_2_Relatório de Commodities 2" xfId="27250"/>
    <cellStyle name="s_Valuation _DB Dados do Mercado_Açúcar Físico não embarcado - Nov08 - Conferido_DB Entrada_1_segregado_2_Relatório de Commodities 2_15-FINANCEIRAS" xfId="27251"/>
    <cellStyle name="s_Valuation _DB Dados do Mercado_Açúcar Físico não embarcado - Nov08 - Conferido_DB Entrada_1_segregado_2_Relatório de Commodities_15-FINANCEIRAS" xfId="27252"/>
    <cellStyle name="s_Valuation _DB Dados do Mercado_Açúcar Físico não embarcado - Nov08 - Conferido_DB Entrada_1_segregado_2_Relatório de Commodities_15-FINANCEIRAS_1" xfId="27253"/>
    <cellStyle name="s_Valuation _DB Dados do Mercado_Açúcar Físico não embarcado - Nov08 - Conferido_DB Entrada_1_segregado_2_Relatório de Commodities_2-DRE" xfId="27254"/>
    <cellStyle name="s_Valuation _DB Dados do Mercado_Açúcar Físico não embarcado - Nov08 - Conferido_DB Entrada_1_segregado_2_Relatório de Commodities_2-DRE_Dep_Judiciais-Contingências" xfId="27255"/>
    <cellStyle name="s_Valuation _DB Dados do Mercado_Açúcar Físico não embarcado - Nov08 - Conferido_DB Entrada_1_segregado_2_Relatório de Commodities_2-DRE_DFC Gerencial" xfId="27256"/>
    <cellStyle name="s_Valuation _DB Dados do Mercado_Açúcar Físico não embarcado - Nov08 - Conferido_DB Entrada_1_segregado_2_Relatório de Commodities_2-DRE_DMPL" xfId="27257"/>
    <cellStyle name="s_Valuation _DB Dados do Mercado_Açúcar Físico não embarcado - Nov08 - Conferido_DB Entrada_1_segregado_2_Relatório de Commodities_3-Balanço" xfId="27258"/>
    <cellStyle name="s_Valuation _DB Dados do Mercado_Açúcar Físico não embarcado - Nov08 - Conferido_DB Entrada_1_segregado_2_Relatório de Commodities_7-Estoque" xfId="27259"/>
    <cellStyle name="s_Valuation _DB Dados do Mercado_Açúcar Físico não embarcado - Nov08 - Conferido_DB Entrada_1_segregado_2_Relatório de Commodities_Relatório Gerencial" xfId="27260"/>
    <cellStyle name="s_Valuation _DB Dados do Mercado_Açúcar Físico não embarcado - Nov08 - Conferido_DB Entrada_1_segregado_2_Relatório de Commodities_Relatório Gerencial 2" xfId="27261"/>
    <cellStyle name="s_Valuation _DB Dados do Mercado_Açúcar Físico não embarcado - Nov08 - Conferido_DB Entrada_1_segregado_2_Relatório de Commodities_Relatório Gerencial 2_15-FINANCEIRAS" xfId="27262"/>
    <cellStyle name="s_Valuation _DB Dados do Mercado_Açúcar Físico não embarcado - Nov08 - Conferido_DB Entrada_1_segregado_2_Relatório de Commodities_Relatório Gerencial_15-FINANCEIRAS" xfId="27263"/>
    <cellStyle name="s_Valuation _DB Dados do Mercado_Açúcar Físico não embarcado - Nov08 - Conferido_DB Entrada_1_segregado_2_Relatório de Commodities_Relatório Gerencial_15-FINANCEIRAS_1" xfId="27264"/>
    <cellStyle name="s_Valuation _DB Dados do Mercado_Açúcar Físico não embarcado - Nov08 - Conferido_DB Entrada_1_segregado_2_Relatório de Commodities_Relatório Gerencial_2-DRE" xfId="27265"/>
    <cellStyle name="s_Valuation _DB Dados do Mercado_Açúcar Físico não embarcado - Nov08 - Conferido_DB Entrada_1_segregado_2_Relatório de Commodities_Relatório Gerencial_2-DRE_Dep_Judiciais-Contingências" xfId="27266"/>
    <cellStyle name="s_Valuation _DB Dados do Mercado_Açúcar Físico não embarcado - Nov08 - Conferido_DB Entrada_1_segregado_2_Relatório de Commodities_Relatório Gerencial_2-DRE_DFC Gerencial" xfId="27267"/>
    <cellStyle name="s_Valuation _DB Dados do Mercado_Açúcar Físico não embarcado - Nov08 - Conferido_DB Entrada_1_segregado_2_Relatório de Commodities_Relatório Gerencial_2-DRE_DMPL" xfId="27268"/>
    <cellStyle name="s_Valuation _DB Dados do Mercado_Açúcar Físico não embarcado - Nov08 - Conferido_DB Entrada_1_segregado_2_Relatório de Commodities_Relatório Gerencial_3-Balanço" xfId="27269"/>
    <cellStyle name="s_Valuation _DB Dados do Mercado_Açúcar Físico não embarcado - Nov08 - Conferido_DB Entrada_1_segregado_2_Relatório de Commodities_Relatório Gerencial_7-Estoque" xfId="27270"/>
    <cellStyle name="s_Valuation _DB Dados do Mercado_Açúcar Físico não embarcado - Nov08 - Conferido_DB Entrada_1_segregado_2_Relatório de Commodities_Relatório Gerencial_DB Entrada" xfId="27271"/>
    <cellStyle name="s_Valuation _DB Dados do Mercado_Açúcar Físico não embarcado - Nov08 - Conferido_DB Entrada_1_segregado_2_Relatório de Commodities_Relatório Gerencial_DB Entrada 2" xfId="27272"/>
    <cellStyle name="s_Valuation _DB Dados do Mercado_Açúcar Físico não embarcado - Nov08 - Conferido_DB Entrada_1_segregado_2_Relatório de Commodities_Relatório Gerencial_DB Entrada 2_15-FINANCEIRAS" xfId="27273"/>
    <cellStyle name="s_Valuation _DB Dados do Mercado_Açúcar Físico não embarcado - Nov08 - Conferido_DB Entrada_1_segregado_2_Relatório de Commodities_Relatório Gerencial_DB Entrada_15-FINANCEIRAS" xfId="27274"/>
    <cellStyle name="s_Valuation _DB Dados do Mercado_Açúcar Físico não embarcado - Nov08 - Conferido_DB Entrada_1_segregado_2_Relatório de Commodities_Relatório Gerencial_DB Entrada_15-FINANCEIRAS_1" xfId="27275"/>
    <cellStyle name="s_Valuation _DB Dados do Mercado_Açúcar Físico não embarcado - Nov08 - Conferido_DB Entrada_1_segregado_2_Relatório de Commodities_Relatório Gerencial_DB Entrada_2-DRE" xfId="27276"/>
    <cellStyle name="s_Valuation _DB Dados do Mercado_Açúcar Físico não embarcado - Nov08 - Conferido_DB Entrada_1_segregado_2_Relatório de Commodities_Relatório Gerencial_DB Entrada_2-DRE_Dep_Judiciais-Contingências" xfId="27277"/>
    <cellStyle name="s_Valuation _DB Dados do Mercado_Açúcar Físico não embarcado - Nov08 - Conferido_DB Entrada_1_segregado_2_Relatório de Commodities_Relatório Gerencial_DB Entrada_2-DRE_DFC Gerencial" xfId="27278"/>
    <cellStyle name="s_Valuation _DB Dados do Mercado_Açúcar Físico não embarcado - Nov08 - Conferido_DB Entrada_1_segregado_2_Relatório de Commodities_Relatório Gerencial_DB Entrada_2-DRE_DMPL" xfId="27279"/>
    <cellStyle name="s_Valuation _DB Dados do Mercado_Açúcar Físico não embarcado - Nov08 - Conferido_DB Entrada_1_segregado_2_Relatório de Commodities_Relatório Gerencial_DB Entrada_3-Balanço" xfId="27280"/>
    <cellStyle name="s_Valuation _DB Dados do Mercado_Açúcar Físico não embarcado - Nov08 - Conferido_DB Entrada_1_segregado_2_Relatório de Commodities_Relatório Gerencial_DB Entrada_7-Estoque" xfId="27281"/>
    <cellStyle name="s_Valuation _DB Dados do Mercado_Açúcar Físico não embarcado - Nov08 - Conferido_DB Entrada_1_segregado_2_Relatório Fechamento" xfId="27282"/>
    <cellStyle name="s_Valuation _DB Dados do Mercado_Açúcar Físico não embarcado - Nov08 - Conferido_DB Entrada_1_segregado_2_Relatório Fechamento 2" xfId="27283"/>
    <cellStyle name="s_Valuation _DB Dados do Mercado_Açúcar Físico não embarcado - Nov08 - Conferido_DB Entrada_1_segregado_2_Relatório Fechamento 2_15-FINANCEIRAS" xfId="27284"/>
    <cellStyle name="s_Valuation _DB Dados do Mercado_Açúcar Físico não embarcado - Nov08 - Conferido_DB Entrada_1_segregado_2_Relatório Fechamento_15-FINANCEIRAS" xfId="27285"/>
    <cellStyle name="s_Valuation _DB Dados do Mercado_Açúcar Físico não embarcado - Nov08 - Conferido_DB Entrada_1_segregado_2_Relatório Fechamento_15-FINANCEIRAS_1" xfId="27286"/>
    <cellStyle name="s_Valuation _DB Dados do Mercado_Açúcar Físico não embarcado - Nov08 - Conferido_DB Entrada_1_segregado_2_Relatório Fechamento_2-DRE" xfId="27287"/>
    <cellStyle name="s_Valuation _DB Dados do Mercado_Açúcar Físico não embarcado - Nov08 - Conferido_DB Entrada_1_segregado_2_Relatório Fechamento_2-DRE_Dep_Judiciais-Contingências" xfId="27288"/>
    <cellStyle name="s_Valuation _DB Dados do Mercado_Açúcar Físico não embarcado - Nov08 - Conferido_DB Entrada_1_segregado_2_Relatório Fechamento_2-DRE_DFC Gerencial" xfId="27289"/>
    <cellStyle name="s_Valuation _DB Dados do Mercado_Açúcar Físico não embarcado - Nov08 - Conferido_DB Entrada_1_segregado_2_Relatório Fechamento_2-DRE_DMPL" xfId="27290"/>
    <cellStyle name="s_Valuation _DB Dados do Mercado_Açúcar Físico não embarcado - Nov08 - Conferido_DB Entrada_1_segregado_2_Relatório Fechamento_3-Balanço" xfId="27291"/>
    <cellStyle name="s_Valuation _DB Dados do Mercado_Açúcar Físico não embarcado - Nov08 - Conferido_DB Entrada_1_segregado_2_Relatório Fechamento_7-Estoque" xfId="27292"/>
    <cellStyle name="s_Valuation _DB Dados do Mercado_Açúcar Físico não embarcado - Nov08 - Conferido_DB Entrada_1_segregado_2_Relatório Gerencial" xfId="27293"/>
    <cellStyle name="s_Valuation _DB Dados do Mercado_Açúcar Físico não embarcado - Nov08 - Conferido_DB Entrada_1_segregado_2_Relatório Gerencial 2" xfId="27294"/>
    <cellStyle name="s_Valuation _DB Dados do Mercado_Açúcar Físico não embarcado - Nov08 - Conferido_DB Entrada_1_segregado_2_Relatório Gerencial 2_15-FINANCEIRAS" xfId="27295"/>
    <cellStyle name="s_Valuation _DB Dados do Mercado_Açúcar Físico não embarcado - Nov08 - Conferido_DB Entrada_1_segregado_2_Relatório Gerencial_1" xfId="27296"/>
    <cellStyle name="s_Valuation _DB Dados do Mercado_Açúcar Físico não embarcado - Nov08 - Conferido_DB Entrada_1_segregado_2_Relatório Gerencial_1 2" xfId="27297"/>
    <cellStyle name="s_Valuation _DB Dados do Mercado_Açúcar Físico não embarcado - Nov08 - Conferido_DB Entrada_1_segregado_2_Relatório Gerencial_1 2_15-FINANCEIRAS" xfId="27298"/>
    <cellStyle name="s_Valuation _DB Dados do Mercado_Açúcar Físico não embarcado - Nov08 - Conferido_DB Entrada_1_segregado_2_Relatório Gerencial_1_15-FINANCEIRAS" xfId="27299"/>
    <cellStyle name="s_Valuation _DB Dados do Mercado_Açúcar Físico não embarcado - Nov08 - Conferido_DB Entrada_1_segregado_2_Relatório Gerencial_1_15-FINANCEIRAS_1" xfId="27300"/>
    <cellStyle name="s_Valuation _DB Dados do Mercado_Açúcar Físico não embarcado - Nov08 - Conferido_DB Entrada_1_segregado_2_Relatório Gerencial_1_2-DRE" xfId="27301"/>
    <cellStyle name="s_Valuation _DB Dados do Mercado_Açúcar Físico não embarcado - Nov08 - Conferido_DB Entrada_1_segregado_2_Relatório Gerencial_1_2-DRE_Dep_Judiciais-Contingências" xfId="27302"/>
    <cellStyle name="s_Valuation _DB Dados do Mercado_Açúcar Físico não embarcado - Nov08 - Conferido_DB Entrada_1_segregado_2_Relatório Gerencial_1_2-DRE_DFC Gerencial" xfId="27303"/>
    <cellStyle name="s_Valuation _DB Dados do Mercado_Açúcar Físico não embarcado - Nov08 - Conferido_DB Entrada_1_segregado_2_Relatório Gerencial_1_2-DRE_DMPL" xfId="27304"/>
    <cellStyle name="s_Valuation _DB Dados do Mercado_Açúcar Físico não embarcado - Nov08 - Conferido_DB Entrada_1_segregado_2_Relatório Gerencial_1_3-Balanço" xfId="27305"/>
    <cellStyle name="s_Valuation _DB Dados do Mercado_Açúcar Físico não embarcado - Nov08 - Conferido_DB Entrada_1_segregado_2_Relatório Gerencial_1_7-Estoque" xfId="27306"/>
    <cellStyle name="s_Valuation _DB Dados do Mercado_Açúcar Físico não embarcado - Nov08 - Conferido_DB Entrada_1_segregado_2_Relatório Gerencial_15-FINANCEIRAS" xfId="27307"/>
    <cellStyle name="s_Valuation _DB Dados do Mercado_Açúcar Físico não embarcado - Nov08 - Conferido_DB Entrada_1_segregado_2_Relatório Gerencial_15-FINANCEIRAS_1" xfId="27308"/>
    <cellStyle name="s_Valuation _DB Dados do Mercado_Açúcar Físico não embarcado - Nov08 - Conferido_DB Entrada_1_segregado_2_Relatório Gerencial_2" xfId="27309"/>
    <cellStyle name="s_Valuation _DB Dados do Mercado_Açúcar Físico não embarcado - Nov08 - Conferido_DB Entrada_1_segregado_2_Relatório Gerencial_2 2" xfId="27310"/>
    <cellStyle name="s_Valuation _DB Dados do Mercado_Açúcar Físico não embarcado - Nov08 - Conferido_DB Entrada_1_segregado_2_Relatório Gerencial_2 2_15-FINANCEIRAS" xfId="27311"/>
    <cellStyle name="s_Valuation _DB Dados do Mercado_Açúcar Físico não embarcado - Nov08 - Conferido_DB Entrada_1_segregado_2_Relatório Gerencial_2_15-FINANCEIRAS" xfId="27312"/>
    <cellStyle name="s_Valuation _DB Dados do Mercado_Açúcar Físico não embarcado - Nov08 - Conferido_DB Entrada_1_segregado_2_Relatório Gerencial_2_15-FINANCEIRAS_1" xfId="27313"/>
    <cellStyle name="s_Valuation _DB Dados do Mercado_Açúcar Físico não embarcado - Nov08 - Conferido_DB Entrada_1_segregado_2_Relatório Gerencial_2_2-DRE" xfId="27314"/>
    <cellStyle name="s_Valuation _DB Dados do Mercado_Açúcar Físico não embarcado - Nov08 - Conferido_DB Entrada_1_segregado_2_Relatório Gerencial_2_2-DRE_Dep_Judiciais-Contingências" xfId="27315"/>
    <cellStyle name="s_Valuation _DB Dados do Mercado_Açúcar Físico não embarcado - Nov08 - Conferido_DB Entrada_1_segregado_2_Relatório Gerencial_2_2-DRE_DFC Gerencial" xfId="27316"/>
    <cellStyle name="s_Valuation _DB Dados do Mercado_Açúcar Físico não embarcado - Nov08 - Conferido_DB Entrada_1_segregado_2_Relatório Gerencial_2_2-DRE_DMPL" xfId="27317"/>
    <cellStyle name="s_Valuation _DB Dados do Mercado_Açúcar Físico não embarcado - Nov08 - Conferido_DB Entrada_1_segregado_2_Relatório Gerencial_2_3-Balanço" xfId="27318"/>
    <cellStyle name="s_Valuation _DB Dados do Mercado_Açúcar Físico não embarcado - Nov08 - Conferido_DB Entrada_1_segregado_2_Relatório Gerencial_2_7-Estoque" xfId="27319"/>
    <cellStyle name="s_Valuation _DB Dados do Mercado_Açúcar Físico não embarcado - Nov08 - Conferido_DB Entrada_1_segregado_2_Relatório Gerencial_2_DB Entrada" xfId="27320"/>
    <cellStyle name="s_Valuation _DB Dados do Mercado_Açúcar Físico não embarcado - Nov08 - Conferido_DB Entrada_1_segregado_2_Relatório Gerencial_2_DB Entrada 2" xfId="27321"/>
    <cellStyle name="s_Valuation _DB Dados do Mercado_Açúcar Físico não embarcado - Nov08 - Conferido_DB Entrada_1_segregado_2_Relatório Gerencial_2_DB Entrada 2_15-FINANCEIRAS" xfId="27322"/>
    <cellStyle name="s_Valuation _DB Dados do Mercado_Açúcar Físico não embarcado - Nov08 - Conferido_DB Entrada_1_segregado_2_Relatório Gerencial_2_DB Entrada_15-FINANCEIRAS" xfId="27323"/>
    <cellStyle name="s_Valuation _DB Dados do Mercado_Açúcar Físico não embarcado - Nov08 - Conferido_DB Entrada_1_segregado_2_Relatório Gerencial_2_DB Entrada_15-FINANCEIRAS_1" xfId="27324"/>
    <cellStyle name="s_Valuation _DB Dados do Mercado_Açúcar Físico não embarcado - Nov08 - Conferido_DB Entrada_1_segregado_2_Relatório Gerencial_2_DB Entrada_2-DRE" xfId="27325"/>
    <cellStyle name="s_Valuation _DB Dados do Mercado_Açúcar Físico não embarcado - Nov08 - Conferido_DB Entrada_1_segregado_2_Relatório Gerencial_2_DB Entrada_2-DRE_Dep_Judiciais-Contingências" xfId="27326"/>
    <cellStyle name="s_Valuation _DB Dados do Mercado_Açúcar Físico não embarcado - Nov08 - Conferido_DB Entrada_1_segregado_2_Relatório Gerencial_2_DB Entrada_2-DRE_DFC Gerencial" xfId="27327"/>
    <cellStyle name="s_Valuation _DB Dados do Mercado_Açúcar Físico não embarcado - Nov08 - Conferido_DB Entrada_1_segregado_2_Relatório Gerencial_2_DB Entrada_2-DRE_DMPL" xfId="27328"/>
    <cellStyle name="s_Valuation _DB Dados do Mercado_Açúcar Físico não embarcado - Nov08 - Conferido_DB Entrada_1_segregado_2_Relatório Gerencial_2_DB Entrada_3-Balanço" xfId="27329"/>
    <cellStyle name="s_Valuation _DB Dados do Mercado_Açúcar Físico não embarcado - Nov08 - Conferido_DB Entrada_1_segregado_2_Relatório Gerencial_2_DB Entrada_7-Estoque" xfId="27330"/>
    <cellStyle name="s_Valuation _DB Dados do Mercado_Açúcar Físico não embarcado - Nov08 - Conferido_DB Entrada_1_segregado_2_Relatório Gerencial_2-DRE" xfId="27331"/>
    <cellStyle name="s_Valuation _DB Dados do Mercado_Açúcar Físico não embarcado - Nov08 - Conferido_DB Entrada_1_segregado_2_Relatório Gerencial_2-DRE_Dep_Judiciais-Contingências" xfId="27332"/>
    <cellStyle name="s_Valuation _DB Dados do Mercado_Açúcar Físico não embarcado - Nov08 - Conferido_DB Entrada_1_segregado_2_Relatório Gerencial_2-DRE_DFC Gerencial" xfId="27333"/>
    <cellStyle name="s_Valuation _DB Dados do Mercado_Açúcar Físico não embarcado - Nov08 - Conferido_DB Entrada_1_segregado_2_Relatório Gerencial_2-DRE_DMPL" xfId="27334"/>
    <cellStyle name="s_Valuation _DB Dados do Mercado_Açúcar Físico não embarcado - Nov08 - Conferido_DB Entrada_1_segregado_2_Relatório Gerencial_3-Balanço" xfId="27335"/>
    <cellStyle name="s_Valuation _DB Dados do Mercado_Açúcar Físico não embarcado - Nov08 - Conferido_DB Entrada_1_segregado_2_Relatório Gerencial_7-Estoque" xfId="27336"/>
    <cellStyle name="s_Valuation _DB Dados do Mercado_Açúcar Físico não embarcado - Nov08 - Conferido_DB Entrada_1_segregado_2_Relatório Gerencial_DB Boletas Abertas" xfId="27337"/>
    <cellStyle name="s_Valuation _DB Dados do Mercado_Açúcar Físico não embarcado - Nov08 - Conferido_DB Entrada_1_segregado_2_Relatório Gerencial_DB Boletas Abertas 2" xfId="27338"/>
    <cellStyle name="s_Valuation _DB Dados do Mercado_Açúcar Físico não embarcado - Nov08 - Conferido_DB Entrada_1_segregado_2_Relatório Gerencial_DB Boletas Abertas 2_15-FINANCEIRAS" xfId="27339"/>
    <cellStyle name="s_Valuation _DB Dados do Mercado_Açúcar Físico não embarcado - Nov08 - Conferido_DB Entrada_1_segregado_2_Relatório Gerencial_DB Boletas Abertas_15-FINANCEIRAS" xfId="27340"/>
    <cellStyle name="s_Valuation _DB Dados do Mercado_Açúcar Físico não embarcado - Nov08 - Conferido_DB Entrada_1_segregado_2_Relatório Gerencial_DB Boletas Abertas_15-FINANCEIRAS_1" xfId="27341"/>
    <cellStyle name="s_Valuation _DB Dados do Mercado_Açúcar Físico não embarcado - Nov08 - Conferido_DB Entrada_1_segregado_2_Relatório Gerencial_DB Boletas Abertas_2-DRE" xfId="27342"/>
    <cellStyle name="s_Valuation _DB Dados do Mercado_Açúcar Físico não embarcado - Nov08 - Conferido_DB Entrada_1_segregado_2_Relatório Gerencial_DB Boletas Abertas_2-DRE_Dep_Judiciais-Contingências" xfId="27343"/>
    <cellStyle name="s_Valuation _DB Dados do Mercado_Açúcar Físico não embarcado - Nov08 - Conferido_DB Entrada_1_segregado_2_Relatório Gerencial_DB Boletas Abertas_2-DRE_DFC Gerencial" xfId="27344"/>
    <cellStyle name="s_Valuation _DB Dados do Mercado_Açúcar Físico não embarcado - Nov08 - Conferido_DB Entrada_1_segregado_2_Relatório Gerencial_DB Boletas Abertas_2-DRE_DMPL" xfId="27345"/>
    <cellStyle name="s_Valuation _DB Dados do Mercado_Açúcar Físico não embarcado - Nov08 - Conferido_DB Entrada_1_segregado_2_Relatório Gerencial_DB Boletas Abertas_3-Balanço" xfId="27346"/>
    <cellStyle name="s_Valuation _DB Dados do Mercado_Açúcar Físico não embarcado - Nov08 - Conferido_DB Entrada_1_segregado_2_Relatório Gerencial_DB Boletas Abertas_7-Estoque" xfId="27347"/>
    <cellStyle name="s_Valuation _DB Dados do Mercado_Açúcar Físico não embarcado - Nov08 - Conferido_DB Entrada_1_segregado_2_Relatório Gerencial_DB Boletas Vencendo" xfId="27348"/>
    <cellStyle name="s_Valuation _DB Dados do Mercado_Açúcar Físico não embarcado - Nov08 - Conferido_DB Entrada_1_segregado_2_Relatório Gerencial_DB Boletas Vencendo 2" xfId="27349"/>
    <cellStyle name="s_Valuation _DB Dados do Mercado_Açúcar Físico não embarcado - Nov08 - Conferido_DB Entrada_1_segregado_2_Relatório Gerencial_DB Boletas Vencendo 2_15-FINANCEIRAS" xfId="27350"/>
    <cellStyle name="s_Valuation _DB Dados do Mercado_Açúcar Físico não embarcado - Nov08 - Conferido_DB Entrada_1_segregado_2_Relatório Gerencial_DB Boletas Vencendo_15-FINANCEIRAS" xfId="27351"/>
    <cellStyle name="s_Valuation _DB Dados do Mercado_Açúcar Físico não embarcado - Nov08 - Conferido_DB Entrada_1_segregado_2_Relatório Gerencial_DB Boletas Vencendo_15-FINANCEIRAS_1" xfId="27352"/>
    <cellStyle name="s_Valuation _DB Dados do Mercado_Açúcar Físico não embarcado - Nov08 - Conferido_DB Entrada_1_segregado_2_Relatório Gerencial_DB Boletas Vencendo_2-DRE" xfId="27353"/>
    <cellStyle name="s_Valuation _DB Dados do Mercado_Açúcar Físico não embarcado - Nov08 - Conferido_DB Entrada_1_segregado_2_Relatório Gerencial_DB Boletas Vencendo_2-DRE_Dep_Judiciais-Contingências" xfId="27354"/>
    <cellStyle name="s_Valuation _DB Dados do Mercado_Açúcar Físico não embarcado - Nov08 - Conferido_DB Entrada_1_segregado_2_Relatório Gerencial_DB Boletas Vencendo_2-DRE_DFC Gerencial" xfId="27355"/>
    <cellStyle name="s_Valuation _DB Dados do Mercado_Açúcar Físico não embarcado - Nov08 - Conferido_DB Entrada_1_segregado_2_Relatório Gerencial_DB Boletas Vencendo_2-DRE_DMPL" xfId="27356"/>
    <cellStyle name="s_Valuation _DB Dados do Mercado_Açúcar Físico não embarcado - Nov08 - Conferido_DB Entrada_1_segregado_2_Relatório Gerencial_DB Boletas Vencendo_3-Balanço" xfId="27357"/>
    <cellStyle name="s_Valuation _DB Dados do Mercado_Açúcar Físico não embarcado - Nov08 - Conferido_DB Entrada_1_segregado_2_Relatório Gerencial_DB Boletas Vencendo_7-Estoque" xfId="27358"/>
    <cellStyle name="s_Valuation _DB Dados do Mercado_Açúcar Físico não embarcado - Nov08 - Conferido_DB Entrada_1_segregado_2_Relatório Gerencial_DB Boletas Vencendo_Relatório Gerencial" xfId="27359"/>
    <cellStyle name="s_Valuation _DB Dados do Mercado_Açúcar Físico não embarcado - Nov08 - Conferido_DB Entrada_1_segregado_2_Relatório Gerencial_DB Boletas Vencendo_Relatório Gerencial 2" xfId="27360"/>
    <cellStyle name="s_Valuation _DB Dados do Mercado_Açúcar Físico não embarcado - Nov08 - Conferido_DB Entrada_1_segregado_2_Relatório Gerencial_DB Boletas Vencendo_Relatório Gerencial 2_15-FINANCEIRAS" xfId="27361"/>
    <cellStyle name="s_Valuation _DB Dados do Mercado_Açúcar Físico não embarcado - Nov08 - Conferido_DB Entrada_1_segregado_2_Relatório Gerencial_DB Boletas Vencendo_Relatório Gerencial_15-FINANCEIRAS" xfId="27362"/>
    <cellStyle name="s_Valuation _DB Dados do Mercado_Açúcar Físico não embarcado - Nov08 - Conferido_DB Entrada_1_segregado_2_Relatório Gerencial_DB Boletas Vencendo_Relatório Gerencial_15-FINANCEIRAS_1" xfId="27363"/>
    <cellStyle name="s_Valuation _DB Dados do Mercado_Açúcar Físico não embarcado - Nov08 - Conferido_DB Entrada_1_segregado_2_Relatório Gerencial_DB Boletas Vencendo_Relatório Gerencial_2-DRE" xfId="27364"/>
    <cellStyle name="s_Valuation _DB Dados do Mercado_Açúcar Físico não embarcado - Nov08 - Conferido_DB Entrada_1_segregado_2_Relatório Gerencial_DB Boletas Vencendo_Relatório Gerencial_2-DRE_Dep_Judiciais-Contingências" xfId="27365"/>
    <cellStyle name="s_Valuation _DB Dados do Mercado_Açúcar Físico não embarcado - Nov08 - Conferido_DB Entrada_1_segregado_2_Relatório Gerencial_DB Boletas Vencendo_Relatório Gerencial_2-DRE_DFC Gerencial" xfId="27366"/>
    <cellStyle name="s_Valuation _DB Dados do Mercado_Açúcar Físico não embarcado - Nov08 - Conferido_DB Entrada_1_segregado_2_Relatório Gerencial_DB Boletas Vencendo_Relatório Gerencial_2-DRE_DMPL" xfId="27367"/>
    <cellStyle name="s_Valuation _DB Dados do Mercado_Açúcar Físico não embarcado - Nov08 - Conferido_DB Entrada_1_segregado_2_Relatório Gerencial_DB Boletas Vencendo_Relatório Gerencial_3-Balanço" xfId="27368"/>
    <cellStyle name="s_Valuation _DB Dados do Mercado_Açúcar Físico não embarcado - Nov08 - Conferido_DB Entrada_1_segregado_2_Relatório Gerencial_DB Boletas Vencendo_Relatório Gerencial_7-Estoque" xfId="27369"/>
    <cellStyle name="s_Valuation _DB Dados do Mercado_Açúcar Físico não embarcado - Nov08 - Conferido_DB Entrada_1_segregado_2_Relatório Gerencial_DB Boletas Vencendo_Relatório Gerencial_DB Entrada" xfId="27370"/>
    <cellStyle name="s_Valuation _DB Dados do Mercado_Açúcar Físico não embarcado - Nov08 - Conferido_DB Entrada_1_segregado_2_Relatório Gerencial_DB Boletas Vencendo_Relatório Gerencial_DB Entrada 2" xfId="27371"/>
    <cellStyle name="s_Valuation _DB Dados do Mercado_Açúcar Físico não embarcado - Nov08 - Conferido_DB Entrada_1_segregado_2_Relatório Gerencial_DB Boletas Vencendo_Relatório Gerencial_DB Entrada 2_15-FINANCEIRAS" xfId="27372"/>
    <cellStyle name="s_Valuation _DB Dados do Mercado_Açúcar Físico não embarcado - Nov08 - Conferido_DB Entrada_1_segregado_2_Relatório Gerencial_DB Boletas Vencendo_Relatório Gerencial_DB Entrada_15-FINANCEIRAS" xfId="27373"/>
    <cellStyle name="s_Valuation _DB Dados do Mercado_Açúcar Físico não embarcado - Nov08 - Conferido_DB Entrada_1_segregado_2_Relatório Gerencial_DB Boletas Vencendo_Relatório Gerencial_DB Entrada_15-FINANCEIRAS_1" xfId="27374"/>
    <cellStyle name="s_Valuation _DB Dados do Mercado_Açúcar Físico não embarcado - Nov08 - Conferido_DB Entrada_1_segregado_2_Relatório Gerencial_DB Boletas Vencendo_Relatório Gerencial_DB Entrada_2-DRE" xfId="27375"/>
    <cellStyle name="s_Valuation _DB Dados do Mercado_Açúcar Físico não embarcado - Nov08 - Conferido_DB Entrada_1_segregado_2_Relatório Gerencial_DB Boletas Vencendo_Relatório Gerencial_DB Entrada_2-DRE_Dep_Judiciais-Contingências" xfId="27376"/>
    <cellStyle name="s_Valuation _DB Dados do Mercado_Açúcar Físico não embarcado - Nov08 - Conferido_DB Entrada_1_segregado_2_Relatório Gerencial_DB Boletas Vencendo_Relatório Gerencial_DB Entrada_2-DRE_DFC Gerencial" xfId="27377"/>
    <cellStyle name="s_Valuation _DB Dados do Mercado_Açúcar Físico não embarcado - Nov08 - Conferido_DB Entrada_1_segregado_2_Relatório Gerencial_DB Boletas Vencendo_Relatório Gerencial_DB Entrada_2-DRE_DMPL" xfId="27378"/>
    <cellStyle name="s_Valuation _DB Dados do Mercado_Açúcar Físico não embarcado - Nov08 - Conferido_DB Entrada_1_segregado_2_Relatório Gerencial_DB Boletas Vencendo_Relatório Gerencial_DB Entrada_3-Balanço" xfId="27379"/>
    <cellStyle name="s_Valuation _DB Dados do Mercado_Açúcar Físico não embarcado - Nov08 - Conferido_DB Entrada_1_segregado_2_Relatório Gerencial_DB Boletas Vencendo_Relatório Gerencial_DB Entrada_7-Estoque" xfId="27380"/>
    <cellStyle name="s_Valuation _DB Dados do Mercado_Açúcar Físico não embarcado - Nov08 - Conferido_DB Entrada_1_segregado_2_Relatório Gerencial_DB Controle" xfId="27381"/>
    <cellStyle name="s_Valuation _DB Dados do Mercado_Açúcar Físico não embarcado - Nov08 - Conferido_DB Entrada_1_segregado_2_Relatório Gerencial_DB Controle 2" xfId="27382"/>
    <cellStyle name="s_Valuation _DB Dados do Mercado_Açúcar Físico não embarcado - Nov08 - Conferido_DB Entrada_1_segregado_2_Relatório Gerencial_DB Controle 2_15-FINANCEIRAS" xfId="27383"/>
    <cellStyle name="s_Valuation _DB Dados do Mercado_Açúcar Físico não embarcado - Nov08 - Conferido_DB Entrada_1_segregado_2_Relatório Gerencial_DB Controle_15-FINANCEIRAS" xfId="27384"/>
    <cellStyle name="s_Valuation _DB Dados do Mercado_Açúcar Físico não embarcado - Nov08 - Conferido_DB Entrada_1_segregado_2_Relatório Gerencial_DB Controle_15-FINANCEIRAS_1" xfId="27385"/>
    <cellStyle name="s_Valuation _DB Dados do Mercado_Açúcar Físico não embarcado - Nov08 - Conferido_DB Entrada_1_segregado_2_Relatório Gerencial_DB Controle_2-DRE" xfId="27386"/>
    <cellStyle name="s_Valuation _DB Dados do Mercado_Açúcar Físico não embarcado - Nov08 - Conferido_DB Entrada_1_segregado_2_Relatório Gerencial_DB Controle_2-DRE_Dep_Judiciais-Contingências" xfId="27387"/>
    <cellStyle name="s_Valuation _DB Dados do Mercado_Açúcar Físico não embarcado - Nov08 - Conferido_DB Entrada_1_segregado_2_Relatório Gerencial_DB Controle_2-DRE_DFC Gerencial" xfId="27388"/>
    <cellStyle name="s_Valuation _DB Dados do Mercado_Açúcar Físico não embarcado - Nov08 - Conferido_DB Entrada_1_segregado_2_Relatório Gerencial_DB Controle_2-DRE_DMPL" xfId="27389"/>
    <cellStyle name="s_Valuation _DB Dados do Mercado_Açúcar Físico não embarcado - Nov08 - Conferido_DB Entrada_1_segregado_2_Relatório Gerencial_DB Controle_3-Balanço" xfId="27390"/>
    <cellStyle name="s_Valuation _DB Dados do Mercado_Açúcar Físico não embarcado - Nov08 - Conferido_DB Entrada_1_segregado_2_Relatório Gerencial_DB Controle_7-Estoque" xfId="27391"/>
    <cellStyle name="s_Valuation _DB Dados do Mercado_Açúcar Físico não embarcado - Nov08 - Conferido_DB Entrada_1_segregado_2_Relatório Gerencial_DB Entrada" xfId="27392"/>
    <cellStyle name="s_Valuation _DB Dados do Mercado_Açúcar Físico não embarcado - Nov08 - Conferido_DB Entrada_1_segregado_2_Relatório Gerencial_DB Entrada 2" xfId="27393"/>
    <cellStyle name="s_Valuation _DB Dados do Mercado_Açúcar Físico não embarcado - Nov08 - Conferido_DB Entrada_1_segregado_2_Relatório Gerencial_DB Entrada 2_15-FINANCEIRAS" xfId="27394"/>
    <cellStyle name="s_Valuation _DB Dados do Mercado_Açúcar Físico não embarcado - Nov08 - Conferido_DB Entrada_1_segregado_2_Relatório Gerencial_DB Entrada_1" xfId="27395"/>
    <cellStyle name="s_Valuation _DB Dados do Mercado_Açúcar Físico não embarcado - Nov08 - Conferido_DB Entrada_1_segregado_2_Relatório Gerencial_DB Entrada_1 2" xfId="27396"/>
    <cellStyle name="s_Valuation _DB Dados do Mercado_Açúcar Físico não embarcado - Nov08 - Conferido_DB Entrada_1_segregado_2_Relatório Gerencial_DB Entrada_1 2_15-FINANCEIRAS" xfId="27397"/>
    <cellStyle name="s_Valuation _DB Dados do Mercado_Açúcar Físico não embarcado - Nov08 - Conferido_DB Entrada_1_segregado_2_Relatório Gerencial_DB Entrada_1_15-FINANCEIRAS" xfId="27398"/>
    <cellStyle name="s_Valuation _DB Dados do Mercado_Açúcar Físico não embarcado - Nov08 - Conferido_DB Entrada_1_segregado_2_Relatório Gerencial_DB Entrada_1_15-FINANCEIRAS_1" xfId="27399"/>
    <cellStyle name="s_Valuation _DB Dados do Mercado_Açúcar Físico não embarcado - Nov08 - Conferido_DB Entrada_1_segregado_2_Relatório Gerencial_DB Entrada_1_2-DRE" xfId="27400"/>
    <cellStyle name="s_Valuation _DB Dados do Mercado_Açúcar Físico não embarcado - Nov08 - Conferido_DB Entrada_1_segregado_2_Relatório Gerencial_DB Entrada_1_2-DRE_Dep_Judiciais-Contingências" xfId="27401"/>
    <cellStyle name="s_Valuation _DB Dados do Mercado_Açúcar Físico não embarcado - Nov08 - Conferido_DB Entrada_1_segregado_2_Relatório Gerencial_DB Entrada_1_2-DRE_DFC Gerencial" xfId="27402"/>
    <cellStyle name="s_Valuation _DB Dados do Mercado_Açúcar Físico não embarcado - Nov08 - Conferido_DB Entrada_1_segregado_2_Relatório Gerencial_DB Entrada_1_2-DRE_DMPL" xfId="27403"/>
    <cellStyle name="s_Valuation _DB Dados do Mercado_Açúcar Físico não embarcado - Nov08 - Conferido_DB Entrada_1_segregado_2_Relatório Gerencial_DB Entrada_1_3-Balanço" xfId="27404"/>
    <cellStyle name="s_Valuation _DB Dados do Mercado_Açúcar Físico não embarcado - Nov08 - Conferido_DB Entrada_1_segregado_2_Relatório Gerencial_DB Entrada_1_7-Estoque" xfId="27405"/>
    <cellStyle name="s_Valuation _DB Dados do Mercado_Açúcar Físico não embarcado - Nov08 - Conferido_DB Entrada_1_segregado_2_Relatório Gerencial_DB Entrada_1_DB Boletas Abertas" xfId="27406"/>
    <cellStyle name="s_Valuation _DB Dados do Mercado_Açúcar Físico não embarcado - Nov08 - Conferido_DB Entrada_1_segregado_2_Relatório Gerencial_DB Entrada_1_DB Boletas Abertas 2" xfId="27407"/>
    <cellStyle name="s_Valuation _DB Dados do Mercado_Açúcar Físico não embarcado - Nov08 - Conferido_DB Entrada_1_segregado_2_Relatório Gerencial_DB Entrada_1_DB Boletas Abertas 2_15-FINANCEIRAS" xfId="27408"/>
    <cellStyle name="s_Valuation _DB Dados do Mercado_Açúcar Físico não embarcado - Nov08 - Conferido_DB Entrada_1_segregado_2_Relatório Gerencial_DB Entrada_1_DB Boletas Abertas_15-FINANCEIRAS" xfId="27409"/>
    <cellStyle name="s_Valuation _DB Dados do Mercado_Açúcar Físico não embarcado - Nov08 - Conferido_DB Entrada_1_segregado_2_Relatório Gerencial_DB Entrada_1_DB Boletas Abertas_15-FINANCEIRAS_1" xfId="27410"/>
    <cellStyle name="s_Valuation _DB Dados do Mercado_Açúcar Físico não embarcado - Nov08 - Conferido_DB Entrada_1_segregado_2_Relatório Gerencial_DB Entrada_1_DB Boletas Abertas_2-DRE" xfId="27411"/>
    <cellStyle name="s_Valuation _DB Dados do Mercado_Açúcar Físico não embarcado - Nov08 - Conferido_DB Entrada_1_segregado_2_Relatório Gerencial_DB Entrada_1_DB Boletas Abertas_2-DRE_Dep_Judiciais-Contingências" xfId="27412"/>
    <cellStyle name="s_Valuation _DB Dados do Mercado_Açúcar Físico não embarcado - Nov08 - Conferido_DB Entrada_1_segregado_2_Relatório Gerencial_DB Entrada_1_DB Boletas Abertas_2-DRE_DFC Gerencial" xfId="27413"/>
    <cellStyle name="s_Valuation _DB Dados do Mercado_Açúcar Físico não embarcado - Nov08 - Conferido_DB Entrada_1_segregado_2_Relatório Gerencial_DB Entrada_1_DB Boletas Abertas_2-DRE_DMPL" xfId="27414"/>
    <cellStyle name="s_Valuation _DB Dados do Mercado_Açúcar Físico não embarcado - Nov08 - Conferido_DB Entrada_1_segregado_2_Relatório Gerencial_DB Entrada_1_DB Boletas Abertas_3-Balanço" xfId="27415"/>
    <cellStyle name="s_Valuation _DB Dados do Mercado_Açúcar Físico não embarcado - Nov08 - Conferido_DB Entrada_1_segregado_2_Relatório Gerencial_DB Entrada_1_DB Boletas Abertas_7-Estoque" xfId="27416"/>
    <cellStyle name="s_Valuation _DB Dados do Mercado_Açúcar Físico não embarcado - Nov08 - Conferido_DB Entrada_1_segregado_2_Relatório Gerencial_DB Entrada_1_DB Controle" xfId="27417"/>
    <cellStyle name="s_Valuation _DB Dados do Mercado_Açúcar Físico não embarcado - Nov08 - Conferido_DB Entrada_1_segregado_2_Relatório Gerencial_DB Entrada_1_DB Controle 2" xfId="27418"/>
    <cellStyle name="s_Valuation _DB Dados do Mercado_Açúcar Físico não embarcado - Nov08 - Conferido_DB Entrada_1_segregado_2_Relatório Gerencial_DB Entrada_1_DB Controle 2_15-FINANCEIRAS" xfId="27419"/>
    <cellStyle name="s_Valuation _DB Dados do Mercado_Açúcar Físico não embarcado - Nov08 - Conferido_DB Entrada_1_segregado_2_Relatório Gerencial_DB Entrada_1_DB Controle_15-FINANCEIRAS" xfId="27420"/>
    <cellStyle name="s_Valuation _DB Dados do Mercado_Açúcar Físico não embarcado - Nov08 - Conferido_DB Entrada_1_segregado_2_Relatório Gerencial_DB Entrada_1_DB Controle_15-FINANCEIRAS_1" xfId="27421"/>
    <cellStyle name="s_Valuation _DB Dados do Mercado_Açúcar Físico não embarcado - Nov08 - Conferido_DB Entrada_1_segregado_2_Relatório Gerencial_DB Entrada_1_DB Controle_2-DRE" xfId="27422"/>
    <cellStyle name="s_Valuation _DB Dados do Mercado_Açúcar Físico não embarcado - Nov08 - Conferido_DB Entrada_1_segregado_2_Relatório Gerencial_DB Entrada_1_DB Controle_2-DRE_Dep_Judiciais-Contingências" xfId="27423"/>
    <cellStyle name="s_Valuation _DB Dados do Mercado_Açúcar Físico não embarcado - Nov08 - Conferido_DB Entrada_1_segregado_2_Relatório Gerencial_DB Entrada_1_DB Controle_2-DRE_DFC Gerencial" xfId="27424"/>
    <cellStyle name="s_Valuation _DB Dados do Mercado_Açúcar Físico não embarcado - Nov08 - Conferido_DB Entrada_1_segregado_2_Relatório Gerencial_DB Entrada_1_DB Controle_2-DRE_DMPL" xfId="27425"/>
    <cellStyle name="s_Valuation _DB Dados do Mercado_Açúcar Físico não embarcado - Nov08 - Conferido_DB Entrada_1_segregado_2_Relatório Gerencial_DB Entrada_1_DB Controle_3-Balanço" xfId="27426"/>
    <cellStyle name="s_Valuation _DB Dados do Mercado_Açúcar Físico não embarcado - Nov08 - Conferido_DB Entrada_1_segregado_2_Relatório Gerencial_DB Entrada_1_DB Controle_7-Estoque" xfId="27427"/>
    <cellStyle name="s_Valuation _DB Dados do Mercado_Açúcar Físico não embarcado - Nov08 - Conferido_DB Entrada_1_segregado_2_Relatório Gerencial_DB Entrada_1_DB Entrada" xfId="27428"/>
    <cellStyle name="s_Valuation _DB Dados do Mercado_Açúcar Físico não embarcado - Nov08 - Conferido_DB Entrada_1_segregado_2_Relatório Gerencial_DB Entrada_1_DB Entrada 2" xfId="27429"/>
    <cellStyle name="s_Valuation _DB Dados do Mercado_Açúcar Físico não embarcado - Nov08 - Conferido_DB Entrada_1_segregado_2_Relatório Gerencial_DB Entrada_1_DB Entrada 2_15-FINANCEIRAS" xfId="27430"/>
    <cellStyle name="s_Valuation _DB Dados do Mercado_Açúcar Físico não embarcado - Nov08 - Conferido_DB Entrada_1_segregado_2_Relatório Gerencial_DB Entrada_1_DB Entrada_15-FINANCEIRAS" xfId="27431"/>
    <cellStyle name="s_Valuation _DB Dados do Mercado_Açúcar Físico não embarcado - Nov08 - Conferido_DB Entrada_1_segregado_2_Relatório Gerencial_DB Entrada_1_DB Entrada_15-FINANCEIRAS_1" xfId="27432"/>
    <cellStyle name="s_Valuation _DB Dados do Mercado_Açúcar Físico não embarcado - Nov08 - Conferido_DB Entrada_1_segregado_2_Relatório Gerencial_DB Entrada_1_DB Entrada_2-DRE" xfId="27433"/>
    <cellStyle name="s_Valuation _DB Dados do Mercado_Açúcar Físico não embarcado - Nov08 - Conferido_DB Entrada_1_segregado_2_Relatório Gerencial_DB Entrada_1_DB Entrada_2-DRE_Dep_Judiciais-Contingências" xfId="27434"/>
    <cellStyle name="s_Valuation _DB Dados do Mercado_Açúcar Físico não embarcado - Nov08 - Conferido_DB Entrada_1_segregado_2_Relatório Gerencial_DB Entrada_1_DB Entrada_2-DRE_DFC Gerencial" xfId="27435"/>
    <cellStyle name="s_Valuation _DB Dados do Mercado_Açúcar Físico não embarcado - Nov08 - Conferido_DB Entrada_1_segregado_2_Relatório Gerencial_DB Entrada_1_DB Entrada_2-DRE_DMPL" xfId="27436"/>
    <cellStyle name="s_Valuation _DB Dados do Mercado_Açúcar Físico não embarcado - Nov08 - Conferido_DB Entrada_1_segregado_2_Relatório Gerencial_DB Entrada_1_DB Entrada_3-Balanço" xfId="27437"/>
    <cellStyle name="s_Valuation _DB Dados do Mercado_Açúcar Físico não embarcado - Nov08 - Conferido_DB Entrada_1_segregado_2_Relatório Gerencial_DB Entrada_1_DB Entrada_7-Estoque" xfId="27438"/>
    <cellStyle name="s_Valuation _DB Dados do Mercado_Açúcar Físico não embarcado - Nov08 - Conferido_DB Entrada_1_segregado_2_Relatório Gerencial_DB Entrada_1_DB Entrada_Relatório Gerencial" xfId="27439"/>
    <cellStyle name="s_Valuation _DB Dados do Mercado_Açúcar Físico não embarcado - Nov08 - Conferido_DB Entrada_1_segregado_2_Relatório Gerencial_DB Entrada_1_DB Entrada_Relatório Gerencial 2" xfId="27440"/>
    <cellStyle name="s_Valuation _DB Dados do Mercado_Açúcar Físico não embarcado - Nov08 - Conferido_DB Entrada_1_segregado_2_Relatório Gerencial_DB Entrada_1_DB Entrada_Relatório Gerencial 2_15-FINANCEIRAS" xfId="27441"/>
    <cellStyle name="s_Valuation _DB Dados do Mercado_Açúcar Físico não embarcado - Nov08 - Conferido_DB Entrada_1_segregado_2_Relatório Gerencial_DB Entrada_1_DB Entrada_Relatório Gerencial_15-FINANCEIRAS" xfId="27442"/>
    <cellStyle name="s_Valuation _DB Dados do Mercado_Açúcar Físico não embarcado - Nov08 - Conferido_DB Entrada_1_segregado_2_Relatório Gerencial_DB Entrada_1_DB Entrada_Relatório Gerencial_15-FINANCEIRAS_1" xfId="27443"/>
    <cellStyle name="s_Valuation _DB Dados do Mercado_Açúcar Físico não embarcado - Nov08 - Conferido_DB Entrada_1_segregado_2_Relatório Gerencial_DB Entrada_1_DB Entrada_Relatório Gerencial_2-DRE" xfId="27444"/>
    <cellStyle name="s_Valuation _DB Dados do Mercado_Açúcar Físico não embarcado - Nov08 - Conferido_DB Entrada_1_segregado_2_Relatório Gerencial_DB Entrada_1_DB Entrada_Relatório Gerencial_2-DRE_Dep_Judiciais-Contingências" xfId="27445"/>
    <cellStyle name="s_Valuation _DB Dados do Mercado_Açúcar Físico não embarcado - Nov08 - Conferido_DB Entrada_1_segregado_2_Relatório Gerencial_DB Entrada_1_DB Entrada_Relatório Gerencial_2-DRE_DFC Gerencial" xfId="27446"/>
    <cellStyle name="s_Valuation _DB Dados do Mercado_Açúcar Físico não embarcado - Nov08 - Conferido_DB Entrada_1_segregado_2_Relatório Gerencial_DB Entrada_1_DB Entrada_Relatório Gerencial_2-DRE_DMPL" xfId="27447"/>
    <cellStyle name="s_Valuation _DB Dados do Mercado_Açúcar Físico não embarcado - Nov08 - Conferido_DB Entrada_1_segregado_2_Relatório Gerencial_DB Entrada_1_DB Entrada_Relatório Gerencial_3-Balanço" xfId="27448"/>
    <cellStyle name="s_Valuation _DB Dados do Mercado_Açúcar Físico não embarcado - Nov08 - Conferido_DB Entrada_1_segregado_2_Relatório Gerencial_DB Entrada_1_DB Entrada_Relatório Gerencial_7-Estoque" xfId="27449"/>
    <cellStyle name="s_Valuation _DB Dados do Mercado_Açúcar Físico não embarcado - Nov08 - Conferido_DB Entrada_1_segregado_2_Relatório Gerencial_DB Entrada_1_DB Entrada_Relatório Gerencial_DB Entrada" xfId="27450"/>
    <cellStyle name="s_Valuation _DB Dados do Mercado_Açúcar Físico não embarcado - Nov08 - Conferido_DB Entrada_1_segregado_2_Relatório Gerencial_DB Entrada_1_DB Entrada_Relatório Gerencial_DB Entrada 2" xfId="27451"/>
    <cellStyle name="s_Valuation _DB Dados do Mercado_Açúcar Físico não embarcado - Nov08 - Conferido_DB Entrada_1_segregado_2_Relatório Gerencial_DB Entrada_1_DB Entrada_Relatório Gerencial_DB Entrada 2_15-FINANCEIRAS" xfId="27452"/>
    <cellStyle name="s_Valuation _DB Dados do Mercado_Açúcar Físico não embarcado - Nov08 - Conferido_DB Entrada_1_segregado_2_Relatório Gerencial_DB Entrada_1_DB Entrada_Relatório Gerencial_DB Entrada_15-FINANCEIRAS" xfId="27453"/>
    <cellStyle name="s_Valuation _DB Dados do Mercado_Açúcar Físico não embarcado - Nov08 - Conferido_DB Entrada_1_segregado_2_Relatório Gerencial_DB Entrada_1_DB Entrada_Relatório Gerencial_DB Entrada_15-FINANCEIRAS_1" xfId="27454"/>
    <cellStyle name="s_Valuation _DB Dados do Mercado_Açúcar Físico não embarcado - Nov08 - Conferido_DB Entrada_1_segregado_2_Relatório Gerencial_DB Entrada_1_DB Entrada_Relatório Gerencial_DB Entrada_2-DRE" xfId="27455"/>
    <cellStyle name="s_Valuation _DB Dados do Mercado_Açúcar Físico não embarcado - Nov08 - Conferido_DB Entrada_1_segregado_2_Relatório Gerencial_DB Entrada_1_DB Entrada_Relatório Gerencial_DB Entrada_2-DRE_Dep_Judiciais-Contingências" xfId="27456"/>
    <cellStyle name="s_Valuation _DB Dados do Mercado_Açúcar Físico não embarcado - Nov08 - Conferido_DB Entrada_1_segregado_2_Relatório Gerencial_DB Entrada_1_DB Entrada_Relatório Gerencial_DB Entrada_2-DRE_DFC Gerencial" xfId="27457"/>
    <cellStyle name="s_Valuation _DB Dados do Mercado_Açúcar Físico não embarcado - Nov08 - Conferido_DB Entrada_1_segregado_2_Relatório Gerencial_DB Entrada_1_DB Entrada_Relatório Gerencial_DB Entrada_2-DRE_DMPL" xfId="27458"/>
    <cellStyle name="s_Valuation _DB Dados do Mercado_Açúcar Físico não embarcado - Nov08 - Conferido_DB Entrada_1_segregado_2_Relatório Gerencial_DB Entrada_1_DB Entrada_Relatório Gerencial_DB Entrada_3-Balanço" xfId="27459"/>
    <cellStyle name="s_Valuation _DB Dados do Mercado_Açúcar Físico não embarcado - Nov08 - Conferido_DB Entrada_1_segregado_2_Relatório Gerencial_DB Entrada_1_DB Entrada_Relatório Gerencial_DB Entrada_7-Estoque" xfId="27460"/>
    <cellStyle name="s_Valuation _DB Dados do Mercado_Açúcar Físico não embarcado - Nov08 - Conferido_DB Entrada_1_segregado_2_Relatório Gerencial_DB Entrada_1_DB Exposição" xfId="27461"/>
    <cellStyle name="s_Valuation _DB Dados do Mercado_Açúcar Físico não embarcado - Nov08 - Conferido_DB Entrada_1_segregado_2_Relatório Gerencial_DB Entrada_1_DB Exposição 2" xfId="27462"/>
    <cellStyle name="s_Valuation _DB Dados do Mercado_Açúcar Físico não embarcado - Nov08 - Conferido_DB Entrada_1_segregado_2_Relatório Gerencial_DB Entrada_1_DB Exposição 2_15-FINANCEIRAS" xfId="27463"/>
    <cellStyle name="s_Valuation _DB Dados do Mercado_Açúcar Físico não embarcado - Nov08 - Conferido_DB Entrada_1_segregado_2_Relatório Gerencial_DB Entrada_1_DB Exposição_15-FINANCEIRAS" xfId="27464"/>
    <cellStyle name="s_Valuation _DB Dados do Mercado_Açúcar Físico não embarcado - Nov08 - Conferido_DB Entrada_1_segregado_2_Relatório Gerencial_DB Entrada_1_DB Exposição_15-FINANCEIRAS_1" xfId="27465"/>
    <cellStyle name="s_Valuation _DB Dados do Mercado_Açúcar Físico não embarcado - Nov08 - Conferido_DB Entrada_1_segregado_2_Relatório Gerencial_DB Entrada_1_DB Exposição_2-DRE" xfId="27466"/>
    <cellStyle name="s_Valuation _DB Dados do Mercado_Açúcar Físico não embarcado - Nov08 - Conferido_DB Entrada_1_segregado_2_Relatório Gerencial_DB Entrada_1_DB Exposição_2-DRE_Dep_Judiciais-Contingências" xfId="27467"/>
    <cellStyle name="s_Valuation _DB Dados do Mercado_Açúcar Físico não embarcado - Nov08 - Conferido_DB Entrada_1_segregado_2_Relatório Gerencial_DB Entrada_1_DB Exposição_2-DRE_DFC Gerencial" xfId="27468"/>
    <cellStyle name="s_Valuation _DB Dados do Mercado_Açúcar Físico não embarcado - Nov08 - Conferido_DB Entrada_1_segregado_2_Relatório Gerencial_DB Entrada_1_DB Exposição_2-DRE_DMPL" xfId="27469"/>
    <cellStyle name="s_Valuation _DB Dados do Mercado_Açúcar Físico não embarcado - Nov08 - Conferido_DB Entrada_1_segregado_2_Relatório Gerencial_DB Entrada_1_DB Exposição_3-Balanço" xfId="27470"/>
    <cellStyle name="s_Valuation _DB Dados do Mercado_Açúcar Físico não embarcado - Nov08 - Conferido_DB Entrada_1_segregado_2_Relatório Gerencial_DB Entrada_1_DB Exposição_7-Estoque" xfId="27471"/>
    <cellStyle name="s_Valuation _DB Dados do Mercado_Açúcar Físico não embarcado - Nov08 - Conferido_DB Entrada_1_segregado_2_Relatório Gerencial_DB Entrada_1_DB Exposição_Relatório Gerencial" xfId="27472"/>
    <cellStyle name="s_Valuation _DB Dados do Mercado_Açúcar Físico não embarcado - Nov08 - Conferido_DB Entrada_1_segregado_2_Relatório Gerencial_DB Entrada_1_DB Exposição_Relatório Gerencial 2" xfId="27473"/>
    <cellStyle name="s_Valuation _DB Dados do Mercado_Açúcar Físico não embarcado - Nov08 - Conferido_DB Entrada_1_segregado_2_Relatório Gerencial_DB Entrada_1_DB Exposição_Relatório Gerencial 2_15-FINANCEIRAS" xfId="27474"/>
    <cellStyle name="s_Valuation _DB Dados do Mercado_Açúcar Físico não embarcado - Nov08 - Conferido_DB Entrada_1_segregado_2_Relatório Gerencial_DB Entrada_1_DB Exposição_Relatório Gerencial_15-FINANCEIRAS" xfId="27475"/>
    <cellStyle name="s_Valuation _DB Dados do Mercado_Açúcar Físico não embarcado - Nov08 - Conferido_DB Entrada_1_segregado_2_Relatório Gerencial_DB Entrada_1_DB Exposição_Relatório Gerencial_15-FINANCEIRAS_1" xfId="27476"/>
    <cellStyle name="s_Valuation _DB Dados do Mercado_Açúcar Físico não embarcado - Nov08 - Conferido_DB Entrada_1_segregado_2_Relatório Gerencial_DB Entrada_1_DB Exposição_Relatório Gerencial_2-DRE" xfId="27477"/>
    <cellStyle name="s_Valuation _DB Dados do Mercado_Açúcar Físico não embarcado - Nov08 - Conferido_DB Entrada_1_segregado_2_Relatório Gerencial_DB Entrada_1_DB Exposição_Relatório Gerencial_2-DRE_Dep_Judiciais-Contingências" xfId="27478"/>
    <cellStyle name="s_Valuation _DB Dados do Mercado_Açúcar Físico não embarcado - Nov08 - Conferido_DB Entrada_1_segregado_2_Relatório Gerencial_DB Entrada_1_DB Exposição_Relatório Gerencial_2-DRE_DFC Gerencial" xfId="27479"/>
    <cellStyle name="s_Valuation _DB Dados do Mercado_Açúcar Físico não embarcado - Nov08 - Conferido_DB Entrada_1_segregado_2_Relatório Gerencial_DB Entrada_1_DB Exposição_Relatório Gerencial_2-DRE_DMPL" xfId="27480"/>
    <cellStyle name="s_Valuation _DB Dados do Mercado_Açúcar Físico não embarcado - Nov08 - Conferido_DB Entrada_1_segregado_2_Relatório Gerencial_DB Entrada_1_DB Exposição_Relatório Gerencial_3-Balanço" xfId="27481"/>
    <cellStyle name="s_Valuation _DB Dados do Mercado_Açúcar Físico não embarcado - Nov08 - Conferido_DB Entrada_1_segregado_2_Relatório Gerencial_DB Entrada_1_DB Exposição_Relatório Gerencial_7-Estoque" xfId="27482"/>
    <cellStyle name="s_Valuation _DB Dados do Mercado_Açúcar Físico não embarcado - Nov08 - Conferido_DB Entrada_1_segregado_2_Relatório Gerencial_DB Entrada_1_DB Exposição_Relatório Gerencial_DB Entrada" xfId="27483"/>
    <cellStyle name="s_Valuation _DB Dados do Mercado_Açúcar Físico não embarcado - Nov08 - Conferido_DB Entrada_1_segregado_2_Relatório Gerencial_DB Entrada_1_DB Exposição_Relatório Gerencial_DB Entrada 2" xfId="27484"/>
    <cellStyle name="s_Valuation _DB Dados do Mercado_Açúcar Físico não embarcado - Nov08 - Conferido_DB Entrada_1_segregado_2_Relatório Gerencial_DB Entrada_1_DB Exposição_Relatório Gerencial_DB Entrada 2_15-FINANCEIRAS" xfId="27485"/>
    <cellStyle name="s_Valuation _DB Dados do Mercado_Açúcar Físico não embarcado - Nov08 - Conferido_DB Entrada_1_segregado_2_Relatório Gerencial_DB Entrada_1_DB Exposição_Relatório Gerencial_DB Entrada_15-FINANCEIRAS" xfId="27486"/>
    <cellStyle name="s_Valuation _DB Dados do Mercado_Açúcar Físico não embarcado - Nov08 - Conferido_DB Entrada_1_segregado_2_Relatório Gerencial_DB Entrada_1_DB Exposição_Relatório Gerencial_DB Entrada_15-FINANCEIRAS_1" xfId="27487"/>
    <cellStyle name="s_Valuation _DB Dados do Mercado_Açúcar Físico não embarcado - Nov08 - Conferido_DB Entrada_1_segregado_2_Relatório Gerencial_DB Entrada_1_DB Exposição_Relatório Gerencial_DB Entrada_2-DRE" xfId="27488"/>
    <cellStyle name="s_Valuation _DB Dados do Mercado_Açúcar Físico não embarcado - Nov08 - Conferido_DB Entrada_1_segregado_2_Relatório Gerencial_DB Entrada_1_DB Exposição_Relatório Gerencial_DB Entrada_2-DRE_Dep_Judiciais-Contingências" xfId="27489"/>
    <cellStyle name="s_Valuation _DB Dados do Mercado_Açúcar Físico não embarcado - Nov08 - Conferido_DB Entrada_1_segregado_2_Relatório Gerencial_DB Entrada_1_DB Exposição_Relatório Gerencial_DB Entrada_2-DRE_DFC Gerencial" xfId="27490"/>
    <cellStyle name="s_Valuation _DB Dados do Mercado_Açúcar Físico não embarcado - Nov08 - Conferido_DB Entrada_1_segregado_2_Relatório Gerencial_DB Entrada_1_DB Exposição_Relatório Gerencial_DB Entrada_2-DRE_DMPL" xfId="27491"/>
    <cellStyle name="s_Valuation _DB Dados do Mercado_Açúcar Físico não embarcado - Nov08 - Conferido_DB Entrada_1_segregado_2_Relatório Gerencial_DB Entrada_1_DB Exposição_Relatório Gerencial_DB Entrada_3-Balanço" xfId="27492"/>
    <cellStyle name="s_Valuation _DB Dados do Mercado_Açúcar Físico não embarcado - Nov08 - Conferido_DB Entrada_1_segregado_2_Relatório Gerencial_DB Entrada_1_DB Exposição_Relatório Gerencial_DB Entrada_7-Estoque" xfId="27493"/>
    <cellStyle name="s_Valuation _DB Dados do Mercado_Açúcar Físico não embarcado - Nov08 - Conferido_DB Entrada_1_segregado_2_Relatório Gerencial_DB Entrada_1_DB Posição" xfId="27494"/>
    <cellStyle name="s_Valuation _DB Dados do Mercado_Açúcar Físico não embarcado - Nov08 - Conferido_DB Entrada_1_segregado_2_Relatório Gerencial_DB Entrada_1_DB Posição 2" xfId="27495"/>
    <cellStyle name="s_Valuation _DB Dados do Mercado_Açúcar Físico não embarcado - Nov08 - Conferido_DB Entrada_1_segregado_2_Relatório Gerencial_DB Entrada_1_DB Posição 2_15-FINANCEIRAS" xfId="27496"/>
    <cellStyle name="s_Valuation _DB Dados do Mercado_Açúcar Físico não embarcado - Nov08 - Conferido_DB Entrada_1_segregado_2_Relatório Gerencial_DB Entrada_1_DB Posição_15-FINANCEIRAS" xfId="27497"/>
    <cellStyle name="s_Valuation _DB Dados do Mercado_Açúcar Físico não embarcado - Nov08 - Conferido_DB Entrada_1_segregado_2_Relatório Gerencial_DB Entrada_1_DB Posição_15-FINANCEIRAS_1" xfId="27498"/>
    <cellStyle name="s_Valuation _DB Dados do Mercado_Açúcar Físico não embarcado - Nov08 - Conferido_DB Entrada_1_segregado_2_Relatório Gerencial_DB Entrada_1_DB Posição_2-DRE" xfId="27499"/>
    <cellStyle name="s_Valuation _DB Dados do Mercado_Açúcar Físico não embarcado - Nov08 - Conferido_DB Entrada_1_segregado_2_Relatório Gerencial_DB Entrada_1_DB Posição_2-DRE_Dep_Judiciais-Contingências" xfId="27500"/>
    <cellStyle name="s_Valuation _DB Dados do Mercado_Açúcar Físico não embarcado - Nov08 - Conferido_DB Entrada_1_segregado_2_Relatório Gerencial_DB Entrada_1_DB Posição_2-DRE_DFC Gerencial" xfId="27501"/>
    <cellStyle name="s_Valuation _DB Dados do Mercado_Açúcar Físico não embarcado - Nov08 - Conferido_DB Entrada_1_segregado_2_Relatório Gerencial_DB Entrada_1_DB Posição_2-DRE_DMPL" xfId="27502"/>
    <cellStyle name="s_Valuation _DB Dados do Mercado_Açúcar Físico não embarcado - Nov08 - Conferido_DB Entrada_1_segregado_2_Relatório Gerencial_DB Entrada_1_DB Posição_3-Balanço" xfId="27503"/>
    <cellStyle name="s_Valuation _DB Dados do Mercado_Açúcar Físico não embarcado - Nov08 - Conferido_DB Entrada_1_segregado_2_Relatório Gerencial_DB Entrada_1_DB Posição_7-Estoque" xfId="27504"/>
    <cellStyle name="s_Valuation _DB Dados do Mercado_Açúcar Físico não embarcado - Nov08 - Conferido_DB Entrada_1_segregado_2_Relatório Gerencial_DB Entrada_1_Liquidações_Prêmios" xfId="27505"/>
    <cellStyle name="s_Valuation _DB Dados do Mercado_Açúcar Físico não embarcado - Nov08 - Conferido_DB Entrada_1_segregado_2_Relatório Gerencial_DB Entrada_1_Liquidações_Prêmios 2" xfId="27506"/>
    <cellStyle name="s_Valuation _DB Dados do Mercado_Açúcar Físico não embarcado - Nov08 - Conferido_DB Entrada_1_segregado_2_Relatório Gerencial_DB Entrada_1_Liquidações_Prêmios 2_15-FINANCEIRAS" xfId="27507"/>
    <cellStyle name="s_Valuation _DB Dados do Mercado_Açúcar Físico não embarcado - Nov08 - Conferido_DB Entrada_1_segregado_2_Relatório Gerencial_DB Entrada_1_Liquidações_Prêmios_15-FINANCEIRAS" xfId="27508"/>
    <cellStyle name="s_Valuation _DB Dados do Mercado_Açúcar Físico não embarcado - Nov08 - Conferido_DB Entrada_1_segregado_2_Relatório Gerencial_DB Entrada_1_Liquidações_Prêmios_15-FINANCEIRAS_1" xfId="27509"/>
    <cellStyle name="s_Valuation _DB Dados do Mercado_Açúcar Físico não embarcado - Nov08 - Conferido_DB Entrada_1_segregado_2_Relatório Gerencial_DB Entrada_1_Liquidações_Prêmios_2-DRE" xfId="27510"/>
    <cellStyle name="s_Valuation _DB Dados do Mercado_Açúcar Físico não embarcado - Nov08 - Conferido_DB Entrada_1_segregado_2_Relatório Gerencial_DB Entrada_1_Liquidações_Prêmios_2-DRE_Dep_Judiciais-Contingências" xfId="27511"/>
    <cellStyle name="s_Valuation _DB Dados do Mercado_Açúcar Físico não embarcado - Nov08 - Conferido_DB Entrada_1_segregado_2_Relatório Gerencial_DB Entrada_1_Liquidações_Prêmios_2-DRE_DFC Gerencial" xfId="27512"/>
    <cellStyle name="s_Valuation _DB Dados do Mercado_Açúcar Físico não embarcado - Nov08 - Conferido_DB Entrada_1_segregado_2_Relatório Gerencial_DB Entrada_1_Liquidações_Prêmios_2-DRE_DMPL" xfId="27513"/>
    <cellStyle name="s_Valuation _DB Dados do Mercado_Açúcar Físico não embarcado - Nov08 - Conferido_DB Entrada_1_segregado_2_Relatório Gerencial_DB Entrada_1_Liquidações_Prêmios_3-Balanço" xfId="27514"/>
    <cellStyle name="s_Valuation _DB Dados do Mercado_Açúcar Físico não embarcado - Nov08 - Conferido_DB Entrada_1_segregado_2_Relatório Gerencial_DB Entrada_1_Liquidações_Prêmios_7-Estoque" xfId="27515"/>
    <cellStyle name="s_Valuation _DB Dados do Mercado_Açúcar Físico não embarcado - Nov08 - Conferido_DB Entrada_1_segregado_2_Relatório Gerencial_DB Entrada_1_Posição Futuros" xfId="27516"/>
    <cellStyle name="s_Valuation _DB Dados do Mercado_Açúcar Físico não embarcado - Nov08 - Conferido_DB Entrada_1_segregado_2_Relatório Gerencial_DB Entrada_1_Posição Futuros 2" xfId="27517"/>
    <cellStyle name="s_Valuation _DB Dados do Mercado_Açúcar Físico não embarcado - Nov08 - Conferido_DB Entrada_1_segregado_2_Relatório Gerencial_DB Entrada_1_Posição Futuros 2_15-FINANCEIRAS" xfId="27518"/>
    <cellStyle name="s_Valuation _DB Dados do Mercado_Açúcar Físico não embarcado - Nov08 - Conferido_DB Entrada_1_segregado_2_Relatório Gerencial_DB Entrada_1_Posição Futuros_15-FINANCEIRAS" xfId="27519"/>
    <cellStyle name="s_Valuation _DB Dados do Mercado_Açúcar Físico não embarcado - Nov08 - Conferido_DB Entrada_1_segregado_2_Relatório Gerencial_DB Entrada_1_Posição Futuros_15-FINANCEIRAS_1" xfId="27520"/>
    <cellStyle name="s_Valuation _DB Dados do Mercado_Açúcar Físico não embarcado - Nov08 - Conferido_DB Entrada_1_segregado_2_Relatório Gerencial_DB Entrada_1_Posição Futuros_2-DRE" xfId="27521"/>
    <cellStyle name="s_Valuation _DB Dados do Mercado_Açúcar Físico não embarcado - Nov08 - Conferido_DB Entrada_1_segregado_2_Relatório Gerencial_DB Entrada_1_Posição Futuros_2-DRE_Dep_Judiciais-Contingências" xfId="27522"/>
    <cellStyle name="s_Valuation _DB Dados do Mercado_Açúcar Físico não embarcado - Nov08 - Conferido_DB Entrada_1_segregado_2_Relatório Gerencial_DB Entrada_1_Posição Futuros_2-DRE_DFC Gerencial" xfId="27523"/>
    <cellStyle name="s_Valuation _DB Dados do Mercado_Açúcar Físico não embarcado - Nov08 - Conferido_DB Entrada_1_segregado_2_Relatório Gerencial_DB Entrada_1_Posição Futuros_2-DRE_DMPL" xfId="27524"/>
    <cellStyle name="s_Valuation _DB Dados do Mercado_Açúcar Físico não embarcado - Nov08 - Conferido_DB Entrada_1_segregado_2_Relatório Gerencial_DB Entrada_1_Posição Futuros_3-Balanço" xfId="27525"/>
    <cellStyle name="s_Valuation _DB Dados do Mercado_Açúcar Físico não embarcado - Nov08 - Conferido_DB Entrada_1_segregado_2_Relatório Gerencial_DB Entrada_1_Posição Futuros_7-Estoque" xfId="27526"/>
    <cellStyle name="s_Valuation _DB Dados do Mercado_Açúcar Físico não embarcado - Nov08 - Conferido_DB Entrada_1_segregado_2_Relatório Gerencial_DB Entrada_1_Relatório de Commodities" xfId="27527"/>
    <cellStyle name="s_Valuation _DB Dados do Mercado_Açúcar Físico não embarcado - Nov08 - Conferido_DB Entrada_1_segregado_2_Relatório Gerencial_DB Entrada_1_Relatório de Commodities 2" xfId="27528"/>
    <cellStyle name="s_Valuation _DB Dados do Mercado_Açúcar Físico não embarcado - Nov08 - Conferido_DB Entrada_1_segregado_2_Relatório Gerencial_DB Entrada_1_Relatório de Commodities 2_15-FINANCEIRAS" xfId="27529"/>
    <cellStyle name="s_Valuation _DB Dados do Mercado_Açúcar Físico não embarcado - Nov08 - Conferido_DB Entrada_1_segregado_2_Relatório Gerencial_DB Entrada_1_Relatório de Commodities_15-FINANCEIRAS" xfId="27530"/>
    <cellStyle name="s_Valuation _DB Dados do Mercado_Açúcar Físico não embarcado - Nov08 - Conferido_DB Entrada_1_segregado_2_Relatório Gerencial_DB Entrada_1_Relatório de Commodities_15-FINANCEIRAS_1" xfId="27531"/>
    <cellStyle name="s_Valuation _DB Dados do Mercado_Açúcar Físico não embarcado - Nov08 - Conferido_DB Entrada_1_segregado_2_Relatório Gerencial_DB Entrada_1_Relatório de Commodities_2-DRE" xfId="27532"/>
    <cellStyle name="s_Valuation _DB Dados do Mercado_Açúcar Físico não embarcado - Nov08 - Conferido_DB Entrada_1_segregado_2_Relatório Gerencial_DB Entrada_1_Relatório de Commodities_2-DRE_Dep_Judiciais-Contingências" xfId="27533"/>
    <cellStyle name="s_Valuation _DB Dados do Mercado_Açúcar Físico não embarcado - Nov08 - Conferido_DB Entrada_1_segregado_2_Relatório Gerencial_DB Entrada_1_Relatório de Commodities_2-DRE_DFC Gerencial" xfId="27534"/>
    <cellStyle name="s_Valuation _DB Dados do Mercado_Açúcar Físico não embarcado - Nov08 - Conferido_DB Entrada_1_segregado_2_Relatório Gerencial_DB Entrada_1_Relatório de Commodities_2-DRE_DMPL" xfId="27535"/>
    <cellStyle name="s_Valuation _DB Dados do Mercado_Açúcar Físico não embarcado - Nov08 - Conferido_DB Entrada_1_segregado_2_Relatório Gerencial_DB Entrada_1_Relatório de Commodities_3-Balanço" xfId="27536"/>
    <cellStyle name="s_Valuation _DB Dados do Mercado_Açúcar Físico não embarcado - Nov08 - Conferido_DB Entrada_1_segregado_2_Relatório Gerencial_DB Entrada_1_Relatório de Commodities_7-Estoque" xfId="27537"/>
    <cellStyle name="s_Valuation _DB Dados do Mercado_Açúcar Físico não embarcado - Nov08 - Conferido_DB Entrada_1_segregado_2_Relatório Gerencial_DB Entrada_1_Relatório de Commodities_Relatório Gerencial" xfId="27538"/>
    <cellStyle name="s_Valuation _DB Dados do Mercado_Açúcar Físico não embarcado - Nov08 - Conferido_DB Entrada_1_segregado_2_Relatório Gerencial_DB Entrada_1_Relatório de Commodities_Relatório Gerencial 2" xfId="27539"/>
    <cellStyle name="s_Valuation _DB Dados do Mercado_Açúcar Físico não embarcado - Nov08 - Conferido_DB Entrada_1_segregado_2_Relatório Gerencial_DB Entrada_1_Relatório de Commodities_Relatório Gerencial 2_15-FINANCEIRAS" xfId="27540"/>
    <cellStyle name="s_Valuation _DB Dados do Mercado_Açúcar Físico não embarcado - Nov08 - Conferido_DB Entrada_1_segregado_2_Relatório Gerencial_DB Entrada_1_Relatório de Commodities_Relatório Gerencial_15-FINANCEIRAS" xfId="27541"/>
    <cellStyle name="s_Valuation _DB Dados do Mercado_Açúcar Físico não embarcado - Nov08 - Conferido_DB Entrada_1_segregado_2_Relatório Gerencial_DB Entrada_1_Relatório de Commodities_Relatório Gerencial_15-FINANCEIRAS_1" xfId="27542"/>
    <cellStyle name="s_Valuation _DB Dados do Mercado_Açúcar Físico não embarcado - Nov08 - Conferido_DB Entrada_1_segregado_2_Relatório Gerencial_DB Entrada_1_Relatório de Commodities_Relatório Gerencial_2-DRE" xfId="27543"/>
    <cellStyle name="s_Valuation _DB Dados do Mercado_Açúcar Físico não embarcado - Nov08 - Conferido_DB Entrada_1_segregado_2_Relatório Gerencial_DB Entrada_1_Relatório de Commodities_Relatório Gerencial_2-DRE_Dep_Judiciais-Contingências" xfId="27544"/>
    <cellStyle name="s_Valuation _DB Dados do Mercado_Açúcar Físico não embarcado - Nov08 - Conferido_DB Entrada_1_segregado_2_Relatório Gerencial_DB Entrada_1_Relatório de Commodities_Relatório Gerencial_2-DRE_DFC Gerencial" xfId="27545"/>
    <cellStyle name="s_Valuation _DB Dados do Mercado_Açúcar Físico não embarcado - Nov08 - Conferido_DB Entrada_1_segregado_2_Relatório Gerencial_DB Entrada_1_Relatório de Commodities_Relatório Gerencial_2-DRE_DMPL" xfId="27546"/>
    <cellStyle name="s_Valuation _DB Dados do Mercado_Açúcar Físico não embarcado - Nov08 - Conferido_DB Entrada_1_segregado_2_Relatório Gerencial_DB Entrada_1_Relatório de Commodities_Relatório Gerencial_3-Balanço" xfId="27547"/>
    <cellStyle name="s_Valuation _DB Dados do Mercado_Açúcar Físico não embarcado - Nov08 - Conferido_DB Entrada_1_segregado_2_Relatório Gerencial_DB Entrada_1_Relatório de Commodities_Relatório Gerencial_7-Estoque" xfId="27548"/>
    <cellStyle name="s_Valuation _DB Dados do Mercado_Açúcar Físico não embarcado - Nov08 - Conferido_DB Entrada_1_segregado_2_Relatório Gerencial_DB Entrada_1_Relatório de Commodities_Relatório Gerencial_DB Entrada" xfId="27549"/>
    <cellStyle name="s_Valuation _DB Dados do Mercado_Açúcar Físico não embarcado - Nov08 - Conferido_DB Entrada_1_segregado_2_Relatório Gerencial_DB Entrada_1_Relatório de Commodities_Relatório Gerencial_DB Entrada 2" xfId="27550"/>
    <cellStyle name="s_Valuation _DB Dados do Mercado_Açúcar Físico não embarcado - Nov08 - Conferido_DB Entrada_1_segregado_2_Relatório Gerencial_DB Entrada_1_Relatório de Commodities_Relatório Gerencial_DB Entrada 2_15-FINANCEIRAS" xfId="27551"/>
    <cellStyle name="s_Valuation _DB Dados do Mercado_Açúcar Físico não embarcado - Nov08 - Conferido_DB Entrada_1_segregado_2_Relatório Gerencial_DB Entrada_1_Relatório de Commodities_Relatório Gerencial_DB Entrada_15-FINANCEIRAS" xfId="27552"/>
    <cellStyle name="s_Valuation _DB Dados do Mercado_Açúcar Físico não embarcado - Nov08 - Conferido_DB Entrada_1_segregado_2_Relatório Gerencial_DB Entrada_1_Relatório de Commodities_Relatório Gerencial_DB Entrada_15-FINANCEIRAS_1" xfId="27553"/>
    <cellStyle name="s_Valuation _DB Dados do Mercado_Açúcar Físico não embarcado - Nov08 - Conferido_DB Entrada_1_segregado_2_Relatório Gerencial_DB Entrada_1_Relatório de Commodities_Relatório Gerencial_DB Entrada_2-DRE" xfId="27554"/>
    <cellStyle name="s_Valuation _DB Dados do Mercado_Açúcar Físico não embarcado - Nov08 - Conferido_DB Entrada_1_segregado_2_Relatório Gerencial_DB Entrada_1_Relatório de Commodities_Relatório Gerencial_DB Entrada_2-DRE_Dep_Judiciais-Contingências" xfId="27555"/>
    <cellStyle name="s_Valuation _DB Dados do Mercado_Açúcar Físico não embarcado - Nov08 - Conferido_DB Entrada_1_segregado_2_Relatório Gerencial_DB Entrada_1_Relatório de Commodities_Relatório Gerencial_DB Entrada_2-DRE_DFC Gerencial" xfId="27556"/>
    <cellStyle name="s_Valuation _DB Dados do Mercado_Açúcar Físico não embarcado - Nov08 - Conferido_DB Entrada_1_segregado_2_Relatório Gerencial_DB Entrada_1_Relatório de Commodities_Relatório Gerencial_DB Entrada_2-DRE_DMPL" xfId="27557"/>
    <cellStyle name="s_Valuation _DB Dados do Mercado_Açúcar Físico não embarcado - Nov08 - Conferido_DB Entrada_1_segregado_2_Relatório Gerencial_DB Entrada_1_Relatório de Commodities_Relatório Gerencial_DB Entrada_3-Balanço" xfId="27558"/>
    <cellStyle name="s_Valuation _DB Dados do Mercado_Açúcar Físico não embarcado - Nov08 - Conferido_DB Entrada_1_segregado_2_Relatório Gerencial_DB Entrada_1_Relatório de Commodities_Relatório Gerencial_DB Entrada_7-Estoque" xfId="27559"/>
    <cellStyle name="s_Valuation _DB Dados do Mercado_Açúcar Físico não embarcado - Nov08 - Conferido_DB Entrada_1_segregado_2_Relatório Gerencial_DB Entrada_1_Relatório Fechamento" xfId="27560"/>
    <cellStyle name="s_Valuation _DB Dados do Mercado_Açúcar Físico não embarcado - Nov08 - Conferido_DB Entrada_1_segregado_2_Relatório Gerencial_DB Entrada_1_Relatório Fechamento 2" xfId="27561"/>
    <cellStyle name="s_Valuation _DB Dados do Mercado_Açúcar Físico não embarcado - Nov08 - Conferido_DB Entrada_1_segregado_2_Relatório Gerencial_DB Entrada_1_Relatório Fechamento 2_15-FINANCEIRAS" xfId="27562"/>
    <cellStyle name="s_Valuation _DB Dados do Mercado_Açúcar Físico não embarcado - Nov08 - Conferido_DB Entrada_1_segregado_2_Relatório Gerencial_DB Entrada_1_Relatório Fechamento_15-FINANCEIRAS" xfId="27563"/>
    <cellStyle name="s_Valuation _DB Dados do Mercado_Açúcar Físico não embarcado - Nov08 - Conferido_DB Entrada_1_segregado_2_Relatório Gerencial_DB Entrada_1_Relatório Fechamento_15-FINANCEIRAS_1" xfId="27564"/>
    <cellStyle name="s_Valuation _DB Dados do Mercado_Açúcar Físico não embarcado - Nov08 - Conferido_DB Entrada_1_segregado_2_Relatório Gerencial_DB Entrada_1_Relatório Fechamento_2-DRE" xfId="27565"/>
    <cellStyle name="s_Valuation _DB Dados do Mercado_Açúcar Físico não embarcado - Nov08 - Conferido_DB Entrada_1_segregado_2_Relatório Gerencial_DB Entrada_1_Relatório Fechamento_2-DRE_Dep_Judiciais-Contingências" xfId="27566"/>
    <cellStyle name="s_Valuation _DB Dados do Mercado_Açúcar Físico não embarcado - Nov08 - Conferido_DB Entrada_1_segregado_2_Relatório Gerencial_DB Entrada_1_Relatório Fechamento_2-DRE_DFC Gerencial" xfId="27567"/>
    <cellStyle name="s_Valuation _DB Dados do Mercado_Açúcar Físico não embarcado - Nov08 - Conferido_DB Entrada_1_segregado_2_Relatório Gerencial_DB Entrada_1_Relatório Fechamento_2-DRE_DMPL" xfId="27568"/>
    <cellStyle name="s_Valuation _DB Dados do Mercado_Açúcar Físico não embarcado - Nov08 - Conferido_DB Entrada_1_segregado_2_Relatório Gerencial_DB Entrada_1_Relatório Fechamento_3-Balanço" xfId="27569"/>
    <cellStyle name="s_Valuation _DB Dados do Mercado_Açúcar Físico não embarcado - Nov08 - Conferido_DB Entrada_1_segregado_2_Relatório Gerencial_DB Entrada_1_Relatório Fechamento_7-Estoque" xfId="27570"/>
    <cellStyle name="s_Valuation _DB Dados do Mercado_Açúcar Físico não embarcado - Nov08 - Conferido_DB Entrada_1_segregado_2_Relatório Gerencial_DB Entrada_1_Relatório Gerencial" xfId="27571"/>
    <cellStyle name="s_Valuation _DB Dados do Mercado_Açúcar Físico não embarcado - Nov08 - Conferido_DB Entrada_1_segregado_2_Relatório Gerencial_DB Entrada_1_Relatório Gerencial 2" xfId="27572"/>
    <cellStyle name="s_Valuation _DB Dados do Mercado_Açúcar Físico não embarcado - Nov08 - Conferido_DB Entrada_1_segregado_2_Relatório Gerencial_DB Entrada_1_Relatório Gerencial 2_15-FINANCEIRAS" xfId="27573"/>
    <cellStyle name="s_Valuation _DB Dados do Mercado_Açúcar Físico não embarcado - Nov08 - Conferido_DB Entrada_1_segregado_2_Relatório Gerencial_DB Entrada_1_Relatório Gerencial_1" xfId="27574"/>
    <cellStyle name="s_Valuation _DB Dados do Mercado_Açúcar Físico não embarcado - Nov08 - Conferido_DB Entrada_1_segregado_2_Relatório Gerencial_DB Entrada_1_Relatório Gerencial_1 2" xfId="27575"/>
    <cellStyle name="s_Valuation _DB Dados do Mercado_Açúcar Físico não embarcado - Nov08 - Conferido_DB Entrada_1_segregado_2_Relatório Gerencial_DB Entrada_1_Relatório Gerencial_1 2_15-FINANCEIRAS" xfId="27576"/>
    <cellStyle name="s_Valuation _DB Dados do Mercado_Açúcar Físico não embarcado - Nov08 - Conferido_DB Entrada_1_segregado_2_Relatório Gerencial_DB Entrada_1_Relatório Gerencial_1_15-FINANCEIRAS" xfId="27577"/>
    <cellStyle name="s_Valuation _DB Dados do Mercado_Açúcar Físico não embarcado - Nov08 - Conferido_DB Entrada_1_segregado_2_Relatório Gerencial_DB Entrada_1_Relatório Gerencial_1_15-FINANCEIRAS_1" xfId="27578"/>
    <cellStyle name="s_Valuation _DB Dados do Mercado_Açúcar Físico não embarcado - Nov08 - Conferido_DB Entrada_1_segregado_2_Relatório Gerencial_DB Entrada_1_Relatório Gerencial_1_2-DRE" xfId="27579"/>
    <cellStyle name="s_Valuation _DB Dados do Mercado_Açúcar Físico não embarcado - Nov08 - Conferido_DB Entrada_1_segregado_2_Relatório Gerencial_DB Entrada_1_Relatório Gerencial_1_2-DRE_Dep_Judiciais-Contingências" xfId="27580"/>
    <cellStyle name="s_Valuation _DB Dados do Mercado_Açúcar Físico não embarcado - Nov08 - Conferido_DB Entrada_1_segregado_2_Relatório Gerencial_DB Entrada_1_Relatório Gerencial_1_2-DRE_DFC Gerencial" xfId="27581"/>
    <cellStyle name="s_Valuation _DB Dados do Mercado_Açúcar Físico não embarcado - Nov08 - Conferido_DB Entrada_1_segregado_2_Relatório Gerencial_DB Entrada_1_Relatório Gerencial_1_2-DRE_DMPL" xfId="27582"/>
    <cellStyle name="s_Valuation _DB Dados do Mercado_Açúcar Físico não embarcado - Nov08 - Conferido_DB Entrada_1_segregado_2_Relatório Gerencial_DB Entrada_1_Relatório Gerencial_1_3-Balanço" xfId="27583"/>
    <cellStyle name="s_Valuation _DB Dados do Mercado_Açúcar Físico não embarcado - Nov08 - Conferido_DB Entrada_1_segregado_2_Relatório Gerencial_DB Entrada_1_Relatório Gerencial_1_7-Estoque" xfId="27584"/>
    <cellStyle name="s_Valuation _DB Dados do Mercado_Açúcar Físico não embarcado - Nov08 - Conferido_DB Entrada_1_segregado_2_Relatório Gerencial_DB Entrada_1_Relatório Gerencial_1_DB Entrada" xfId="27585"/>
    <cellStyle name="s_Valuation _DB Dados do Mercado_Açúcar Físico não embarcado - Nov08 - Conferido_DB Entrada_1_segregado_2_Relatório Gerencial_DB Entrada_1_Relatório Gerencial_1_DB Entrada 2" xfId="27586"/>
    <cellStyle name="s_Valuation _DB Dados do Mercado_Açúcar Físico não embarcado - Nov08 - Conferido_DB Entrada_1_segregado_2_Relatório Gerencial_DB Entrada_1_Relatório Gerencial_1_DB Entrada 2_15-FINANCEIRAS" xfId="27587"/>
    <cellStyle name="s_Valuation _DB Dados do Mercado_Açúcar Físico não embarcado - Nov08 - Conferido_DB Entrada_1_segregado_2_Relatório Gerencial_DB Entrada_1_Relatório Gerencial_1_DB Entrada_15-FINANCEIRAS" xfId="27588"/>
    <cellStyle name="s_Valuation _DB Dados do Mercado_Açúcar Físico não embarcado - Nov08 - Conferido_DB Entrada_1_segregado_2_Relatório Gerencial_DB Entrada_1_Relatório Gerencial_1_DB Entrada_15-FINANCEIRAS_1" xfId="27589"/>
    <cellStyle name="s_Valuation _DB Dados do Mercado_Açúcar Físico não embarcado - Nov08 - Conferido_DB Entrada_1_segregado_2_Relatório Gerencial_DB Entrada_1_Relatório Gerencial_1_DB Entrada_2-DRE" xfId="27590"/>
    <cellStyle name="s_Valuation _DB Dados do Mercado_Açúcar Físico não embarcado - Nov08 - Conferido_DB Entrada_1_segregado_2_Relatório Gerencial_DB Entrada_1_Relatório Gerencial_1_DB Entrada_2-DRE_Dep_Judiciais-Contingências" xfId="27591"/>
    <cellStyle name="s_Valuation _DB Dados do Mercado_Açúcar Físico não embarcado - Nov08 - Conferido_DB Entrada_1_segregado_2_Relatório Gerencial_DB Entrada_1_Relatório Gerencial_1_DB Entrada_2-DRE_DFC Gerencial" xfId="27592"/>
    <cellStyle name="s_Valuation _DB Dados do Mercado_Açúcar Físico não embarcado - Nov08 - Conferido_DB Entrada_1_segregado_2_Relatório Gerencial_DB Entrada_1_Relatório Gerencial_1_DB Entrada_2-DRE_DMPL" xfId="27593"/>
    <cellStyle name="s_Valuation _DB Dados do Mercado_Açúcar Físico não embarcado - Nov08 - Conferido_DB Entrada_1_segregado_2_Relatório Gerencial_DB Entrada_1_Relatório Gerencial_1_DB Entrada_3-Balanço" xfId="27594"/>
    <cellStyle name="s_Valuation _DB Dados do Mercado_Açúcar Físico não embarcado - Nov08 - Conferido_DB Entrada_1_segregado_2_Relatório Gerencial_DB Entrada_1_Relatório Gerencial_1_DB Entrada_7-Estoque" xfId="27595"/>
    <cellStyle name="s_Valuation _DB Dados do Mercado_Açúcar Físico não embarcado - Nov08 - Conferido_DB Entrada_1_segregado_2_Relatório Gerencial_DB Entrada_1_Relatório Gerencial_15-FINANCEIRAS" xfId="27596"/>
    <cellStyle name="s_Valuation _DB Dados do Mercado_Açúcar Físico não embarcado - Nov08 - Conferido_DB Entrada_1_segregado_2_Relatório Gerencial_DB Entrada_1_Relatório Gerencial_15-FINANCEIRAS_1" xfId="27597"/>
    <cellStyle name="s_Valuation _DB Dados do Mercado_Açúcar Físico não embarcado - Nov08 - Conferido_DB Entrada_1_segregado_2_Relatório Gerencial_DB Entrada_1_Relatório Gerencial_2-DRE" xfId="27598"/>
    <cellStyle name="s_Valuation _DB Dados do Mercado_Açúcar Físico não embarcado - Nov08 - Conferido_DB Entrada_1_segregado_2_Relatório Gerencial_DB Entrada_1_Relatório Gerencial_2-DRE_Dep_Judiciais-Contingências" xfId="27599"/>
    <cellStyle name="s_Valuation _DB Dados do Mercado_Açúcar Físico não embarcado - Nov08 - Conferido_DB Entrada_1_segregado_2_Relatório Gerencial_DB Entrada_1_Relatório Gerencial_2-DRE_DFC Gerencial" xfId="27600"/>
    <cellStyle name="s_Valuation _DB Dados do Mercado_Açúcar Físico não embarcado - Nov08 - Conferido_DB Entrada_1_segregado_2_Relatório Gerencial_DB Entrada_1_Relatório Gerencial_2-DRE_DMPL" xfId="27601"/>
    <cellStyle name="s_Valuation _DB Dados do Mercado_Açúcar Físico não embarcado - Nov08 - Conferido_DB Entrada_1_segregado_2_Relatório Gerencial_DB Entrada_1_Relatório Gerencial_3-Balanço" xfId="27602"/>
    <cellStyle name="s_Valuation _DB Dados do Mercado_Açúcar Físico não embarcado - Nov08 - Conferido_DB Entrada_1_segregado_2_Relatório Gerencial_DB Entrada_1_Relatório Gerencial_7-Estoque" xfId="27603"/>
    <cellStyle name="s_Valuation _DB Dados do Mercado_Açúcar Físico não embarcado - Nov08 - Conferido_DB Entrada_1_segregado_2_Relatório Gerencial_DB Entrada_1_Sistema Cosan backup 103 Retirada de relatorios" xfId="27604"/>
    <cellStyle name="s_Valuation _DB Dados do Mercado_Açúcar Físico não embarcado - Nov08 - Conferido_DB Entrada_1_segregado_2_Relatório Gerencial_DB Entrada_1_Sistema Cosan backup 103 Retirada de relatorios 2" xfId="27605"/>
    <cellStyle name="s_Valuation _DB Dados do Mercado_Açúcar Físico não embarcado - Nov08 - Conferido_DB Entrada_1_segregado_2_Relatório Gerencial_DB Entrada_1_Sistema Cosan backup 103 Retirada de relatorios 2_15-FINANCEIRAS" xfId="27606"/>
    <cellStyle name="s_Valuation _DB Dados do Mercado_Açúcar Físico não embarcado - Nov08 - Conferido_DB Entrada_1_segregado_2_Relatório Gerencial_DB Entrada_1_Sistema Cosan backup 103 Retirada de relatorios_15-FINANCEIRAS" xfId="27607"/>
    <cellStyle name="s_Valuation _DB Dados do Mercado_Açúcar Físico não embarcado - Nov08 - Conferido_DB Entrada_1_segregado_2_Relatório Gerencial_DB Entrada_1_Sistema Cosan backup 103 Retirada de relatorios_15-FINANCEIRAS_1" xfId="27608"/>
    <cellStyle name="s_Valuation _DB Dados do Mercado_Açúcar Físico não embarcado - Nov08 - Conferido_DB Entrada_1_segregado_2_Relatório Gerencial_DB Entrada_1_Sistema Cosan backup 103 Retirada de relatorios_2-DRE" xfId="27609"/>
    <cellStyle name="s_Valuation _DB Dados do Mercado_Açúcar Físico não embarcado - Nov08 - Conferido_DB Entrada_1_segregado_2_Relatório Gerencial_DB Entrada_1_Sistema Cosan backup 103 Retirada de relatorios_2-DRE_Dep_Judiciais-Contingências" xfId="27610"/>
    <cellStyle name="s_Valuation _DB Dados do Mercado_Açúcar Físico não embarcado - Nov08 - Conferido_DB Entrada_1_segregado_2_Relatório Gerencial_DB Entrada_1_Sistema Cosan backup 103 Retirada de relatorios_2-DRE_DFC Gerencial" xfId="27611"/>
    <cellStyle name="s_Valuation _DB Dados do Mercado_Açúcar Físico não embarcado - Nov08 - Conferido_DB Entrada_1_segregado_2_Relatório Gerencial_DB Entrada_1_Sistema Cosan backup 103 Retirada de relatorios_2-DRE_DMPL" xfId="27612"/>
    <cellStyle name="s_Valuation _DB Dados do Mercado_Açúcar Físico não embarcado - Nov08 - Conferido_DB Entrada_1_segregado_2_Relatório Gerencial_DB Entrada_1_Sistema Cosan backup 103 Retirada de relatorios_3-Balanço" xfId="27613"/>
    <cellStyle name="s_Valuation _DB Dados do Mercado_Açúcar Físico não embarcado - Nov08 - Conferido_DB Entrada_1_segregado_2_Relatório Gerencial_DB Entrada_1_Sistema Cosan backup 103 Retirada de relatorios_7-Estoque" xfId="27614"/>
    <cellStyle name="s_Valuation _DB Dados do Mercado_Açúcar Físico não embarcado - Nov08 - Conferido_DB Entrada_1_segregado_2_Relatório Gerencial_DB Entrada_15-FINANCEIRAS" xfId="27615"/>
    <cellStyle name="s_Valuation _DB Dados do Mercado_Açúcar Físico não embarcado - Nov08 - Conferido_DB Entrada_1_segregado_2_Relatório Gerencial_DB Entrada_15-FINANCEIRAS_1" xfId="27616"/>
    <cellStyle name="s_Valuation _DB Dados do Mercado_Açúcar Físico não embarcado - Nov08 - Conferido_DB Entrada_1_segregado_2_Relatório Gerencial_DB Entrada_2-DRE" xfId="27617"/>
    <cellStyle name="s_Valuation _DB Dados do Mercado_Açúcar Físico não embarcado - Nov08 - Conferido_DB Entrada_1_segregado_2_Relatório Gerencial_DB Entrada_2-DRE_Dep_Judiciais-Contingências" xfId="27618"/>
    <cellStyle name="s_Valuation _DB Dados do Mercado_Açúcar Físico não embarcado - Nov08 - Conferido_DB Entrada_1_segregado_2_Relatório Gerencial_DB Entrada_2-DRE_DFC Gerencial" xfId="27619"/>
    <cellStyle name="s_Valuation _DB Dados do Mercado_Açúcar Físico não embarcado - Nov08 - Conferido_DB Entrada_1_segregado_2_Relatório Gerencial_DB Entrada_2-DRE_DMPL" xfId="27620"/>
    <cellStyle name="s_Valuation _DB Dados do Mercado_Açúcar Físico não embarcado - Nov08 - Conferido_DB Entrada_1_segregado_2_Relatório Gerencial_DB Entrada_3-Balanço" xfId="27621"/>
    <cellStyle name="s_Valuation _DB Dados do Mercado_Açúcar Físico não embarcado - Nov08 - Conferido_DB Entrada_1_segregado_2_Relatório Gerencial_DB Entrada_7-Estoque" xfId="27622"/>
    <cellStyle name="s_Valuation _DB Dados do Mercado_Açúcar Físico não embarcado - Nov08 - Conferido_DB Entrada_1_segregado_2_Relatório Gerencial_DB Entrada_Relatório Gerencial" xfId="27623"/>
    <cellStyle name="s_Valuation _DB Dados do Mercado_Açúcar Físico não embarcado - Nov08 - Conferido_DB Entrada_1_segregado_2_Relatório Gerencial_DB Entrada_Relatório Gerencial 2" xfId="27624"/>
    <cellStyle name="s_Valuation _DB Dados do Mercado_Açúcar Físico não embarcado - Nov08 - Conferido_DB Entrada_1_segregado_2_Relatório Gerencial_DB Entrada_Relatório Gerencial 2_15-FINANCEIRAS" xfId="27625"/>
    <cellStyle name="s_Valuation _DB Dados do Mercado_Açúcar Físico não embarcado - Nov08 - Conferido_DB Entrada_1_segregado_2_Relatório Gerencial_DB Entrada_Relatório Gerencial_15-FINANCEIRAS" xfId="27626"/>
    <cellStyle name="s_Valuation _DB Dados do Mercado_Açúcar Físico não embarcado - Nov08 - Conferido_DB Entrada_1_segregado_2_Relatório Gerencial_DB Entrada_Relatório Gerencial_15-FINANCEIRAS_1" xfId="27627"/>
    <cellStyle name="s_Valuation _DB Dados do Mercado_Açúcar Físico não embarcado - Nov08 - Conferido_DB Entrada_1_segregado_2_Relatório Gerencial_DB Entrada_Relatório Gerencial_2-DRE" xfId="27628"/>
    <cellStyle name="s_Valuation _DB Dados do Mercado_Açúcar Físico não embarcado - Nov08 - Conferido_DB Entrada_1_segregado_2_Relatório Gerencial_DB Entrada_Relatório Gerencial_2-DRE_Dep_Judiciais-Contingências" xfId="27629"/>
    <cellStyle name="s_Valuation _DB Dados do Mercado_Açúcar Físico não embarcado - Nov08 - Conferido_DB Entrada_1_segregado_2_Relatório Gerencial_DB Entrada_Relatório Gerencial_2-DRE_DFC Gerencial" xfId="27630"/>
    <cellStyle name="s_Valuation _DB Dados do Mercado_Açúcar Físico não embarcado - Nov08 - Conferido_DB Entrada_1_segregado_2_Relatório Gerencial_DB Entrada_Relatório Gerencial_2-DRE_DMPL" xfId="27631"/>
    <cellStyle name="s_Valuation _DB Dados do Mercado_Açúcar Físico não embarcado - Nov08 - Conferido_DB Entrada_1_segregado_2_Relatório Gerencial_DB Entrada_Relatório Gerencial_3-Balanço" xfId="27632"/>
    <cellStyle name="s_Valuation _DB Dados do Mercado_Açúcar Físico não embarcado - Nov08 - Conferido_DB Entrada_1_segregado_2_Relatório Gerencial_DB Entrada_Relatório Gerencial_7-Estoque" xfId="27633"/>
    <cellStyle name="s_Valuation _DB Dados do Mercado_Açúcar Físico não embarcado - Nov08 - Conferido_DB Entrada_1_segregado_2_Relatório Gerencial_DB Entrada_Relatório Gerencial_DB Entrada" xfId="27634"/>
    <cellStyle name="s_Valuation _DB Dados do Mercado_Açúcar Físico não embarcado - Nov08 - Conferido_DB Entrada_1_segregado_2_Relatório Gerencial_DB Entrada_Relatório Gerencial_DB Entrada 2" xfId="27635"/>
    <cellStyle name="s_Valuation _DB Dados do Mercado_Açúcar Físico não embarcado - Nov08 - Conferido_DB Entrada_1_segregado_2_Relatório Gerencial_DB Entrada_Relatório Gerencial_DB Entrada 2_15-FINANCEIRAS" xfId="27636"/>
    <cellStyle name="s_Valuation _DB Dados do Mercado_Açúcar Físico não embarcado - Nov08 - Conferido_DB Entrada_1_segregado_2_Relatório Gerencial_DB Entrada_Relatório Gerencial_DB Entrada_15-FINANCEIRAS" xfId="27637"/>
    <cellStyle name="s_Valuation _DB Dados do Mercado_Açúcar Físico não embarcado - Nov08 - Conferido_DB Entrada_1_segregado_2_Relatório Gerencial_DB Entrada_Relatório Gerencial_DB Entrada_15-FINANCEIRAS_1" xfId="27638"/>
    <cellStyle name="s_Valuation _DB Dados do Mercado_Açúcar Físico não embarcado - Nov08 - Conferido_DB Entrada_1_segregado_2_Relatório Gerencial_DB Entrada_Relatório Gerencial_DB Entrada_2-DRE" xfId="27639"/>
    <cellStyle name="s_Valuation _DB Dados do Mercado_Açúcar Físico não embarcado - Nov08 - Conferido_DB Entrada_1_segregado_2_Relatório Gerencial_DB Entrada_Relatório Gerencial_DB Entrada_2-DRE_Dep_Judiciais-Contingências" xfId="27640"/>
    <cellStyle name="s_Valuation _DB Dados do Mercado_Açúcar Físico não embarcado - Nov08 - Conferido_DB Entrada_1_segregado_2_Relatório Gerencial_DB Entrada_Relatório Gerencial_DB Entrada_2-DRE_DFC Gerencial" xfId="27641"/>
    <cellStyle name="s_Valuation _DB Dados do Mercado_Açúcar Físico não embarcado - Nov08 - Conferido_DB Entrada_1_segregado_2_Relatório Gerencial_DB Entrada_Relatório Gerencial_DB Entrada_2-DRE_DMPL" xfId="27642"/>
    <cellStyle name="s_Valuation _DB Dados do Mercado_Açúcar Físico não embarcado - Nov08 - Conferido_DB Entrada_1_segregado_2_Relatório Gerencial_DB Entrada_Relatório Gerencial_DB Entrada_3-Balanço" xfId="27643"/>
    <cellStyle name="s_Valuation _DB Dados do Mercado_Açúcar Físico não embarcado - Nov08 - Conferido_DB Entrada_1_segregado_2_Relatório Gerencial_DB Entrada_Relatório Gerencial_DB Entrada_7-Estoque" xfId="27644"/>
    <cellStyle name="s_Valuation _DB Dados do Mercado_Açúcar Físico não embarcado - Nov08 - Conferido_DB Entrada_1_segregado_2_Relatório Gerencial_DB Exposição" xfId="27645"/>
    <cellStyle name="s_Valuation _DB Dados do Mercado_Açúcar Físico não embarcado - Nov08 - Conferido_DB Entrada_1_segregado_2_Relatório Gerencial_DB Exposição 2" xfId="27646"/>
    <cellStyle name="s_Valuation _DB Dados do Mercado_Açúcar Físico não embarcado - Nov08 - Conferido_DB Entrada_1_segregado_2_Relatório Gerencial_DB Exposição 2_15-FINANCEIRAS" xfId="27647"/>
    <cellStyle name="s_Valuation _DB Dados do Mercado_Açúcar Físico não embarcado - Nov08 - Conferido_DB Entrada_1_segregado_2_Relatório Gerencial_DB Exposição_15-FINANCEIRAS" xfId="27648"/>
    <cellStyle name="s_Valuation _DB Dados do Mercado_Açúcar Físico não embarcado - Nov08 - Conferido_DB Entrada_1_segregado_2_Relatório Gerencial_DB Exposição_15-FINANCEIRAS_1" xfId="27649"/>
    <cellStyle name="s_Valuation _DB Dados do Mercado_Açúcar Físico não embarcado - Nov08 - Conferido_DB Entrada_1_segregado_2_Relatório Gerencial_DB Exposição_2-DRE" xfId="27650"/>
    <cellStyle name="s_Valuation _DB Dados do Mercado_Açúcar Físico não embarcado - Nov08 - Conferido_DB Entrada_1_segregado_2_Relatório Gerencial_DB Exposição_2-DRE_Dep_Judiciais-Contingências" xfId="27651"/>
    <cellStyle name="s_Valuation _DB Dados do Mercado_Açúcar Físico não embarcado - Nov08 - Conferido_DB Entrada_1_segregado_2_Relatório Gerencial_DB Exposição_2-DRE_DFC Gerencial" xfId="27652"/>
    <cellStyle name="s_Valuation _DB Dados do Mercado_Açúcar Físico não embarcado - Nov08 - Conferido_DB Entrada_1_segregado_2_Relatório Gerencial_DB Exposição_2-DRE_DMPL" xfId="27653"/>
    <cellStyle name="s_Valuation _DB Dados do Mercado_Açúcar Físico não embarcado - Nov08 - Conferido_DB Entrada_1_segregado_2_Relatório Gerencial_DB Exposição_3-Balanço" xfId="27654"/>
    <cellStyle name="s_Valuation _DB Dados do Mercado_Açúcar Físico não embarcado - Nov08 - Conferido_DB Entrada_1_segregado_2_Relatório Gerencial_DB Exposição_7-Estoque" xfId="27655"/>
    <cellStyle name="s_Valuation _DB Dados do Mercado_Açúcar Físico não embarcado - Nov08 - Conferido_DB Entrada_1_segregado_2_Relatório Gerencial_DB Exposição_Relatório Gerencial" xfId="27656"/>
    <cellStyle name="s_Valuation _DB Dados do Mercado_Açúcar Físico não embarcado - Nov08 - Conferido_DB Entrada_1_segregado_2_Relatório Gerencial_DB Exposição_Relatório Gerencial 2" xfId="27657"/>
    <cellStyle name="s_Valuation _DB Dados do Mercado_Açúcar Físico não embarcado - Nov08 - Conferido_DB Entrada_1_segregado_2_Relatório Gerencial_DB Exposição_Relatório Gerencial 2_15-FINANCEIRAS" xfId="27658"/>
    <cellStyle name="s_Valuation _DB Dados do Mercado_Açúcar Físico não embarcado - Nov08 - Conferido_DB Entrada_1_segregado_2_Relatório Gerencial_DB Exposição_Relatório Gerencial_15-FINANCEIRAS" xfId="27659"/>
    <cellStyle name="s_Valuation _DB Dados do Mercado_Açúcar Físico não embarcado - Nov08 - Conferido_DB Entrada_1_segregado_2_Relatório Gerencial_DB Exposição_Relatório Gerencial_15-FINANCEIRAS_1" xfId="27660"/>
    <cellStyle name="s_Valuation _DB Dados do Mercado_Açúcar Físico não embarcado - Nov08 - Conferido_DB Entrada_1_segregado_2_Relatório Gerencial_DB Exposição_Relatório Gerencial_2-DRE" xfId="27661"/>
    <cellStyle name="s_Valuation _DB Dados do Mercado_Açúcar Físico não embarcado - Nov08 - Conferido_DB Entrada_1_segregado_2_Relatório Gerencial_DB Exposição_Relatório Gerencial_2-DRE_Dep_Judiciais-Contingências" xfId="27662"/>
    <cellStyle name="s_Valuation _DB Dados do Mercado_Açúcar Físico não embarcado - Nov08 - Conferido_DB Entrada_1_segregado_2_Relatório Gerencial_DB Exposição_Relatório Gerencial_2-DRE_DFC Gerencial" xfId="27663"/>
    <cellStyle name="s_Valuation _DB Dados do Mercado_Açúcar Físico não embarcado - Nov08 - Conferido_DB Entrada_1_segregado_2_Relatório Gerencial_DB Exposição_Relatório Gerencial_2-DRE_DMPL" xfId="27664"/>
    <cellStyle name="s_Valuation _DB Dados do Mercado_Açúcar Físico não embarcado - Nov08 - Conferido_DB Entrada_1_segregado_2_Relatório Gerencial_DB Exposição_Relatório Gerencial_3-Balanço" xfId="27665"/>
    <cellStyle name="s_Valuation _DB Dados do Mercado_Açúcar Físico não embarcado - Nov08 - Conferido_DB Entrada_1_segregado_2_Relatório Gerencial_DB Exposição_Relatório Gerencial_7-Estoque" xfId="27666"/>
    <cellStyle name="s_Valuation _DB Dados do Mercado_Açúcar Físico não embarcado - Nov08 - Conferido_DB Entrada_1_segregado_2_Relatório Gerencial_DB Exposição_Relatório Gerencial_DB Entrada" xfId="27667"/>
    <cellStyle name="s_Valuation _DB Dados do Mercado_Açúcar Físico não embarcado - Nov08 - Conferido_DB Entrada_1_segregado_2_Relatório Gerencial_DB Exposição_Relatório Gerencial_DB Entrada 2" xfId="27668"/>
    <cellStyle name="s_Valuation _DB Dados do Mercado_Açúcar Físico não embarcado - Nov08 - Conferido_DB Entrada_1_segregado_2_Relatório Gerencial_DB Exposição_Relatório Gerencial_DB Entrada 2_15-FINANCEIRAS" xfId="27669"/>
    <cellStyle name="s_Valuation _DB Dados do Mercado_Açúcar Físico não embarcado - Nov08 - Conferido_DB Entrada_1_segregado_2_Relatório Gerencial_DB Exposição_Relatório Gerencial_DB Entrada_15-FINANCEIRAS" xfId="27670"/>
    <cellStyle name="s_Valuation _DB Dados do Mercado_Açúcar Físico não embarcado - Nov08 - Conferido_DB Entrada_1_segregado_2_Relatório Gerencial_DB Exposição_Relatório Gerencial_DB Entrada_15-FINANCEIRAS_1" xfId="27671"/>
    <cellStyle name="s_Valuation _DB Dados do Mercado_Açúcar Físico não embarcado - Nov08 - Conferido_DB Entrada_1_segregado_2_Relatório Gerencial_DB Exposição_Relatório Gerencial_DB Entrada_2-DRE" xfId="27672"/>
    <cellStyle name="s_Valuation _DB Dados do Mercado_Açúcar Físico não embarcado - Nov08 - Conferido_DB Entrada_1_segregado_2_Relatório Gerencial_DB Exposição_Relatório Gerencial_DB Entrada_2-DRE_Dep_Judiciais-Contingências" xfId="27673"/>
    <cellStyle name="s_Valuation _DB Dados do Mercado_Açúcar Físico não embarcado - Nov08 - Conferido_DB Entrada_1_segregado_2_Relatório Gerencial_DB Exposição_Relatório Gerencial_DB Entrada_2-DRE_DFC Gerencial" xfId="27674"/>
    <cellStyle name="s_Valuation _DB Dados do Mercado_Açúcar Físico não embarcado - Nov08 - Conferido_DB Entrada_1_segregado_2_Relatório Gerencial_DB Exposição_Relatório Gerencial_DB Entrada_2-DRE_DMPL" xfId="27675"/>
    <cellStyle name="s_Valuation _DB Dados do Mercado_Açúcar Físico não embarcado - Nov08 - Conferido_DB Entrada_1_segregado_2_Relatório Gerencial_DB Exposição_Relatório Gerencial_DB Entrada_3-Balanço" xfId="27676"/>
    <cellStyle name="s_Valuation _DB Dados do Mercado_Açúcar Físico não embarcado - Nov08 - Conferido_DB Entrada_1_segregado_2_Relatório Gerencial_DB Exposição_Relatório Gerencial_DB Entrada_7-Estoque" xfId="27677"/>
    <cellStyle name="s_Valuation _DB Dados do Mercado_Açúcar Físico não embarcado - Nov08 - Conferido_DB Entrada_1_segregado_2_Relatório Gerencial_DB Posição" xfId="27678"/>
    <cellStyle name="s_Valuation _DB Dados do Mercado_Açúcar Físico não embarcado - Nov08 - Conferido_DB Entrada_1_segregado_2_Relatório Gerencial_DB Posição 2" xfId="27679"/>
    <cellStyle name="s_Valuation _DB Dados do Mercado_Açúcar Físico não embarcado - Nov08 - Conferido_DB Entrada_1_segregado_2_Relatório Gerencial_DB Posição 2_15-FINANCEIRAS" xfId="27680"/>
    <cellStyle name="s_Valuation _DB Dados do Mercado_Açúcar Físico não embarcado - Nov08 - Conferido_DB Entrada_1_segregado_2_Relatório Gerencial_DB Posição_15-FINANCEIRAS" xfId="27681"/>
    <cellStyle name="s_Valuation _DB Dados do Mercado_Açúcar Físico não embarcado - Nov08 - Conferido_DB Entrada_1_segregado_2_Relatório Gerencial_DB Posição_15-FINANCEIRAS_1" xfId="27682"/>
    <cellStyle name="s_Valuation _DB Dados do Mercado_Açúcar Físico não embarcado - Nov08 - Conferido_DB Entrada_1_segregado_2_Relatório Gerencial_DB Posição_2-DRE" xfId="27683"/>
    <cellStyle name="s_Valuation _DB Dados do Mercado_Açúcar Físico não embarcado - Nov08 - Conferido_DB Entrada_1_segregado_2_Relatório Gerencial_DB Posição_2-DRE_Dep_Judiciais-Contingências" xfId="27684"/>
    <cellStyle name="s_Valuation _DB Dados do Mercado_Açúcar Físico não embarcado - Nov08 - Conferido_DB Entrada_1_segregado_2_Relatório Gerencial_DB Posição_2-DRE_DFC Gerencial" xfId="27685"/>
    <cellStyle name="s_Valuation _DB Dados do Mercado_Açúcar Físico não embarcado - Nov08 - Conferido_DB Entrada_1_segregado_2_Relatório Gerencial_DB Posição_2-DRE_DMPL" xfId="27686"/>
    <cellStyle name="s_Valuation _DB Dados do Mercado_Açúcar Físico não embarcado - Nov08 - Conferido_DB Entrada_1_segregado_2_Relatório Gerencial_DB Posição_3-Balanço" xfId="27687"/>
    <cellStyle name="s_Valuation _DB Dados do Mercado_Açúcar Físico não embarcado - Nov08 - Conferido_DB Entrada_1_segregado_2_Relatório Gerencial_DB Posição_7-Estoque" xfId="27688"/>
    <cellStyle name="s_Valuation _DB Dados do Mercado_Açúcar Físico não embarcado - Nov08 - Conferido_DB Entrada_1_segregado_2_Relatório Gerencial_Relatório de Commodities" xfId="27689"/>
    <cellStyle name="s_Valuation _DB Dados do Mercado_Açúcar Físico não embarcado - Nov08 - Conferido_DB Entrada_1_segregado_2_Relatório Gerencial_Relatório de Commodities 2" xfId="27690"/>
    <cellStyle name="s_Valuation _DB Dados do Mercado_Açúcar Físico não embarcado - Nov08 - Conferido_DB Entrada_1_segregado_2_Relatório Gerencial_Relatório de Commodities 2_15-FINANCEIRAS" xfId="27691"/>
    <cellStyle name="s_Valuation _DB Dados do Mercado_Açúcar Físico não embarcado - Nov08 - Conferido_DB Entrada_1_segregado_2_Relatório Gerencial_Relatório de Commodities_15-FINANCEIRAS" xfId="27692"/>
    <cellStyle name="s_Valuation _DB Dados do Mercado_Açúcar Físico não embarcado - Nov08 - Conferido_DB Entrada_1_segregado_2_Relatório Gerencial_Relatório de Commodities_15-FINANCEIRAS_1" xfId="27693"/>
    <cellStyle name="s_Valuation _DB Dados do Mercado_Açúcar Físico não embarcado - Nov08 - Conferido_DB Entrada_1_segregado_2_Relatório Gerencial_Relatório de Commodities_2-DRE" xfId="27694"/>
    <cellStyle name="s_Valuation _DB Dados do Mercado_Açúcar Físico não embarcado - Nov08 - Conferido_DB Entrada_1_segregado_2_Relatório Gerencial_Relatório de Commodities_2-DRE_Dep_Judiciais-Contingências" xfId="27695"/>
    <cellStyle name="s_Valuation _DB Dados do Mercado_Açúcar Físico não embarcado - Nov08 - Conferido_DB Entrada_1_segregado_2_Relatório Gerencial_Relatório de Commodities_2-DRE_DFC Gerencial" xfId="27696"/>
    <cellStyle name="s_Valuation _DB Dados do Mercado_Açúcar Físico não embarcado - Nov08 - Conferido_DB Entrada_1_segregado_2_Relatório Gerencial_Relatório de Commodities_2-DRE_DMPL" xfId="27697"/>
    <cellStyle name="s_Valuation _DB Dados do Mercado_Açúcar Físico não embarcado - Nov08 - Conferido_DB Entrada_1_segregado_2_Relatório Gerencial_Relatório de Commodities_3-Balanço" xfId="27698"/>
    <cellStyle name="s_Valuation _DB Dados do Mercado_Açúcar Físico não embarcado - Nov08 - Conferido_DB Entrada_1_segregado_2_Relatório Gerencial_Relatório de Commodities_7-Estoque" xfId="27699"/>
    <cellStyle name="s_Valuation _DB Dados do Mercado_Açúcar Físico não embarcado - Nov08 - Conferido_DB Entrada_1_segregado_2_Relatório Gerencial_Relatório de Commodities_Relatório Gerencial" xfId="27700"/>
    <cellStyle name="s_Valuation _DB Dados do Mercado_Açúcar Físico não embarcado - Nov08 - Conferido_DB Entrada_1_segregado_2_Relatório Gerencial_Relatório de Commodities_Relatório Gerencial 2" xfId="27701"/>
    <cellStyle name="s_Valuation _DB Dados do Mercado_Açúcar Físico não embarcado - Nov08 - Conferido_DB Entrada_1_segregado_2_Relatório Gerencial_Relatório de Commodities_Relatório Gerencial 2_15-FINANCEIRAS" xfId="27702"/>
    <cellStyle name="s_Valuation _DB Dados do Mercado_Açúcar Físico não embarcado - Nov08 - Conferido_DB Entrada_1_segregado_2_Relatório Gerencial_Relatório de Commodities_Relatório Gerencial_15-FINANCEIRAS" xfId="27703"/>
    <cellStyle name="s_Valuation _DB Dados do Mercado_Açúcar Físico não embarcado - Nov08 - Conferido_DB Entrada_1_segregado_2_Relatório Gerencial_Relatório de Commodities_Relatório Gerencial_15-FINANCEIRAS_1" xfId="27704"/>
    <cellStyle name="s_Valuation _DB Dados do Mercado_Açúcar Físico não embarcado - Nov08 - Conferido_DB Entrada_1_segregado_2_Relatório Gerencial_Relatório de Commodities_Relatório Gerencial_2-DRE" xfId="27705"/>
    <cellStyle name="s_Valuation _DB Dados do Mercado_Açúcar Físico não embarcado - Nov08 - Conferido_DB Entrada_1_segregado_2_Relatório Gerencial_Relatório de Commodities_Relatório Gerencial_2-DRE_Dep_Judiciais-Contingências" xfId="27706"/>
    <cellStyle name="s_Valuation _DB Dados do Mercado_Açúcar Físico não embarcado - Nov08 - Conferido_DB Entrada_1_segregado_2_Relatório Gerencial_Relatório de Commodities_Relatório Gerencial_2-DRE_DFC Gerencial" xfId="27707"/>
    <cellStyle name="s_Valuation _DB Dados do Mercado_Açúcar Físico não embarcado - Nov08 - Conferido_DB Entrada_1_segregado_2_Relatório Gerencial_Relatório de Commodities_Relatório Gerencial_2-DRE_DMPL" xfId="27708"/>
    <cellStyle name="s_Valuation _DB Dados do Mercado_Açúcar Físico não embarcado - Nov08 - Conferido_DB Entrada_1_segregado_2_Relatório Gerencial_Relatório de Commodities_Relatório Gerencial_3-Balanço" xfId="27709"/>
    <cellStyle name="s_Valuation _DB Dados do Mercado_Açúcar Físico não embarcado - Nov08 - Conferido_DB Entrada_1_segregado_2_Relatório Gerencial_Relatório de Commodities_Relatório Gerencial_7-Estoque" xfId="27710"/>
    <cellStyle name="s_Valuation _DB Dados do Mercado_Açúcar Físico não embarcado - Nov08 - Conferido_DB Entrada_1_segregado_2_Relatório Gerencial_Relatório de Commodities_Relatório Gerencial_DB Entrada" xfId="27711"/>
    <cellStyle name="s_Valuation _DB Dados do Mercado_Açúcar Físico não embarcado - Nov08 - Conferido_DB Entrada_1_segregado_2_Relatório Gerencial_Relatório de Commodities_Relatório Gerencial_DB Entrada 2" xfId="27712"/>
    <cellStyle name="s_Valuation _DB Dados do Mercado_Açúcar Físico não embarcado - Nov08 - Conferido_DB Entrada_1_segregado_2_Relatório Gerencial_Relatório de Commodities_Relatório Gerencial_DB Entrada 2_15-FINANCEIRAS" xfId="27713"/>
    <cellStyle name="s_Valuation _DB Dados do Mercado_Açúcar Físico não embarcado - Nov08 - Conferido_DB Entrada_1_segregado_2_Relatório Gerencial_Relatório de Commodities_Relatório Gerencial_DB Entrada_15-FINANCEIRAS" xfId="27714"/>
    <cellStyle name="s_Valuation _DB Dados do Mercado_Açúcar Físico não embarcado - Nov08 - Conferido_DB Entrada_1_segregado_2_Relatório Gerencial_Relatório de Commodities_Relatório Gerencial_DB Entrada_15-FINANCEIRAS_1" xfId="27715"/>
    <cellStyle name="s_Valuation _DB Dados do Mercado_Açúcar Físico não embarcado - Nov08 - Conferido_DB Entrada_1_segregado_2_Relatório Gerencial_Relatório de Commodities_Relatório Gerencial_DB Entrada_2-DRE" xfId="27716"/>
    <cellStyle name="s_Valuation _DB Dados do Mercado_Açúcar Físico não embarcado - Nov08 - Conferido_DB Entrada_1_segregado_2_Relatório Gerencial_Relatório de Commodities_Relatório Gerencial_DB Entrada_2-DRE_Dep_Judiciais-Contingências" xfId="27717"/>
    <cellStyle name="s_Valuation _DB Dados do Mercado_Açúcar Físico não embarcado - Nov08 - Conferido_DB Entrada_1_segregado_2_Relatório Gerencial_Relatório de Commodities_Relatório Gerencial_DB Entrada_2-DRE_DFC Gerencial" xfId="27718"/>
    <cellStyle name="s_Valuation _DB Dados do Mercado_Açúcar Físico não embarcado - Nov08 - Conferido_DB Entrada_1_segregado_2_Relatório Gerencial_Relatório de Commodities_Relatório Gerencial_DB Entrada_2-DRE_DMPL" xfId="27719"/>
    <cellStyle name="s_Valuation _DB Dados do Mercado_Açúcar Físico não embarcado - Nov08 - Conferido_DB Entrada_1_segregado_2_Relatório Gerencial_Relatório de Commodities_Relatório Gerencial_DB Entrada_3-Balanço" xfId="27720"/>
    <cellStyle name="s_Valuation _DB Dados do Mercado_Açúcar Físico não embarcado - Nov08 - Conferido_DB Entrada_1_segregado_2_Relatório Gerencial_Relatório de Commodities_Relatório Gerencial_DB Entrada_7-Estoque" xfId="27721"/>
    <cellStyle name="s_Valuation _DB Dados do Mercado_Açúcar Físico não embarcado - Nov08 - Conferido_DB Entrada_1_segregado_2_Relatório Gerencial_Relatório Fechamento" xfId="27722"/>
    <cellStyle name="s_Valuation _DB Dados do Mercado_Açúcar Físico não embarcado - Nov08 - Conferido_DB Entrada_1_segregado_2_Relatório Gerencial_Relatório Fechamento 2" xfId="27723"/>
    <cellStyle name="s_Valuation _DB Dados do Mercado_Açúcar Físico não embarcado - Nov08 - Conferido_DB Entrada_1_segregado_2_Relatório Gerencial_Relatório Fechamento 2_15-FINANCEIRAS" xfId="27724"/>
    <cellStyle name="s_Valuation _DB Dados do Mercado_Açúcar Físico não embarcado - Nov08 - Conferido_DB Entrada_1_segregado_2_Relatório Gerencial_Relatório Fechamento_15-FINANCEIRAS" xfId="27725"/>
    <cellStyle name="s_Valuation _DB Dados do Mercado_Açúcar Físico não embarcado - Nov08 - Conferido_DB Entrada_1_segregado_2_Relatório Gerencial_Relatório Fechamento_15-FINANCEIRAS_1" xfId="27726"/>
    <cellStyle name="s_Valuation _DB Dados do Mercado_Açúcar Físico não embarcado - Nov08 - Conferido_DB Entrada_1_segregado_2_Relatório Gerencial_Relatório Fechamento_2-DRE" xfId="27727"/>
    <cellStyle name="s_Valuation _DB Dados do Mercado_Açúcar Físico não embarcado - Nov08 - Conferido_DB Entrada_1_segregado_2_Relatório Gerencial_Relatório Fechamento_2-DRE_Dep_Judiciais-Contingências" xfId="27728"/>
    <cellStyle name="s_Valuation _DB Dados do Mercado_Açúcar Físico não embarcado - Nov08 - Conferido_DB Entrada_1_segregado_2_Relatório Gerencial_Relatório Fechamento_2-DRE_DFC Gerencial" xfId="27729"/>
    <cellStyle name="s_Valuation _DB Dados do Mercado_Açúcar Físico não embarcado - Nov08 - Conferido_DB Entrada_1_segregado_2_Relatório Gerencial_Relatório Fechamento_2-DRE_DMPL" xfId="27730"/>
    <cellStyle name="s_Valuation _DB Dados do Mercado_Açúcar Físico não embarcado - Nov08 - Conferido_DB Entrada_1_segregado_2_Relatório Gerencial_Relatório Fechamento_3-Balanço" xfId="27731"/>
    <cellStyle name="s_Valuation _DB Dados do Mercado_Açúcar Físico não embarcado - Nov08 - Conferido_DB Entrada_1_segregado_2_Relatório Gerencial_Relatório Fechamento_7-Estoque" xfId="27732"/>
    <cellStyle name="s_Valuation _DB Dados do Mercado_Açúcar Físico não embarcado - Nov08 - Conferido_DB Entrada_1_segregado_2_Relatório Gerencial_Relatório Gerencial" xfId="27733"/>
    <cellStyle name="s_Valuation _DB Dados do Mercado_Açúcar Físico não embarcado - Nov08 - Conferido_DB Entrada_1_segregado_2_Relatório Gerencial_Relatório Gerencial 2" xfId="27734"/>
    <cellStyle name="s_Valuation _DB Dados do Mercado_Açúcar Físico não embarcado - Nov08 - Conferido_DB Entrada_1_segregado_2_Relatório Gerencial_Relatório Gerencial 2_15-FINANCEIRAS" xfId="27735"/>
    <cellStyle name="s_Valuation _DB Dados do Mercado_Açúcar Físico não embarcado - Nov08 - Conferido_DB Entrada_1_segregado_2_Relatório Gerencial_Relatório Gerencial_1" xfId="27736"/>
    <cellStyle name="s_Valuation _DB Dados do Mercado_Açúcar Físico não embarcado - Nov08 - Conferido_DB Entrada_1_segregado_2_Relatório Gerencial_Relatório Gerencial_1 2" xfId="27737"/>
    <cellStyle name="s_Valuation _DB Dados do Mercado_Açúcar Físico não embarcado - Nov08 - Conferido_DB Entrada_1_segregado_2_Relatório Gerencial_Relatório Gerencial_1 2_15-FINANCEIRAS" xfId="27738"/>
    <cellStyle name="s_Valuation _DB Dados do Mercado_Açúcar Físico não embarcado - Nov08 - Conferido_DB Entrada_1_segregado_2_Relatório Gerencial_Relatório Gerencial_1_15-FINANCEIRAS" xfId="27739"/>
    <cellStyle name="s_Valuation _DB Dados do Mercado_Açúcar Físico não embarcado - Nov08 - Conferido_DB Entrada_1_segregado_2_Relatório Gerencial_Relatório Gerencial_1_15-FINANCEIRAS_1" xfId="27740"/>
    <cellStyle name="s_Valuation _DB Dados do Mercado_Açúcar Físico não embarcado - Nov08 - Conferido_DB Entrada_1_segregado_2_Relatório Gerencial_Relatório Gerencial_1_2-DRE" xfId="27741"/>
    <cellStyle name="s_Valuation _DB Dados do Mercado_Açúcar Físico não embarcado - Nov08 - Conferido_DB Entrada_1_segregado_2_Relatório Gerencial_Relatório Gerencial_1_2-DRE_Dep_Judiciais-Contingências" xfId="27742"/>
    <cellStyle name="s_Valuation _DB Dados do Mercado_Açúcar Físico não embarcado - Nov08 - Conferido_DB Entrada_1_segregado_2_Relatório Gerencial_Relatório Gerencial_1_2-DRE_DFC Gerencial" xfId="27743"/>
    <cellStyle name="s_Valuation _DB Dados do Mercado_Açúcar Físico não embarcado - Nov08 - Conferido_DB Entrada_1_segregado_2_Relatório Gerencial_Relatório Gerencial_1_2-DRE_DMPL" xfId="27744"/>
    <cellStyle name="s_Valuation _DB Dados do Mercado_Açúcar Físico não embarcado - Nov08 - Conferido_DB Entrada_1_segregado_2_Relatório Gerencial_Relatório Gerencial_1_3-Balanço" xfId="27745"/>
    <cellStyle name="s_Valuation _DB Dados do Mercado_Açúcar Físico não embarcado - Nov08 - Conferido_DB Entrada_1_segregado_2_Relatório Gerencial_Relatório Gerencial_1_7-Estoque" xfId="27746"/>
    <cellStyle name="s_Valuation _DB Dados do Mercado_Açúcar Físico não embarcado - Nov08 - Conferido_DB Entrada_1_segregado_2_Relatório Gerencial_Relatório Gerencial_1_DB Entrada" xfId="27747"/>
    <cellStyle name="s_Valuation _DB Dados do Mercado_Açúcar Físico não embarcado - Nov08 - Conferido_DB Entrada_1_segregado_2_Relatório Gerencial_Relatório Gerencial_1_DB Entrada 2" xfId="27748"/>
    <cellStyle name="s_Valuation _DB Dados do Mercado_Açúcar Físico não embarcado - Nov08 - Conferido_DB Entrada_1_segregado_2_Relatório Gerencial_Relatório Gerencial_1_DB Entrada 2_15-FINANCEIRAS" xfId="27749"/>
    <cellStyle name="s_Valuation _DB Dados do Mercado_Açúcar Físico não embarcado - Nov08 - Conferido_DB Entrada_1_segregado_2_Relatório Gerencial_Relatório Gerencial_1_DB Entrada_15-FINANCEIRAS" xfId="27750"/>
    <cellStyle name="s_Valuation _DB Dados do Mercado_Açúcar Físico não embarcado - Nov08 - Conferido_DB Entrada_1_segregado_2_Relatório Gerencial_Relatório Gerencial_1_DB Entrada_15-FINANCEIRAS_1" xfId="27751"/>
    <cellStyle name="s_Valuation _DB Dados do Mercado_Açúcar Físico não embarcado - Nov08 - Conferido_DB Entrada_1_segregado_2_Relatório Gerencial_Relatório Gerencial_1_DB Entrada_2-DRE" xfId="27752"/>
    <cellStyle name="s_Valuation _DB Dados do Mercado_Açúcar Físico não embarcado - Nov08 - Conferido_DB Entrada_1_segregado_2_Relatório Gerencial_Relatório Gerencial_1_DB Entrada_2-DRE_Dep_Judiciais-Contingências" xfId="27753"/>
    <cellStyle name="s_Valuation _DB Dados do Mercado_Açúcar Físico não embarcado - Nov08 - Conferido_DB Entrada_1_segregado_2_Relatório Gerencial_Relatório Gerencial_1_DB Entrada_2-DRE_DFC Gerencial" xfId="27754"/>
    <cellStyle name="s_Valuation _DB Dados do Mercado_Açúcar Físico não embarcado - Nov08 - Conferido_DB Entrada_1_segregado_2_Relatório Gerencial_Relatório Gerencial_1_DB Entrada_2-DRE_DMPL" xfId="27755"/>
    <cellStyle name="s_Valuation _DB Dados do Mercado_Açúcar Físico não embarcado - Nov08 - Conferido_DB Entrada_1_segregado_2_Relatório Gerencial_Relatório Gerencial_1_DB Entrada_3-Balanço" xfId="27756"/>
    <cellStyle name="s_Valuation _DB Dados do Mercado_Açúcar Físico não embarcado - Nov08 - Conferido_DB Entrada_1_segregado_2_Relatório Gerencial_Relatório Gerencial_1_DB Entrada_7-Estoque" xfId="27757"/>
    <cellStyle name="s_Valuation _DB Dados do Mercado_Açúcar Físico não embarcado - Nov08 - Conferido_DB Entrada_1_segregado_2_Relatório Gerencial_Relatório Gerencial_15-FINANCEIRAS" xfId="27758"/>
    <cellStyle name="s_Valuation _DB Dados do Mercado_Açúcar Físico não embarcado - Nov08 - Conferido_DB Entrada_1_segregado_2_Relatório Gerencial_Relatório Gerencial_15-FINANCEIRAS_1" xfId="27759"/>
    <cellStyle name="s_Valuation _DB Dados do Mercado_Açúcar Físico não embarcado - Nov08 - Conferido_DB Entrada_1_segregado_2_Relatório Gerencial_Relatório Gerencial_2-DRE" xfId="27760"/>
    <cellStyle name="s_Valuation _DB Dados do Mercado_Açúcar Físico não embarcado - Nov08 - Conferido_DB Entrada_1_segregado_2_Relatório Gerencial_Relatório Gerencial_2-DRE_Dep_Judiciais-Contingências" xfId="27761"/>
    <cellStyle name="s_Valuation _DB Dados do Mercado_Açúcar Físico não embarcado - Nov08 - Conferido_DB Entrada_1_segregado_2_Relatório Gerencial_Relatório Gerencial_2-DRE_DFC Gerencial" xfId="27762"/>
    <cellStyle name="s_Valuation _DB Dados do Mercado_Açúcar Físico não embarcado - Nov08 - Conferido_DB Entrada_1_segregado_2_Relatório Gerencial_Relatório Gerencial_2-DRE_DMPL" xfId="27763"/>
    <cellStyle name="s_Valuation _DB Dados do Mercado_Açúcar Físico não embarcado - Nov08 - Conferido_DB Entrada_1_segregado_2_Relatório Gerencial_Relatório Gerencial_3-Balanço" xfId="27764"/>
    <cellStyle name="s_Valuation _DB Dados do Mercado_Açúcar Físico não embarcado - Nov08 - Conferido_DB Entrada_1_segregado_2_Relatório Gerencial_Relatório Gerencial_7-Estoque" xfId="27765"/>
    <cellStyle name="s_Valuation _DB Dados do Mercado_Açúcar Físico não embarcado - Nov08 - Conferido_DB Entrada_1_segregado_2_Relatório Gerencial_Sistema Cosan backup 103 Retirada de relatorios" xfId="27766"/>
    <cellStyle name="s_Valuation _DB Dados do Mercado_Açúcar Físico não embarcado - Nov08 - Conferido_DB Entrada_1_segregado_2_Relatório Gerencial_Sistema Cosan backup 103 Retirada de relatorios 2" xfId="27767"/>
    <cellStyle name="s_Valuation _DB Dados do Mercado_Açúcar Físico não embarcado - Nov08 - Conferido_DB Entrada_1_segregado_2_Relatório Gerencial_Sistema Cosan backup 103 Retirada de relatorios 2_15-FINANCEIRAS" xfId="27768"/>
    <cellStyle name="s_Valuation _DB Dados do Mercado_Açúcar Físico não embarcado - Nov08 - Conferido_DB Entrada_1_segregado_2_Relatório Gerencial_Sistema Cosan backup 103 Retirada de relatorios_15-FINANCEIRAS" xfId="27769"/>
    <cellStyle name="s_Valuation _DB Dados do Mercado_Açúcar Físico não embarcado - Nov08 - Conferido_DB Entrada_1_segregado_2_Relatório Gerencial_Sistema Cosan backup 103 Retirada de relatorios_15-FINANCEIRAS_1" xfId="27770"/>
    <cellStyle name="s_Valuation _DB Dados do Mercado_Açúcar Físico não embarcado - Nov08 - Conferido_DB Entrada_1_segregado_2_Relatório Gerencial_Sistema Cosan backup 103 Retirada de relatorios_2-DRE" xfId="27771"/>
    <cellStyle name="s_Valuation _DB Dados do Mercado_Açúcar Físico não embarcado - Nov08 - Conferido_DB Entrada_1_segregado_2_Relatório Gerencial_Sistema Cosan backup 103 Retirada de relatorios_2-DRE_Dep_Judiciais-Contingências" xfId="27772"/>
    <cellStyle name="s_Valuation _DB Dados do Mercado_Açúcar Físico não embarcado - Nov08 - Conferido_DB Entrada_1_segregado_2_Relatório Gerencial_Sistema Cosan backup 103 Retirada de relatorios_2-DRE_DFC Gerencial" xfId="27773"/>
    <cellStyle name="s_Valuation _DB Dados do Mercado_Açúcar Físico não embarcado - Nov08 - Conferido_DB Entrada_1_segregado_2_Relatório Gerencial_Sistema Cosan backup 103 Retirada de relatorios_2-DRE_DMPL" xfId="27774"/>
    <cellStyle name="s_Valuation _DB Dados do Mercado_Açúcar Físico não embarcado - Nov08 - Conferido_DB Entrada_1_segregado_2_Relatório Gerencial_Sistema Cosan backup 103 Retirada de relatorios_3-Balanço" xfId="27775"/>
    <cellStyle name="s_Valuation _DB Dados do Mercado_Açúcar Físico não embarcado - Nov08 - Conferido_DB Entrada_1_segregado_2_Relatório Gerencial_Sistema Cosan backup 103 Retirada de relatorios_7-Estoque" xfId="27776"/>
    <cellStyle name="s_Valuation _DB Dados do Mercado_Açúcar Físico não embarcado - Nov08 - Conferido_DB Entrada_1_segregado_2_Sistema Cosan backup 103 Retirada de relatorios" xfId="27777"/>
    <cellStyle name="s_Valuation _DB Dados do Mercado_Açúcar Físico não embarcado - Nov08 - Conferido_DB Entrada_1_segregado_2_Sistema Cosan backup 103 Retirada de relatorios 2" xfId="27778"/>
    <cellStyle name="s_Valuation _DB Dados do Mercado_Açúcar Físico não embarcado - Nov08 - Conferido_DB Entrada_1_segregado_2_Sistema Cosan backup 103 Retirada de relatorios 2_15-FINANCEIRAS" xfId="27779"/>
    <cellStyle name="s_Valuation _DB Dados do Mercado_Açúcar Físico não embarcado - Nov08 - Conferido_DB Entrada_1_segregado_2_Sistema Cosan backup 103 Retirada de relatorios_15-FINANCEIRAS" xfId="27780"/>
    <cellStyle name="s_Valuation _DB Dados do Mercado_Açúcar Físico não embarcado - Nov08 - Conferido_DB Entrada_1_segregado_2_Sistema Cosan backup 103 Retirada de relatorios_15-FINANCEIRAS_1" xfId="27781"/>
    <cellStyle name="s_Valuation _DB Dados do Mercado_Açúcar Físico não embarcado - Nov08 - Conferido_DB Entrada_1_segregado_2_Sistema Cosan backup 103 Retirada de relatorios_2-DRE" xfId="27782"/>
    <cellStyle name="s_Valuation _DB Dados do Mercado_Açúcar Físico não embarcado - Nov08 - Conferido_DB Entrada_1_segregado_2_Sistema Cosan backup 103 Retirada de relatorios_2-DRE_Dep_Judiciais-Contingências" xfId="27783"/>
    <cellStyle name="s_Valuation _DB Dados do Mercado_Açúcar Físico não embarcado - Nov08 - Conferido_DB Entrada_1_segregado_2_Sistema Cosan backup 103 Retirada de relatorios_2-DRE_DFC Gerencial" xfId="27784"/>
    <cellStyle name="s_Valuation _DB Dados do Mercado_Açúcar Físico não embarcado - Nov08 - Conferido_DB Entrada_1_segregado_2_Sistema Cosan backup 103 Retirada de relatorios_2-DRE_DMPL" xfId="27785"/>
    <cellStyle name="s_Valuation _DB Dados do Mercado_Açúcar Físico não embarcado - Nov08 - Conferido_DB Entrada_1_segregado_2_Sistema Cosan backup 103 Retirada de relatorios_3-Balanço" xfId="27786"/>
    <cellStyle name="s_Valuation _DB Dados do Mercado_Açúcar Físico não embarcado - Nov08 - Conferido_DB Entrada_1_segregado_2_Sistema Cosan backup 103 Retirada de relatorios_7-Estoque" xfId="27787"/>
    <cellStyle name="s_Valuation _DB Dados do Mercado_Açúcar Físico não embarcado - Nov08 - Conferido_DB Entrada_1_segregado_2-DRE" xfId="27788"/>
    <cellStyle name="s_Valuation _DB Dados do Mercado_Açúcar Físico não embarcado - Nov08 - Conferido_DB Entrada_1_segregado_2-DRE_Dep_Judiciais-Contingências" xfId="27789"/>
    <cellStyle name="s_Valuation _DB Dados do Mercado_Açúcar Físico não embarcado - Nov08 - Conferido_DB Entrada_1_segregado_2-DRE_DFC Gerencial" xfId="27790"/>
    <cellStyle name="s_Valuation _DB Dados do Mercado_Açúcar Físico não embarcado - Nov08 - Conferido_DB Entrada_1_segregado_2-DRE_DMPL" xfId="27791"/>
    <cellStyle name="s_Valuation _DB Dados do Mercado_Açúcar Físico não embarcado - Nov08 - Conferido_DB Entrada_1_segregado_3-Balanço" xfId="27792"/>
    <cellStyle name="s_Valuation _DB Dados do Mercado_Açúcar Físico não embarcado - Nov08 - Conferido_DB Entrada_1_segregado_7-Estoque" xfId="27793"/>
    <cellStyle name="s_Valuation _DB Dados do Mercado_Açúcar Físico não embarcado - Nov08 - Conferido_DB Entrada_1_segregado_Relatório Gerencial" xfId="27794"/>
    <cellStyle name="s_Valuation _DB Dados do Mercado_Açúcar Físico não embarcado - Nov08 - Conferido_DB Entrada_1_segregado_Relatório Gerencial 2" xfId="27795"/>
    <cellStyle name="s_Valuation _DB Dados do Mercado_Açúcar Físico não embarcado - Nov08 - Conferido_DB Entrada_1_segregado_Relatório Gerencial 2_15-FINANCEIRAS" xfId="27796"/>
    <cellStyle name="s_Valuation _DB Dados do Mercado_Açúcar Físico não embarcado - Nov08 - Conferido_DB Entrada_1_segregado_Relatório Gerencial_15-FINANCEIRAS" xfId="27797"/>
    <cellStyle name="s_Valuation _DB Dados do Mercado_Açúcar Físico não embarcado - Nov08 - Conferido_DB Entrada_1_segregado_Relatório Gerencial_15-FINANCEIRAS_1" xfId="27798"/>
    <cellStyle name="s_Valuation _DB Dados do Mercado_Açúcar Físico não embarcado - Nov08 - Conferido_DB Entrada_1_segregado_Relatório Gerencial_2-DRE" xfId="27799"/>
    <cellStyle name="s_Valuation _DB Dados do Mercado_Açúcar Físico não embarcado - Nov08 - Conferido_DB Entrada_1_segregado_Relatório Gerencial_2-DRE_Dep_Judiciais-Contingências" xfId="27800"/>
    <cellStyle name="s_Valuation _DB Dados do Mercado_Açúcar Físico não embarcado - Nov08 - Conferido_DB Entrada_1_segregado_Relatório Gerencial_2-DRE_DFC Gerencial" xfId="27801"/>
    <cellStyle name="s_Valuation _DB Dados do Mercado_Açúcar Físico não embarcado - Nov08 - Conferido_DB Entrada_1_segregado_Relatório Gerencial_2-DRE_DMPL" xfId="27802"/>
    <cellStyle name="s_Valuation _DB Dados do Mercado_Açúcar Físico não embarcado - Nov08 - Conferido_DB Entrada_1_segregado_Relatório Gerencial_3-Balanço" xfId="27803"/>
    <cellStyle name="s_Valuation _DB Dados do Mercado_Açúcar Físico não embarcado - Nov08 - Conferido_DB Entrada_1_segregado_Relatório Gerencial_7-Estoque" xfId="27804"/>
    <cellStyle name="s_Valuation _DB Dados do Mercado_Açúcar Físico não embarcado - Nov08 - Conferido_DB Entrada_1_segregado_Relatório Gerencial_DB Entrada" xfId="27805"/>
    <cellStyle name="s_Valuation _DB Dados do Mercado_Açúcar Físico não embarcado - Nov08 - Conferido_DB Entrada_1_segregado_Relatório Gerencial_DB Entrada 2" xfId="27806"/>
    <cellStyle name="s_Valuation _DB Dados do Mercado_Açúcar Físico não embarcado - Nov08 - Conferido_DB Entrada_1_segregado_Relatório Gerencial_DB Entrada 2_15-FINANCEIRAS" xfId="27807"/>
    <cellStyle name="s_Valuation _DB Dados do Mercado_Açúcar Físico não embarcado - Nov08 - Conferido_DB Entrada_1_segregado_Relatório Gerencial_DB Entrada_15-FINANCEIRAS" xfId="27808"/>
    <cellStyle name="s_Valuation _DB Dados do Mercado_Açúcar Físico não embarcado - Nov08 - Conferido_DB Entrada_1_segregado_Relatório Gerencial_DB Entrada_15-FINANCEIRAS_1" xfId="27809"/>
    <cellStyle name="s_Valuation _DB Dados do Mercado_Açúcar Físico não embarcado - Nov08 - Conferido_DB Entrada_1_segregado_Relatório Gerencial_DB Entrada_2-DRE" xfId="27810"/>
    <cellStyle name="s_Valuation _DB Dados do Mercado_Açúcar Físico não embarcado - Nov08 - Conferido_DB Entrada_1_segregado_Relatório Gerencial_DB Entrada_2-DRE_Dep_Judiciais-Contingências" xfId="27811"/>
    <cellStyle name="s_Valuation _DB Dados do Mercado_Açúcar Físico não embarcado - Nov08 - Conferido_DB Entrada_1_segregado_Relatório Gerencial_DB Entrada_2-DRE_DFC Gerencial" xfId="27812"/>
    <cellStyle name="s_Valuation _DB Dados do Mercado_Açúcar Físico não embarcado - Nov08 - Conferido_DB Entrada_1_segregado_Relatório Gerencial_DB Entrada_2-DRE_DMPL" xfId="27813"/>
    <cellStyle name="s_Valuation _DB Dados do Mercado_Açúcar Físico não embarcado - Nov08 - Conferido_DB Entrada_1_segregado_Relatório Gerencial_DB Entrada_3-Balanço" xfId="27814"/>
    <cellStyle name="s_Valuation _DB Dados do Mercado_Açúcar Físico não embarcado - Nov08 - Conferido_DB Entrada_1_segregado_Relatório Gerencial_DB Entrada_7-Estoque" xfId="27815"/>
    <cellStyle name="s_Valuation _DB Dados do Mercado_Açúcar Físico não embarcado - Nov08 - Conferido_DB Entrada_1_Sistema Cosan backup 103 Retirada de relatorios" xfId="27816"/>
    <cellStyle name="s_Valuation _DB Dados do Mercado_Açúcar Físico não embarcado - Nov08 - Conferido_DB Entrada_1_Sistema Cosan backup 103 Retirada de relatorios 2" xfId="27817"/>
    <cellStyle name="s_Valuation _DB Dados do Mercado_Açúcar Físico não embarcado - Nov08 - Conferido_DB Entrada_1_Sistema Cosan backup 103 Retirada de relatorios 2_15-FINANCEIRAS" xfId="27818"/>
    <cellStyle name="s_Valuation _DB Dados do Mercado_Açúcar Físico não embarcado - Nov08 - Conferido_DB Entrada_1_Sistema Cosan backup 103 Retirada de relatorios_15-FINANCEIRAS" xfId="27819"/>
    <cellStyle name="s_Valuation _DB Dados do Mercado_Açúcar Físico não embarcado - Nov08 - Conferido_DB Entrada_1_Sistema Cosan backup 103 Retirada de relatorios_15-FINANCEIRAS_1" xfId="27820"/>
    <cellStyle name="s_Valuation _DB Dados do Mercado_Açúcar Físico não embarcado - Nov08 - Conferido_DB Entrada_1_Sistema Cosan backup 103 Retirada de relatorios_2-DRE" xfId="27821"/>
    <cellStyle name="s_Valuation _DB Dados do Mercado_Açúcar Físico não embarcado - Nov08 - Conferido_DB Entrada_1_Sistema Cosan backup 103 Retirada de relatorios_2-DRE_Dep_Judiciais-Contingências" xfId="27822"/>
    <cellStyle name="s_Valuation _DB Dados do Mercado_Açúcar Físico não embarcado - Nov08 - Conferido_DB Entrada_1_Sistema Cosan backup 103 Retirada de relatorios_2-DRE_DFC Gerencial" xfId="27823"/>
    <cellStyle name="s_Valuation _DB Dados do Mercado_Açúcar Físico não embarcado - Nov08 - Conferido_DB Entrada_1_Sistema Cosan backup 103 Retirada de relatorios_2-DRE_DMPL" xfId="27824"/>
    <cellStyle name="s_Valuation _DB Dados do Mercado_Açúcar Físico não embarcado - Nov08 - Conferido_DB Entrada_1_Sistema Cosan backup 103 Retirada de relatorios_3-Balanço" xfId="27825"/>
    <cellStyle name="s_Valuation _DB Dados do Mercado_Açúcar Físico não embarcado - Nov08 - Conferido_DB Entrada_1_Sistema Cosan backup 103 Retirada de relatorios_7-Estoque" xfId="27826"/>
    <cellStyle name="s_Valuation _DB Dados do Mercado_Açúcar Físico não embarcado - Nov08 - Conferido_DB Entrada_1_Sugar #11" xfId="27827"/>
    <cellStyle name="s_Valuation _DB Dados do Mercado_Açúcar Físico não embarcado - Nov08 - Conferido_DB Entrada_1_Sugar #11 2" xfId="27828"/>
    <cellStyle name="s_Valuation _DB Dados do Mercado_Açúcar Físico não embarcado - Nov08 - Conferido_DB Entrada_1_Sugar #11 2_15-FINANCEIRAS" xfId="27829"/>
    <cellStyle name="s_Valuation _DB Dados do Mercado_Açúcar Físico não embarcado - Nov08 - Conferido_DB Entrada_1_Sugar #11_15-FINANCEIRAS" xfId="27830"/>
    <cellStyle name="s_Valuation _DB Dados do Mercado_Açúcar Físico não embarcado - Nov08 - Conferido_DB Entrada_1_Sugar #11_15-FINANCEIRAS_1" xfId="27831"/>
    <cellStyle name="s_Valuation _DB Dados do Mercado_Açúcar Físico não embarcado - Nov08 - Conferido_DB Entrada_1_Sugar #11_2-DRE" xfId="27832"/>
    <cellStyle name="s_Valuation _DB Dados do Mercado_Açúcar Físico não embarcado - Nov08 - Conferido_DB Entrada_1_Sugar #11_2-DRE_Dep_Judiciais-Contingências" xfId="27833"/>
    <cellStyle name="s_Valuation _DB Dados do Mercado_Açúcar Físico não embarcado - Nov08 - Conferido_DB Entrada_1_Sugar #11_2-DRE_DFC Gerencial" xfId="27834"/>
    <cellStyle name="s_Valuation _DB Dados do Mercado_Açúcar Físico não embarcado - Nov08 - Conferido_DB Entrada_1_Sugar #11_2-DRE_DMPL" xfId="27835"/>
    <cellStyle name="s_Valuation _DB Dados do Mercado_Açúcar Físico não embarcado - Nov08 - Conferido_DB Entrada_1_Sugar #11_3-Balanço" xfId="27836"/>
    <cellStyle name="s_Valuation _DB Dados do Mercado_Açúcar Físico não embarcado - Nov08 - Conferido_DB Entrada_1_Sugar #11_7-Estoque" xfId="27837"/>
    <cellStyle name="s_Valuation _DB Dados do Mercado_Açúcar Físico não embarcado - Nov08 - Conferido_DB Entrada_1_Sugar #11_Relatório Gerencial" xfId="27838"/>
    <cellStyle name="s_Valuation _DB Dados do Mercado_Açúcar Físico não embarcado - Nov08 - Conferido_DB Entrada_1_Sugar #11_Relatório Gerencial 2" xfId="27839"/>
    <cellStyle name="s_Valuation _DB Dados do Mercado_Açúcar Físico não embarcado - Nov08 - Conferido_DB Entrada_1_Sugar #11_Relatório Gerencial 2_15-FINANCEIRAS" xfId="27840"/>
    <cellStyle name="s_Valuation _DB Dados do Mercado_Açúcar Físico não embarcado - Nov08 - Conferido_DB Entrada_1_Sugar #11_Relatório Gerencial_15-FINANCEIRAS" xfId="27841"/>
    <cellStyle name="s_Valuation _DB Dados do Mercado_Açúcar Físico não embarcado - Nov08 - Conferido_DB Entrada_1_Sugar #11_Relatório Gerencial_15-FINANCEIRAS_1" xfId="27842"/>
    <cellStyle name="s_Valuation _DB Dados do Mercado_Açúcar Físico não embarcado - Nov08 - Conferido_DB Entrada_1_Sugar #11_Relatório Gerencial_2-DRE" xfId="27843"/>
    <cellStyle name="s_Valuation _DB Dados do Mercado_Açúcar Físico não embarcado - Nov08 - Conferido_DB Entrada_1_Sugar #11_Relatório Gerencial_2-DRE_Dep_Judiciais-Contingências" xfId="27844"/>
    <cellStyle name="s_Valuation _DB Dados do Mercado_Açúcar Físico não embarcado - Nov08 - Conferido_DB Entrada_1_Sugar #11_Relatório Gerencial_2-DRE_DFC Gerencial" xfId="27845"/>
    <cellStyle name="s_Valuation _DB Dados do Mercado_Açúcar Físico não embarcado - Nov08 - Conferido_DB Entrada_1_Sugar #11_Relatório Gerencial_2-DRE_DMPL" xfId="27846"/>
    <cellStyle name="s_Valuation _DB Dados do Mercado_Açúcar Físico não embarcado - Nov08 - Conferido_DB Entrada_1_Sugar #11_Relatório Gerencial_3-Balanço" xfId="27847"/>
    <cellStyle name="s_Valuation _DB Dados do Mercado_Açúcar Físico não embarcado - Nov08 - Conferido_DB Entrada_1_Sugar #11_Relatório Gerencial_7-Estoque" xfId="27848"/>
    <cellStyle name="s_Valuation _DB Dados do Mercado_Açúcar Físico não embarcado - Nov08 - Conferido_DB Entrada_1_Sugar #11_Relatório Gerencial_DB Entrada" xfId="27849"/>
    <cellStyle name="s_Valuation _DB Dados do Mercado_Açúcar Físico não embarcado - Nov08 - Conferido_DB Entrada_1_Sugar #11_Relatório Gerencial_DB Entrada 2" xfId="27850"/>
    <cellStyle name="s_Valuation _DB Dados do Mercado_Açúcar Físico não embarcado - Nov08 - Conferido_DB Entrada_1_Sugar #11_Relatório Gerencial_DB Entrada 2_15-FINANCEIRAS" xfId="27851"/>
    <cellStyle name="s_Valuation _DB Dados do Mercado_Açúcar Físico não embarcado - Nov08 - Conferido_DB Entrada_1_Sugar #11_Relatório Gerencial_DB Entrada_15-FINANCEIRAS" xfId="27852"/>
    <cellStyle name="s_Valuation _DB Dados do Mercado_Açúcar Físico não embarcado - Nov08 - Conferido_DB Entrada_1_Sugar #11_Relatório Gerencial_DB Entrada_15-FINANCEIRAS_1" xfId="27853"/>
    <cellStyle name="s_Valuation _DB Dados do Mercado_Açúcar Físico não embarcado - Nov08 - Conferido_DB Entrada_1_Sugar #11_Relatório Gerencial_DB Entrada_2-DRE" xfId="27854"/>
    <cellStyle name="s_Valuation _DB Dados do Mercado_Açúcar Físico não embarcado - Nov08 - Conferido_DB Entrada_1_Sugar #11_Relatório Gerencial_DB Entrada_2-DRE_Dep_Judiciais-Contingências" xfId="27855"/>
    <cellStyle name="s_Valuation _DB Dados do Mercado_Açúcar Físico não embarcado - Nov08 - Conferido_DB Entrada_1_Sugar #11_Relatório Gerencial_DB Entrada_2-DRE_DFC Gerencial" xfId="27856"/>
    <cellStyle name="s_Valuation _DB Dados do Mercado_Açúcar Físico não embarcado - Nov08 - Conferido_DB Entrada_1_Sugar #11_Relatório Gerencial_DB Entrada_2-DRE_DMPL" xfId="27857"/>
    <cellStyle name="s_Valuation _DB Dados do Mercado_Açúcar Físico não embarcado - Nov08 - Conferido_DB Entrada_1_Sugar #11_Relatório Gerencial_DB Entrada_3-Balanço" xfId="27858"/>
    <cellStyle name="s_Valuation _DB Dados do Mercado_Açúcar Físico não embarcado - Nov08 - Conferido_DB Entrada_1_Sugar #11_Relatório Gerencial_DB Entrada_7-Estoque" xfId="27859"/>
    <cellStyle name="s_Valuation _DB Dados do Mercado_Açúcar Físico não embarcado - Nov08 - Conferido_DB Entrada_1_Sugar #5" xfId="27860"/>
    <cellStyle name="s_Valuation _DB Dados do Mercado_Açúcar Físico não embarcado - Nov08 - Conferido_DB Entrada_1_Sugar #5 2" xfId="27861"/>
    <cellStyle name="s_Valuation _DB Dados do Mercado_Açúcar Físico não embarcado - Nov08 - Conferido_DB Entrada_1_Sugar #5 2_15-FINANCEIRAS" xfId="27862"/>
    <cellStyle name="s_Valuation _DB Dados do Mercado_Açúcar Físico não embarcado - Nov08 - Conferido_DB Entrada_1_Sugar #5_15-FINANCEIRAS" xfId="27863"/>
    <cellStyle name="s_Valuation _DB Dados do Mercado_Açúcar Físico não embarcado - Nov08 - Conferido_DB Entrada_1_Sugar #5_15-FINANCEIRAS_1" xfId="27864"/>
    <cellStyle name="s_Valuation _DB Dados do Mercado_Açúcar Físico não embarcado - Nov08 - Conferido_DB Entrada_1_Sugar #5_2-DRE" xfId="27865"/>
    <cellStyle name="s_Valuation _DB Dados do Mercado_Açúcar Físico não embarcado - Nov08 - Conferido_DB Entrada_1_Sugar #5_2-DRE_Dep_Judiciais-Contingências" xfId="27866"/>
    <cellStyle name="s_Valuation _DB Dados do Mercado_Açúcar Físico não embarcado - Nov08 - Conferido_DB Entrada_1_Sugar #5_2-DRE_DFC Gerencial" xfId="27867"/>
    <cellStyle name="s_Valuation _DB Dados do Mercado_Açúcar Físico não embarcado - Nov08 - Conferido_DB Entrada_1_Sugar #5_2-DRE_DMPL" xfId="27868"/>
    <cellStyle name="s_Valuation _DB Dados do Mercado_Açúcar Físico não embarcado - Nov08 - Conferido_DB Entrada_1_Sugar #5_3-Balanço" xfId="27869"/>
    <cellStyle name="s_Valuation _DB Dados do Mercado_Açúcar Físico não embarcado - Nov08 - Conferido_DB Entrada_1_Sugar #5_7-Estoque" xfId="27870"/>
    <cellStyle name="s_Valuation _DB Dados do Mercado_Açúcar Físico não embarcado - Nov08 - Conferido_DB Entrada_1_Sugar #5_Relatório Gerencial" xfId="27871"/>
    <cellStyle name="s_Valuation _DB Dados do Mercado_Açúcar Físico não embarcado - Nov08 - Conferido_DB Entrada_1_Sugar #5_Relatório Gerencial 2" xfId="27872"/>
    <cellStyle name="s_Valuation _DB Dados do Mercado_Açúcar Físico não embarcado - Nov08 - Conferido_DB Entrada_1_Sugar #5_Relatório Gerencial 2_15-FINANCEIRAS" xfId="27873"/>
    <cellStyle name="s_Valuation _DB Dados do Mercado_Açúcar Físico não embarcado - Nov08 - Conferido_DB Entrada_1_Sugar #5_Relatório Gerencial_15-FINANCEIRAS" xfId="27874"/>
    <cellStyle name="s_Valuation _DB Dados do Mercado_Açúcar Físico não embarcado - Nov08 - Conferido_DB Entrada_1_Sugar #5_Relatório Gerencial_15-FINANCEIRAS_1" xfId="27875"/>
    <cellStyle name="s_Valuation _DB Dados do Mercado_Açúcar Físico não embarcado - Nov08 - Conferido_DB Entrada_1_Sugar #5_Relatório Gerencial_2-DRE" xfId="27876"/>
    <cellStyle name="s_Valuation _DB Dados do Mercado_Açúcar Físico não embarcado - Nov08 - Conferido_DB Entrada_1_Sugar #5_Relatório Gerencial_2-DRE_Dep_Judiciais-Contingências" xfId="27877"/>
    <cellStyle name="s_Valuation _DB Dados do Mercado_Açúcar Físico não embarcado - Nov08 - Conferido_DB Entrada_1_Sugar #5_Relatório Gerencial_2-DRE_DFC Gerencial" xfId="27878"/>
    <cellStyle name="s_Valuation _DB Dados do Mercado_Açúcar Físico não embarcado - Nov08 - Conferido_DB Entrada_1_Sugar #5_Relatório Gerencial_2-DRE_DMPL" xfId="27879"/>
    <cellStyle name="s_Valuation _DB Dados do Mercado_Açúcar Físico não embarcado - Nov08 - Conferido_DB Entrada_1_Sugar #5_Relatório Gerencial_3-Balanço" xfId="27880"/>
    <cellStyle name="s_Valuation _DB Dados do Mercado_Açúcar Físico não embarcado - Nov08 - Conferido_DB Entrada_1_Sugar #5_Relatório Gerencial_7-Estoque" xfId="27881"/>
    <cellStyle name="s_Valuation _DB Dados do Mercado_Açúcar Físico não embarcado - Nov08 - Conferido_DB Entrada_1_Sugar #5_Relatório Gerencial_DB Entrada" xfId="27882"/>
    <cellStyle name="s_Valuation _DB Dados do Mercado_Açúcar Físico não embarcado - Nov08 - Conferido_DB Entrada_1_Sugar #5_Relatório Gerencial_DB Entrada 2" xfId="27883"/>
    <cellStyle name="s_Valuation _DB Dados do Mercado_Açúcar Físico não embarcado - Nov08 - Conferido_DB Entrada_1_Sugar #5_Relatório Gerencial_DB Entrada 2_15-FINANCEIRAS" xfId="27884"/>
    <cellStyle name="s_Valuation _DB Dados do Mercado_Açúcar Físico não embarcado - Nov08 - Conferido_DB Entrada_1_Sugar #5_Relatório Gerencial_DB Entrada_15-FINANCEIRAS" xfId="27885"/>
    <cellStyle name="s_Valuation _DB Dados do Mercado_Açúcar Físico não embarcado - Nov08 - Conferido_DB Entrada_1_Sugar #5_Relatório Gerencial_DB Entrada_15-FINANCEIRAS_1" xfId="27886"/>
    <cellStyle name="s_Valuation _DB Dados do Mercado_Açúcar Físico não embarcado - Nov08 - Conferido_DB Entrada_1_Sugar #5_Relatório Gerencial_DB Entrada_2-DRE" xfId="27887"/>
    <cellStyle name="s_Valuation _DB Dados do Mercado_Açúcar Físico não embarcado - Nov08 - Conferido_DB Entrada_1_Sugar #5_Relatório Gerencial_DB Entrada_2-DRE_Dep_Judiciais-Contingências" xfId="27888"/>
    <cellStyle name="s_Valuation _DB Dados do Mercado_Açúcar Físico não embarcado - Nov08 - Conferido_DB Entrada_1_Sugar #5_Relatório Gerencial_DB Entrada_2-DRE_DFC Gerencial" xfId="27889"/>
    <cellStyle name="s_Valuation _DB Dados do Mercado_Açúcar Físico não embarcado - Nov08 - Conferido_DB Entrada_1_Sugar #5_Relatório Gerencial_DB Entrada_2-DRE_DMPL" xfId="27890"/>
    <cellStyle name="s_Valuation _DB Dados do Mercado_Açúcar Físico não embarcado - Nov08 - Conferido_DB Entrada_1_Sugar #5_Relatório Gerencial_DB Entrada_3-Balanço" xfId="27891"/>
    <cellStyle name="s_Valuation _DB Dados do Mercado_Açúcar Físico não embarcado - Nov08 - Conferido_DB Entrada_1_Sugar #5_Relatório Gerencial_DB Entrada_7-Estoque" xfId="27892"/>
    <cellStyle name="s_Valuation _DB Dados do Mercado_Açúcar Físico não embarcado - Nov08 - Conferido_DB Entrada_15-FINANCEIRAS" xfId="27893"/>
    <cellStyle name="s_Valuation _DB Dados do Mercado_Açúcar Físico não embarcado - Nov08 - Conferido_DB Entrada_15-FINANCEIRAS_1" xfId="27894"/>
    <cellStyle name="s_Valuation _DB Dados do Mercado_Açúcar Físico não embarcado - Nov08 - Conferido_DB Entrada_2-DRE" xfId="27895"/>
    <cellStyle name="s_Valuation _DB Dados do Mercado_Açúcar Físico não embarcado - Nov08 - Conferido_DB Entrada_2-DRE_Dep_Judiciais-Contingências" xfId="27896"/>
    <cellStyle name="s_Valuation _DB Dados do Mercado_Açúcar Físico não embarcado - Nov08 - Conferido_DB Entrada_2-DRE_DFC Gerencial" xfId="27897"/>
    <cellStyle name="s_Valuation _DB Dados do Mercado_Açúcar Físico não embarcado - Nov08 - Conferido_DB Entrada_2-DRE_DMPL" xfId="27898"/>
    <cellStyle name="s_Valuation _DB Dados do Mercado_Açúcar Físico não embarcado - Nov08 - Conferido_DB Entrada_3-Balanço" xfId="27899"/>
    <cellStyle name="s_Valuation _DB Dados do Mercado_Açúcar Físico não embarcado - Nov08 - Conferido_DB Entrada_7-Estoque" xfId="27900"/>
    <cellStyle name="s_Valuation _DB Dados do Mercado_Açúcar Físico não embarcado - Nov08 - Conferido_DB Entrada_Relatório Gerencial" xfId="27901"/>
    <cellStyle name="s_Valuation _DB Dados do Mercado_Açúcar Físico não embarcado - Nov08 - Conferido_DB Entrada_Relatório Gerencial 2" xfId="27902"/>
    <cellStyle name="s_Valuation _DB Dados do Mercado_Açúcar Físico não embarcado - Nov08 - Conferido_DB Entrada_Relatório Gerencial 2_15-FINANCEIRAS" xfId="27903"/>
    <cellStyle name="s_Valuation _DB Dados do Mercado_Açúcar Físico não embarcado - Nov08 - Conferido_DB Entrada_Relatório Gerencial_15-FINANCEIRAS" xfId="27904"/>
    <cellStyle name="s_Valuation _DB Dados do Mercado_Açúcar Físico não embarcado - Nov08 - Conferido_DB Entrada_Relatório Gerencial_15-FINANCEIRAS_1" xfId="27905"/>
    <cellStyle name="s_Valuation _DB Dados do Mercado_Açúcar Físico não embarcado - Nov08 - Conferido_DB Entrada_Relatório Gerencial_2-DRE" xfId="27906"/>
    <cellStyle name="s_Valuation _DB Dados do Mercado_Açúcar Físico não embarcado - Nov08 - Conferido_DB Entrada_Relatório Gerencial_2-DRE_Dep_Judiciais-Contingências" xfId="27907"/>
    <cellStyle name="s_Valuation _DB Dados do Mercado_Açúcar Físico não embarcado - Nov08 - Conferido_DB Entrada_Relatório Gerencial_2-DRE_DFC Gerencial" xfId="27908"/>
    <cellStyle name="s_Valuation _DB Dados do Mercado_Açúcar Físico não embarcado - Nov08 - Conferido_DB Entrada_Relatório Gerencial_2-DRE_DMPL" xfId="27909"/>
    <cellStyle name="s_Valuation _DB Dados do Mercado_Açúcar Físico não embarcado - Nov08 - Conferido_DB Entrada_Relatório Gerencial_3-Balanço" xfId="27910"/>
    <cellStyle name="s_Valuation _DB Dados do Mercado_Açúcar Físico não embarcado - Nov08 - Conferido_DB Entrada_Relatório Gerencial_7-Estoque" xfId="27911"/>
    <cellStyle name="s_Valuation _DB Dados do Mercado_Açúcar Físico não embarcado - Nov08 - Conferido_DB Entrada_Relatório Gerencial_DB Entrada" xfId="27912"/>
    <cellStyle name="s_Valuation _DB Dados do Mercado_Açúcar Físico não embarcado - Nov08 - Conferido_DB Entrada_Relatório Gerencial_DB Entrada 2" xfId="27913"/>
    <cellStyle name="s_Valuation _DB Dados do Mercado_Açúcar Físico não embarcado - Nov08 - Conferido_DB Entrada_Relatório Gerencial_DB Entrada 2_15-FINANCEIRAS" xfId="27914"/>
    <cellStyle name="s_Valuation _DB Dados do Mercado_Açúcar Físico não embarcado - Nov08 - Conferido_DB Entrada_Relatório Gerencial_DB Entrada_15-FINANCEIRAS" xfId="27915"/>
    <cellStyle name="s_Valuation _DB Dados do Mercado_Açúcar Físico não embarcado - Nov08 - Conferido_DB Entrada_Relatório Gerencial_DB Entrada_15-FINANCEIRAS_1" xfId="27916"/>
    <cellStyle name="s_Valuation _DB Dados do Mercado_Açúcar Físico não embarcado - Nov08 - Conferido_DB Entrada_Relatório Gerencial_DB Entrada_2-DRE" xfId="27917"/>
    <cellStyle name="s_Valuation _DB Dados do Mercado_Açúcar Físico não embarcado - Nov08 - Conferido_DB Entrada_Relatório Gerencial_DB Entrada_2-DRE_Dep_Judiciais-Contingências" xfId="27918"/>
    <cellStyle name="s_Valuation _DB Dados do Mercado_Açúcar Físico não embarcado - Nov08 - Conferido_DB Entrada_Relatório Gerencial_DB Entrada_2-DRE_DFC Gerencial" xfId="27919"/>
    <cellStyle name="s_Valuation _DB Dados do Mercado_Açúcar Físico não embarcado - Nov08 - Conferido_DB Entrada_Relatório Gerencial_DB Entrada_2-DRE_DMPL" xfId="27920"/>
    <cellStyle name="s_Valuation _DB Dados do Mercado_Açúcar Físico não embarcado - Nov08 - Conferido_DB Entrada_Relatório Gerencial_DB Entrada_3-Balanço" xfId="27921"/>
    <cellStyle name="s_Valuation _DB Dados do Mercado_Açúcar Físico não embarcado - Nov08 - Conferido_DB Entrada_Relatório Gerencial_DB Entrada_7-Estoque" xfId="27922"/>
    <cellStyle name="s_Valuation _DB Dados do Mercado_Açúcar Físico não embarcado - Nov08 - Conferido_DB Exposição" xfId="27923"/>
    <cellStyle name="s_Valuation _DB Dados do Mercado_Açúcar Físico não embarcado - Nov08 - Conferido_DB Exposição 2" xfId="27924"/>
    <cellStyle name="s_Valuation _DB Dados do Mercado_Açúcar Físico não embarcado - Nov08 - Conferido_DB Exposição 2_15-FINANCEIRAS" xfId="27925"/>
    <cellStyle name="s_Valuation _DB Dados do Mercado_Açúcar Físico não embarcado - Nov08 - Conferido_DB Exposição_15-FINANCEIRAS" xfId="27926"/>
    <cellStyle name="s_Valuation _DB Dados do Mercado_Açúcar Físico não embarcado - Nov08 - Conferido_DB Exposição_15-FINANCEIRAS_1" xfId="27927"/>
    <cellStyle name="s_Valuation _DB Dados do Mercado_Açúcar Físico não embarcado - Nov08 - Conferido_DB Exposição_2-DRE" xfId="27928"/>
    <cellStyle name="s_Valuation _DB Dados do Mercado_Açúcar Físico não embarcado - Nov08 - Conferido_DB Exposição_2-DRE_Dep_Judiciais-Contingências" xfId="27929"/>
    <cellStyle name="s_Valuation _DB Dados do Mercado_Açúcar Físico não embarcado - Nov08 - Conferido_DB Exposição_2-DRE_DFC Gerencial" xfId="27930"/>
    <cellStyle name="s_Valuation _DB Dados do Mercado_Açúcar Físico não embarcado - Nov08 - Conferido_DB Exposição_2-DRE_DMPL" xfId="27931"/>
    <cellStyle name="s_Valuation _DB Dados do Mercado_Açúcar Físico não embarcado - Nov08 - Conferido_DB Exposição_3-Balanço" xfId="27932"/>
    <cellStyle name="s_Valuation _DB Dados do Mercado_Açúcar Físico não embarcado - Nov08 - Conferido_DB Exposição_7-Estoque" xfId="27933"/>
    <cellStyle name="s_Valuation _DB Dados do Mercado_Açúcar Físico não embarcado - Nov08 - Conferido_DB Exposição_Relatório Gerencial" xfId="27934"/>
    <cellStyle name="s_Valuation _DB Dados do Mercado_Açúcar Físico não embarcado - Nov08 - Conferido_DB Exposição_Relatório Gerencial 2" xfId="27935"/>
    <cellStyle name="s_Valuation _DB Dados do Mercado_Açúcar Físico não embarcado - Nov08 - Conferido_DB Exposição_Relatório Gerencial 2_15-FINANCEIRAS" xfId="27936"/>
    <cellStyle name="s_Valuation _DB Dados do Mercado_Açúcar Físico não embarcado - Nov08 - Conferido_DB Exposição_Relatório Gerencial_15-FINANCEIRAS" xfId="27937"/>
    <cellStyle name="s_Valuation _DB Dados do Mercado_Açúcar Físico não embarcado - Nov08 - Conferido_DB Exposição_Relatório Gerencial_15-FINANCEIRAS_1" xfId="27938"/>
    <cellStyle name="s_Valuation _DB Dados do Mercado_Açúcar Físico não embarcado - Nov08 - Conferido_DB Exposição_Relatório Gerencial_2-DRE" xfId="27939"/>
    <cellStyle name="s_Valuation _DB Dados do Mercado_Açúcar Físico não embarcado - Nov08 - Conferido_DB Exposição_Relatório Gerencial_2-DRE_Dep_Judiciais-Contingências" xfId="27940"/>
    <cellStyle name="s_Valuation _DB Dados do Mercado_Açúcar Físico não embarcado - Nov08 - Conferido_DB Exposição_Relatório Gerencial_2-DRE_DFC Gerencial" xfId="27941"/>
    <cellStyle name="s_Valuation _DB Dados do Mercado_Açúcar Físico não embarcado - Nov08 - Conferido_DB Exposição_Relatório Gerencial_2-DRE_DMPL" xfId="27942"/>
    <cellStyle name="s_Valuation _DB Dados do Mercado_Açúcar Físico não embarcado - Nov08 - Conferido_DB Exposição_Relatório Gerencial_3-Balanço" xfId="27943"/>
    <cellStyle name="s_Valuation _DB Dados do Mercado_Açúcar Físico não embarcado - Nov08 - Conferido_DB Exposição_Relatório Gerencial_7-Estoque" xfId="27944"/>
    <cellStyle name="s_Valuation _DB Dados do Mercado_Açúcar Físico não embarcado - Nov08 - Conferido_DB Exposição_Relatório Gerencial_DB Entrada" xfId="27945"/>
    <cellStyle name="s_Valuation _DB Dados do Mercado_Açúcar Físico não embarcado - Nov08 - Conferido_DB Exposição_Relatório Gerencial_DB Entrada 2" xfId="27946"/>
    <cellStyle name="s_Valuation _DB Dados do Mercado_Açúcar Físico não embarcado - Nov08 - Conferido_DB Exposição_Relatório Gerencial_DB Entrada 2_15-FINANCEIRAS" xfId="27947"/>
    <cellStyle name="s_Valuation _DB Dados do Mercado_Açúcar Físico não embarcado - Nov08 - Conferido_DB Exposição_Relatório Gerencial_DB Entrada_15-FINANCEIRAS" xfId="27948"/>
    <cellStyle name="s_Valuation _DB Dados do Mercado_Açúcar Físico não embarcado - Nov08 - Conferido_DB Exposição_Relatório Gerencial_DB Entrada_15-FINANCEIRAS_1" xfId="27949"/>
    <cellStyle name="s_Valuation _DB Dados do Mercado_Açúcar Físico não embarcado - Nov08 - Conferido_DB Exposição_Relatório Gerencial_DB Entrada_2-DRE" xfId="27950"/>
    <cellStyle name="s_Valuation _DB Dados do Mercado_Açúcar Físico não embarcado - Nov08 - Conferido_DB Exposição_Relatório Gerencial_DB Entrada_2-DRE_Dep_Judiciais-Contingências" xfId="27951"/>
    <cellStyle name="s_Valuation _DB Dados do Mercado_Açúcar Físico não embarcado - Nov08 - Conferido_DB Exposição_Relatório Gerencial_DB Entrada_2-DRE_DFC Gerencial" xfId="27952"/>
    <cellStyle name="s_Valuation _DB Dados do Mercado_Açúcar Físico não embarcado - Nov08 - Conferido_DB Exposição_Relatório Gerencial_DB Entrada_2-DRE_DMPL" xfId="27953"/>
    <cellStyle name="s_Valuation _DB Dados do Mercado_Açúcar Físico não embarcado - Nov08 - Conferido_DB Exposição_Relatório Gerencial_DB Entrada_3-Balanço" xfId="27954"/>
    <cellStyle name="s_Valuation _DB Dados do Mercado_Açúcar Físico não embarcado - Nov08 - Conferido_DB Exposição_Relatório Gerencial_DB Entrada_7-Estoque" xfId="27955"/>
    <cellStyle name="s_Valuation _DB Dados do Mercado_Açúcar Físico não embarcado - Nov08 - Conferido_DB Posição" xfId="27956"/>
    <cellStyle name="s_Valuation _DB Dados do Mercado_Açúcar Físico não embarcado - Nov08 - Conferido_DB Posição 2" xfId="27957"/>
    <cellStyle name="s_Valuation _DB Dados do Mercado_Açúcar Físico não embarcado - Nov08 - Conferido_DB Posição 2_15-FINANCEIRAS" xfId="27958"/>
    <cellStyle name="s_Valuation _DB Dados do Mercado_Açúcar Físico não embarcado - Nov08 - Conferido_DB Posição_15-FINANCEIRAS" xfId="27959"/>
    <cellStyle name="s_Valuation _DB Dados do Mercado_Açúcar Físico não embarcado - Nov08 - Conferido_DB Posição_15-FINANCEIRAS_1" xfId="27960"/>
    <cellStyle name="s_Valuation _DB Dados do Mercado_Açúcar Físico não embarcado - Nov08 - Conferido_DB Posição_2-DRE" xfId="27961"/>
    <cellStyle name="s_Valuation _DB Dados do Mercado_Açúcar Físico não embarcado - Nov08 - Conferido_DB Posição_2-DRE_Dep_Judiciais-Contingências" xfId="27962"/>
    <cellStyle name="s_Valuation _DB Dados do Mercado_Açúcar Físico não embarcado - Nov08 - Conferido_DB Posição_2-DRE_DFC Gerencial" xfId="27963"/>
    <cellStyle name="s_Valuation _DB Dados do Mercado_Açúcar Físico não embarcado - Nov08 - Conferido_DB Posição_2-DRE_DMPL" xfId="27964"/>
    <cellStyle name="s_Valuation _DB Dados do Mercado_Açúcar Físico não embarcado - Nov08 - Conferido_DB Posição_3-Balanço" xfId="27965"/>
    <cellStyle name="s_Valuation _DB Dados do Mercado_Açúcar Físico não embarcado - Nov08 - Conferido_DB Posição_7-Estoque" xfId="27966"/>
    <cellStyle name="s_Valuation _DB Dados do Mercado_Açúcar Físico não embarcado - Nov08 - Conferido_Dólar" xfId="27967"/>
    <cellStyle name="s_Valuation _DB Dados do Mercado_Açúcar Físico não embarcado - Nov08 - Conferido_Dólar + NDF" xfId="27968"/>
    <cellStyle name="s_Valuation _DB Dados do Mercado_Açúcar Físico não embarcado - Nov08 - Conferido_Dólar + NDF 2" xfId="27969"/>
    <cellStyle name="s_Valuation _DB Dados do Mercado_Açúcar Físico não embarcado - Nov08 - Conferido_Dólar + NDF 2_15-FINANCEIRAS" xfId="27970"/>
    <cellStyle name="s_Valuation _DB Dados do Mercado_Açúcar Físico não embarcado - Nov08 - Conferido_Dólar + NDF_15-FINANCEIRAS" xfId="27971"/>
    <cellStyle name="s_Valuation _DB Dados do Mercado_Açúcar Físico não embarcado - Nov08 - Conferido_Dólar + NDF_15-FINANCEIRAS_1" xfId="27972"/>
    <cellStyle name="s_Valuation _DB Dados do Mercado_Açúcar Físico não embarcado - Nov08 - Conferido_Dólar + NDF_2-DRE" xfId="27973"/>
    <cellStyle name="s_Valuation _DB Dados do Mercado_Açúcar Físico não embarcado - Nov08 - Conferido_Dólar + NDF_2-DRE_Dep_Judiciais-Contingências" xfId="27974"/>
    <cellStyle name="s_Valuation _DB Dados do Mercado_Açúcar Físico não embarcado - Nov08 - Conferido_Dólar + NDF_2-DRE_DFC Gerencial" xfId="27975"/>
    <cellStyle name="s_Valuation _DB Dados do Mercado_Açúcar Físico não embarcado - Nov08 - Conferido_Dólar + NDF_2-DRE_DMPL" xfId="27976"/>
    <cellStyle name="s_Valuation _DB Dados do Mercado_Açúcar Físico não embarcado - Nov08 - Conferido_Dólar + NDF_3-Balanço" xfId="27977"/>
    <cellStyle name="s_Valuation _DB Dados do Mercado_Açúcar Físico não embarcado - Nov08 - Conferido_Dólar + NDF_7-Estoque" xfId="27978"/>
    <cellStyle name="s_Valuation _DB Dados do Mercado_Açúcar Físico não embarcado - Nov08 - Conferido_Dólar + NDF_Relatório Gerencial" xfId="27979"/>
    <cellStyle name="s_Valuation _DB Dados do Mercado_Açúcar Físico não embarcado - Nov08 - Conferido_Dólar + NDF_Relatório Gerencial 2" xfId="27980"/>
    <cellStyle name="s_Valuation _DB Dados do Mercado_Açúcar Físico não embarcado - Nov08 - Conferido_Dólar + NDF_Relatório Gerencial 2_15-FINANCEIRAS" xfId="27981"/>
    <cellStyle name="s_Valuation _DB Dados do Mercado_Açúcar Físico não embarcado - Nov08 - Conferido_Dólar + NDF_Relatório Gerencial_15-FINANCEIRAS" xfId="27982"/>
    <cellStyle name="s_Valuation _DB Dados do Mercado_Açúcar Físico não embarcado - Nov08 - Conferido_Dólar + NDF_Relatório Gerencial_15-FINANCEIRAS_1" xfId="27983"/>
    <cellStyle name="s_Valuation _DB Dados do Mercado_Açúcar Físico não embarcado - Nov08 - Conferido_Dólar + NDF_Relatório Gerencial_2-DRE" xfId="27984"/>
    <cellStyle name="s_Valuation _DB Dados do Mercado_Açúcar Físico não embarcado - Nov08 - Conferido_Dólar + NDF_Relatório Gerencial_2-DRE_Dep_Judiciais-Contingências" xfId="27985"/>
    <cellStyle name="s_Valuation _DB Dados do Mercado_Açúcar Físico não embarcado - Nov08 - Conferido_Dólar + NDF_Relatório Gerencial_2-DRE_DFC Gerencial" xfId="27986"/>
    <cellStyle name="s_Valuation _DB Dados do Mercado_Açúcar Físico não embarcado - Nov08 - Conferido_Dólar + NDF_Relatório Gerencial_2-DRE_DMPL" xfId="27987"/>
    <cellStyle name="s_Valuation _DB Dados do Mercado_Açúcar Físico não embarcado - Nov08 - Conferido_Dólar + NDF_Relatório Gerencial_3-Balanço" xfId="27988"/>
    <cellStyle name="s_Valuation _DB Dados do Mercado_Açúcar Físico não embarcado - Nov08 - Conferido_Dólar + NDF_Relatório Gerencial_7-Estoque" xfId="27989"/>
    <cellStyle name="s_Valuation _DB Dados do Mercado_Açúcar Físico não embarcado - Nov08 - Conferido_Dólar + NDF_Relatório Gerencial_DB Entrada" xfId="27990"/>
    <cellStyle name="s_Valuation _DB Dados do Mercado_Açúcar Físico não embarcado - Nov08 - Conferido_Dólar + NDF_Relatório Gerencial_DB Entrada 2" xfId="27991"/>
    <cellStyle name="s_Valuation _DB Dados do Mercado_Açúcar Físico não embarcado - Nov08 - Conferido_Dólar + NDF_Relatório Gerencial_DB Entrada 2_15-FINANCEIRAS" xfId="27992"/>
    <cellStyle name="s_Valuation _DB Dados do Mercado_Açúcar Físico não embarcado - Nov08 - Conferido_Dólar + NDF_Relatório Gerencial_DB Entrada_15-FINANCEIRAS" xfId="27993"/>
    <cellStyle name="s_Valuation _DB Dados do Mercado_Açúcar Físico não embarcado - Nov08 - Conferido_Dólar + NDF_Relatório Gerencial_DB Entrada_15-FINANCEIRAS_1" xfId="27994"/>
    <cellStyle name="s_Valuation _DB Dados do Mercado_Açúcar Físico não embarcado - Nov08 - Conferido_Dólar + NDF_Relatório Gerencial_DB Entrada_2-DRE" xfId="27995"/>
    <cellStyle name="s_Valuation _DB Dados do Mercado_Açúcar Físico não embarcado - Nov08 - Conferido_Dólar + NDF_Relatório Gerencial_DB Entrada_2-DRE_Dep_Judiciais-Contingências" xfId="27996"/>
    <cellStyle name="s_Valuation _DB Dados do Mercado_Açúcar Físico não embarcado - Nov08 - Conferido_Dólar + NDF_Relatório Gerencial_DB Entrada_2-DRE_DFC Gerencial" xfId="27997"/>
    <cellStyle name="s_Valuation _DB Dados do Mercado_Açúcar Físico não embarcado - Nov08 - Conferido_Dólar + NDF_Relatório Gerencial_DB Entrada_2-DRE_DMPL" xfId="27998"/>
    <cellStyle name="s_Valuation _DB Dados do Mercado_Açúcar Físico não embarcado - Nov08 - Conferido_Dólar + NDF_Relatório Gerencial_DB Entrada_3-Balanço" xfId="27999"/>
    <cellStyle name="s_Valuation _DB Dados do Mercado_Açúcar Físico não embarcado - Nov08 - Conferido_Dólar + NDF_Relatório Gerencial_DB Entrada_7-Estoque" xfId="28000"/>
    <cellStyle name="s_Valuation _DB Dados do Mercado_Açúcar Físico não embarcado - Nov08 - Conferido_Dólar 2" xfId="28001"/>
    <cellStyle name="s_Valuation _DB Dados do Mercado_Açúcar Físico não embarcado - Nov08 - Conferido_Dólar 2_15-FINANCEIRAS" xfId="28002"/>
    <cellStyle name="s_Valuation _DB Dados do Mercado_Açúcar Físico não embarcado - Nov08 - Conferido_Dólar 3" xfId="28003"/>
    <cellStyle name="s_Valuation _DB Dados do Mercado_Açúcar Físico não embarcado - Nov08 - Conferido_Dólar 3_15-FINANCEIRAS" xfId="28004"/>
    <cellStyle name="s_Valuation _DB Dados do Mercado_Açúcar Físico não embarcado - Nov08 - Conferido_Dólar 4" xfId="28005"/>
    <cellStyle name="s_Valuation _DB Dados do Mercado_Açúcar Físico não embarcado - Nov08 - Conferido_Dólar 4_15-FINANCEIRAS" xfId="28006"/>
    <cellStyle name="s_Valuation _DB Dados do Mercado_Açúcar Físico não embarcado - Nov08 - Conferido_Dólar Offshore" xfId="28007"/>
    <cellStyle name="s_Valuation _DB Dados do Mercado_Açúcar Físico não embarcado - Nov08 - Conferido_Dólar Offshore 2" xfId="28008"/>
    <cellStyle name="s_Valuation _DB Dados do Mercado_Açúcar Físico não embarcado - Nov08 - Conferido_Dólar Offshore 2_15-FINANCEIRAS" xfId="28009"/>
    <cellStyle name="s_Valuation _DB Dados do Mercado_Açúcar Físico não embarcado - Nov08 - Conferido_Dólar Offshore_15-FINANCEIRAS" xfId="28010"/>
    <cellStyle name="s_Valuation _DB Dados do Mercado_Açúcar Físico não embarcado - Nov08 - Conferido_Dólar Offshore_15-FINANCEIRAS_1" xfId="28011"/>
    <cellStyle name="s_Valuation _DB Dados do Mercado_Açúcar Físico não embarcado - Nov08 - Conferido_Dólar Offshore_2-DRE" xfId="28012"/>
    <cellStyle name="s_Valuation _DB Dados do Mercado_Açúcar Físico não embarcado - Nov08 - Conferido_Dólar Offshore_2-DRE_Dep_Judiciais-Contingências" xfId="28013"/>
    <cellStyle name="s_Valuation _DB Dados do Mercado_Açúcar Físico não embarcado - Nov08 - Conferido_Dólar Offshore_2-DRE_DFC Gerencial" xfId="28014"/>
    <cellStyle name="s_Valuation _DB Dados do Mercado_Açúcar Físico não embarcado - Nov08 - Conferido_Dólar Offshore_2-DRE_DMPL" xfId="28015"/>
    <cellStyle name="s_Valuation _DB Dados do Mercado_Açúcar Físico não embarcado - Nov08 - Conferido_Dólar Offshore_3-Balanço" xfId="28016"/>
    <cellStyle name="s_Valuation _DB Dados do Mercado_Açúcar Físico não embarcado - Nov08 - Conferido_Dólar Offshore_7-Estoque" xfId="28017"/>
    <cellStyle name="s_Valuation _DB Dados do Mercado_Açúcar Físico não embarcado - Nov08 - Conferido_Dólar Offshore_Relatório Gerencial" xfId="28018"/>
    <cellStyle name="s_Valuation _DB Dados do Mercado_Açúcar Físico não embarcado - Nov08 - Conferido_Dólar Offshore_Relatório Gerencial 2" xfId="28019"/>
    <cellStyle name="s_Valuation _DB Dados do Mercado_Açúcar Físico não embarcado - Nov08 - Conferido_Dólar Offshore_Relatório Gerencial 2_15-FINANCEIRAS" xfId="28020"/>
    <cellStyle name="s_Valuation _DB Dados do Mercado_Açúcar Físico não embarcado - Nov08 - Conferido_Dólar Offshore_Relatório Gerencial_15-FINANCEIRAS" xfId="28021"/>
    <cellStyle name="s_Valuation _DB Dados do Mercado_Açúcar Físico não embarcado - Nov08 - Conferido_Dólar Offshore_Relatório Gerencial_15-FINANCEIRAS_1" xfId="28022"/>
    <cellStyle name="s_Valuation _DB Dados do Mercado_Açúcar Físico não embarcado - Nov08 - Conferido_Dólar Offshore_Relatório Gerencial_2-DRE" xfId="28023"/>
    <cellStyle name="s_Valuation _DB Dados do Mercado_Açúcar Físico não embarcado - Nov08 - Conferido_Dólar Offshore_Relatório Gerencial_2-DRE_Dep_Judiciais-Contingências" xfId="28024"/>
    <cellStyle name="s_Valuation _DB Dados do Mercado_Açúcar Físico não embarcado - Nov08 - Conferido_Dólar Offshore_Relatório Gerencial_2-DRE_DFC Gerencial" xfId="28025"/>
    <cellStyle name="s_Valuation _DB Dados do Mercado_Açúcar Físico não embarcado - Nov08 - Conferido_Dólar Offshore_Relatório Gerencial_2-DRE_DMPL" xfId="28026"/>
    <cellStyle name="s_Valuation _DB Dados do Mercado_Açúcar Físico não embarcado - Nov08 - Conferido_Dólar Offshore_Relatório Gerencial_3-Balanço" xfId="28027"/>
    <cellStyle name="s_Valuation _DB Dados do Mercado_Açúcar Físico não embarcado - Nov08 - Conferido_Dólar Offshore_Relatório Gerencial_7-Estoque" xfId="28028"/>
    <cellStyle name="s_Valuation _DB Dados do Mercado_Açúcar Físico não embarcado - Nov08 - Conferido_Dólar Offshore_Relatório Gerencial_DB Entrada" xfId="28029"/>
    <cellStyle name="s_Valuation _DB Dados do Mercado_Açúcar Físico não embarcado - Nov08 - Conferido_Dólar Offshore_Relatório Gerencial_DB Entrada 2" xfId="28030"/>
    <cellStyle name="s_Valuation _DB Dados do Mercado_Açúcar Físico não embarcado - Nov08 - Conferido_Dólar Offshore_Relatório Gerencial_DB Entrada 2_15-FINANCEIRAS" xfId="28031"/>
    <cellStyle name="s_Valuation _DB Dados do Mercado_Açúcar Físico não embarcado - Nov08 - Conferido_Dólar Offshore_Relatório Gerencial_DB Entrada_15-FINANCEIRAS" xfId="28032"/>
    <cellStyle name="s_Valuation _DB Dados do Mercado_Açúcar Físico não embarcado - Nov08 - Conferido_Dólar Offshore_Relatório Gerencial_DB Entrada_15-FINANCEIRAS_1" xfId="28033"/>
    <cellStyle name="s_Valuation _DB Dados do Mercado_Açúcar Físico não embarcado - Nov08 - Conferido_Dólar Offshore_Relatório Gerencial_DB Entrada_2-DRE" xfId="28034"/>
    <cellStyle name="s_Valuation _DB Dados do Mercado_Açúcar Físico não embarcado - Nov08 - Conferido_Dólar Offshore_Relatório Gerencial_DB Entrada_2-DRE_Dep_Judiciais-Contingências" xfId="28035"/>
    <cellStyle name="s_Valuation _DB Dados do Mercado_Açúcar Físico não embarcado - Nov08 - Conferido_Dólar Offshore_Relatório Gerencial_DB Entrada_2-DRE_DFC Gerencial" xfId="28036"/>
    <cellStyle name="s_Valuation _DB Dados do Mercado_Açúcar Físico não embarcado - Nov08 - Conferido_Dólar Offshore_Relatório Gerencial_DB Entrada_2-DRE_DMPL" xfId="28037"/>
    <cellStyle name="s_Valuation _DB Dados do Mercado_Açúcar Físico não embarcado - Nov08 - Conferido_Dólar Offshore_Relatório Gerencial_DB Entrada_3-Balanço" xfId="28038"/>
    <cellStyle name="s_Valuation _DB Dados do Mercado_Açúcar Físico não embarcado - Nov08 - Conferido_Dólar Offshore_Relatório Gerencial_DB Entrada_7-Estoque" xfId="28039"/>
    <cellStyle name="s_Valuation _DB Dados do Mercado_Açúcar Físico não embarcado - Nov08 - Conferido_Dólar_15-FINANCEIRAS" xfId="28040"/>
    <cellStyle name="s_Valuation _DB Dados do Mercado_Açúcar Físico não embarcado - Nov08 - Conferido_Dólar_15-FINANCEIRAS_1" xfId="28041"/>
    <cellStyle name="s_Valuation _DB Dados do Mercado_Açúcar Físico não embarcado - Nov08 - Conferido_Dólar_2-DRE" xfId="28042"/>
    <cellStyle name="s_Valuation _DB Dados do Mercado_Açúcar Físico não embarcado - Nov08 - Conferido_Dólar_2-DRE_Dep_Judiciais-Contingências" xfId="28043"/>
    <cellStyle name="s_Valuation _DB Dados do Mercado_Açúcar Físico não embarcado - Nov08 - Conferido_Dólar_2-DRE_DFC Gerencial" xfId="28044"/>
    <cellStyle name="s_Valuation _DB Dados do Mercado_Açúcar Físico não embarcado - Nov08 - Conferido_Dólar_2-DRE_DMPL" xfId="28045"/>
    <cellStyle name="s_Valuation _DB Dados do Mercado_Açúcar Físico não embarcado - Nov08 - Conferido_Dólar_3-Balanço" xfId="28046"/>
    <cellStyle name="s_Valuation _DB Dados do Mercado_Açúcar Físico não embarcado - Nov08 - Conferido_Dólar_7-Estoque" xfId="28047"/>
    <cellStyle name="s_Valuation _DB Dados do Mercado_Açúcar Físico não embarcado - Nov08 - Conferido_Dólar_Relatório Gerencial" xfId="28048"/>
    <cellStyle name="s_Valuation _DB Dados do Mercado_Açúcar Físico não embarcado - Nov08 - Conferido_Dólar_Relatório Gerencial 2" xfId="28049"/>
    <cellStyle name="s_Valuation _DB Dados do Mercado_Açúcar Físico não embarcado - Nov08 - Conferido_Dólar_Relatório Gerencial 2_15-FINANCEIRAS" xfId="28050"/>
    <cellStyle name="s_Valuation _DB Dados do Mercado_Açúcar Físico não embarcado - Nov08 - Conferido_Dólar_Relatório Gerencial_15-FINANCEIRAS" xfId="28051"/>
    <cellStyle name="s_Valuation _DB Dados do Mercado_Açúcar Físico não embarcado - Nov08 - Conferido_Dólar_Relatório Gerencial_15-FINANCEIRAS_1" xfId="28052"/>
    <cellStyle name="s_Valuation _DB Dados do Mercado_Açúcar Físico não embarcado - Nov08 - Conferido_Dólar_Relatório Gerencial_2-DRE" xfId="28053"/>
    <cellStyle name="s_Valuation _DB Dados do Mercado_Açúcar Físico não embarcado - Nov08 - Conferido_Dólar_Relatório Gerencial_2-DRE_Dep_Judiciais-Contingências" xfId="28054"/>
    <cellStyle name="s_Valuation _DB Dados do Mercado_Açúcar Físico não embarcado - Nov08 - Conferido_Dólar_Relatório Gerencial_2-DRE_DFC Gerencial" xfId="28055"/>
    <cellStyle name="s_Valuation _DB Dados do Mercado_Açúcar Físico não embarcado - Nov08 - Conferido_Dólar_Relatório Gerencial_2-DRE_DMPL" xfId="28056"/>
    <cellStyle name="s_Valuation _DB Dados do Mercado_Açúcar Físico não embarcado - Nov08 - Conferido_Dólar_Relatório Gerencial_3-Balanço" xfId="28057"/>
    <cellStyle name="s_Valuation _DB Dados do Mercado_Açúcar Físico não embarcado - Nov08 - Conferido_Dólar_Relatório Gerencial_7-Estoque" xfId="28058"/>
    <cellStyle name="s_Valuation _DB Dados do Mercado_Açúcar Físico não embarcado - Nov08 - Conferido_Dólar_Relatório Gerencial_DB Entrada" xfId="28059"/>
    <cellStyle name="s_Valuation _DB Dados do Mercado_Açúcar Físico não embarcado - Nov08 - Conferido_Dólar_Relatório Gerencial_DB Entrada 2" xfId="28060"/>
    <cellStyle name="s_Valuation _DB Dados do Mercado_Açúcar Físico não embarcado - Nov08 - Conferido_Dólar_Relatório Gerencial_DB Entrada 2_15-FINANCEIRAS" xfId="28061"/>
    <cellStyle name="s_Valuation _DB Dados do Mercado_Açúcar Físico não embarcado - Nov08 - Conferido_Dólar_Relatório Gerencial_DB Entrada_15-FINANCEIRAS" xfId="28062"/>
    <cellStyle name="s_Valuation _DB Dados do Mercado_Açúcar Físico não embarcado - Nov08 - Conferido_Dólar_Relatório Gerencial_DB Entrada_15-FINANCEIRAS_1" xfId="28063"/>
    <cellStyle name="s_Valuation _DB Dados do Mercado_Açúcar Físico não embarcado - Nov08 - Conferido_Dólar_Relatório Gerencial_DB Entrada_2-DRE" xfId="28064"/>
    <cellStyle name="s_Valuation _DB Dados do Mercado_Açúcar Físico não embarcado - Nov08 - Conferido_Dólar_Relatório Gerencial_DB Entrada_2-DRE_Dep_Judiciais-Contingências" xfId="28065"/>
    <cellStyle name="s_Valuation _DB Dados do Mercado_Açúcar Físico não embarcado - Nov08 - Conferido_Dólar_Relatório Gerencial_DB Entrada_2-DRE_DFC Gerencial" xfId="28066"/>
    <cellStyle name="s_Valuation _DB Dados do Mercado_Açúcar Físico não embarcado - Nov08 - Conferido_Dólar_Relatório Gerencial_DB Entrada_2-DRE_DMPL" xfId="28067"/>
    <cellStyle name="s_Valuation _DB Dados do Mercado_Açúcar Físico não embarcado - Nov08 - Conferido_Dólar_Relatório Gerencial_DB Entrada_3-Balanço" xfId="28068"/>
    <cellStyle name="s_Valuation _DB Dados do Mercado_Açúcar Físico não embarcado - Nov08 - Conferido_Dólar_Relatório Gerencial_DB Entrada_7-Estoque" xfId="28069"/>
    <cellStyle name="s_Valuation _DB Dados do Mercado_Açúcar Físico não embarcado - Nov08 - Conferido_Heating Oil" xfId="28070"/>
    <cellStyle name="s_Valuation _DB Dados do Mercado_Açúcar Físico não embarcado - Nov08 - Conferido_Heating Oil 2" xfId="28071"/>
    <cellStyle name="s_Valuation _DB Dados do Mercado_Açúcar Físico não embarcado - Nov08 - Conferido_Heating Oil 2_15-FINANCEIRAS" xfId="28072"/>
    <cellStyle name="s_Valuation _DB Dados do Mercado_Açúcar Físico não embarcado - Nov08 - Conferido_Heating Oil_15-FINANCEIRAS" xfId="28073"/>
    <cellStyle name="s_Valuation _DB Dados do Mercado_Açúcar Físico não embarcado - Nov08 - Conferido_Heating Oil_15-FINANCEIRAS_1" xfId="28074"/>
    <cellStyle name="s_Valuation _DB Dados do Mercado_Açúcar Físico não embarcado - Nov08 - Conferido_Heating Oil_2-DRE" xfId="28075"/>
    <cellStyle name="s_Valuation _DB Dados do Mercado_Açúcar Físico não embarcado - Nov08 - Conferido_Heating Oil_2-DRE_Dep_Judiciais-Contingências" xfId="28076"/>
    <cellStyle name="s_Valuation _DB Dados do Mercado_Açúcar Físico não embarcado - Nov08 - Conferido_Heating Oil_2-DRE_DFC Gerencial" xfId="28077"/>
    <cellStyle name="s_Valuation _DB Dados do Mercado_Açúcar Físico não embarcado - Nov08 - Conferido_Heating Oil_2-DRE_DMPL" xfId="28078"/>
    <cellStyle name="s_Valuation _DB Dados do Mercado_Açúcar Físico não embarcado - Nov08 - Conferido_Heating Oil_3-Balanço" xfId="28079"/>
    <cellStyle name="s_Valuation _DB Dados do Mercado_Açúcar Físico não embarcado - Nov08 - Conferido_Heating Oil_7-Estoque" xfId="28080"/>
    <cellStyle name="s_Valuation _DB Dados do Mercado_Açúcar Físico não embarcado - Nov08 - Conferido_Heating Oil_Relatório Gerencial" xfId="28081"/>
    <cellStyle name="s_Valuation _DB Dados do Mercado_Açúcar Físico não embarcado - Nov08 - Conferido_Heating Oil_Relatório Gerencial 2" xfId="28082"/>
    <cellStyle name="s_Valuation _DB Dados do Mercado_Açúcar Físico não embarcado - Nov08 - Conferido_Heating Oil_Relatório Gerencial 2_15-FINANCEIRAS" xfId="28083"/>
    <cellStyle name="s_Valuation _DB Dados do Mercado_Açúcar Físico não embarcado - Nov08 - Conferido_Heating Oil_Relatório Gerencial_15-FINANCEIRAS" xfId="28084"/>
    <cellStyle name="s_Valuation _DB Dados do Mercado_Açúcar Físico não embarcado - Nov08 - Conferido_Heating Oil_Relatório Gerencial_15-FINANCEIRAS_1" xfId="28085"/>
    <cellStyle name="s_Valuation _DB Dados do Mercado_Açúcar Físico não embarcado - Nov08 - Conferido_Heating Oil_Relatório Gerencial_2-DRE" xfId="28086"/>
    <cellStyle name="s_Valuation _DB Dados do Mercado_Açúcar Físico não embarcado - Nov08 - Conferido_Heating Oil_Relatório Gerencial_2-DRE_Dep_Judiciais-Contingências" xfId="28087"/>
    <cellStyle name="s_Valuation _DB Dados do Mercado_Açúcar Físico não embarcado - Nov08 - Conferido_Heating Oil_Relatório Gerencial_2-DRE_DFC Gerencial" xfId="28088"/>
    <cellStyle name="s_Valuation _DB Dados do Mercado_Açúcar Físico não embarcado - Nov08 - Conferido_Heating Oil_Relatório Gerencial_2-DRE_DMPL" xfId="28089"/>
    <cellStyle name="s_Valuation _DB Dados do Mercado_Açúcar Físico não embarcado - Nov08 - Conferido_Heating Oil_Relatório Gerencial_3-Balanço" xfId="28090"/>
    <cellStyle name="s_Valuation _DB Dados do Mercado_Açúcar Físico não embarcado - Nov08 - Conferido_Heating Oil_Relatório Gerencial_7-Estoque" xfId="28091"/>
    <cellStyle name="s_Valuation _DB Dados do Mercado_Açúcar Físico não embarcado - Nov08 - Conferido_Heating Oil_Relatório Gerencial_DB Entrada" xfId="28092"/>
    <cellStyle name="s_Valuation _DB Dados do Mercado_Açúcar Físico não embarcado - Nov08 - Conferido_Heating Oil_Relatório Gerencial_DB Entrada 2" xfId="28093"/>
    <cellStyle name="s_Valuation _DB Dados do Mercado_Açúcar Físico não embarcado - Nov08 - Conferido_Heating Oil_Relatório Gerencial_DB Entrada 2_15-FINANCEIRAS" xfId="28094"/>
    <cellStyle name="s_Valuation _DB Dados do Mercado_Açúcar Físico não embarcado - Nov08 - Conferido_Heating Oil_Relatório Gerencial_DB Entrada_15-FINANCEIRAS" xfId="28095"/>
    <cellStyle name="s_Valuation _DB Dados do Mercado_Açúcar Físico não embarcado - Nov08 - Conferido_Heating Oil_Relatório Gerencial_DB Entrada_15-FINANCEIRAS_1" xfId="28096"/>
    <cellStyle name="s_Valuation _DB Dados do Mercado_Açúcar Físico não embarcado - Nov08 - Conferido_Heating Oil_Relatório Gerencial_DB Entrada_2-DRE" xfId="28097"/>
    <cellStyle name="s_Valuation _DB Dados do Mercado_Açúcar Físico não embarcado - Nov08 - Conferido_Heating Oil_Relatório Gerencial_DB Entrada_2-DRE_Dep_Judiciais-Contingências" xfId="28098"/>
    <cellStyle name="s_Valuation _DB Dados do Mercado_Açúcar Físico não embarcado - Nov08 - Conferido_Heating Oil_Relatório Gerencial_DB Entrada_2-DRE_DFC Gerencial" xfId="28099"/>
    <cellStyle name="s_Valuation _DB Dados do Mercado_Açúcar Físico não embarcado - Nov08 - Conferido_Heating Oil_Relatório Gerencial_DB Entrada_2-DRE_DMPL" xfId="28100"/>
    <cellStyle name="s_Valuation _DB Dados do Mercado_Açúcar Físico não embarcado - Nov08 - Conferido_Heating Oil_Relatório Gerencial_DB Entrada_3-Balanço" xfId="28101"/>
    <cellStyle name="s_Valuation _DB Dados do Mercado_Açúcar Físico não embarcado - Nov08 - Conferido_Heating Oil_Relatório Gerencial_DB Entrada_7-Estoque" xfId="28102"/>
    <cellStyle name="s_Valuation _DB Dados do Mercado_Açúcar Físico não embarcado - Nov08 - Conferido_MARGIN CALL" xfId="28103"/>
    <cellStyle name="s_Valuation _DB Dados do Mercado_Açúcar Físico não embarcado - Nov08 - Conferido_MARGIN CALL 2" xfId="28104"/>
    <cellStyle name="s_Valuation _DB Dados do Mercado_Açúcar Físico não embarcado - Nov08 - Conferido_MARGIN CALL 2_15-FINANCEIRAS" xfId="28105"/>
    <cellStyle name="s_Valuation _DB Dados do Mercado_Açúcar Físico não embarcado - Nov08 - Conferido_MARGIN CALL_15-FINANCEIRAS" xfId="28106"/>
    <cellStyle name="s_Valuation _DB Dados do Mercado_Açúcar Físico não embarcado - Nov08 - Conferido_MARGIN CALL_15-FINANCEIRAS_1" xfId="28107"/>
    <cellStyle name="s_Valuation _DB Dados do Mercado_Açúcar Físico não embarcado - Nov08 - Conferido_MARGIN CALL_2-DRE" xfId="28108"/>
    <cellStyle name="s_Valuation _DB Dados do Mercado_Açúcar Físico não embarcado - Nov08 - Conferido_MARGIN CALL_2-DRE_Dep_Judiciais-Contingências" xfId="28109"/>
    <cellStyle name="s_Valuation _DB Dados do Mercado_Açúcar Físico não embarcado - Nov08 - Conferido_MARGIN CALL_2-DRE_DFC Gerencial" xfId="28110"/>
    <cellStyle name="s_Valuation _DB Dados do Mercado_Açúcar Físico não embarcado - Nov08 - Conferido_MARGIN CALL_2-DRE_DMPL" xfId="28111"/>
    <cellStyle name="s_Valuation _DB Dados do Mercado_Açúcar Físico não embarcado - Nov08 - Conferido_MARGIN CALL_3-Balanço" xfId="28112"/>
    <cellStyle name="s_Valuation _DB Dados do Mercado_Açúcar Físico não embarcado - Nov08 - Conferido_MARGIN CALL_7-Estoque" xfId="28113"/>
    <cellStyle name="s_Valuation _DB Dados do Mercado_Açúcar Físico não embarcado - Nov08 - Conferido_MARGIN CALL_Relatório Gerencial" xfId="28114"/>
    <cellStyle name="s_Valuation _DB Dados do Mercado_Açúcar Físico não embarcado - Nov08 - Conferido_MARGIN CALL_Relatório Gerencial 2" xfId="28115"/>
    <cellStyle name="s_Valuation _DB Dados do Mercado_Açúcar Físico não embarcado - Nov08 - Conferido_MARGIN CALL_Relatório Gerencial 2_15-FINANCEIRAS" xfId="28116"/>
    <cellStyle name="s_Valuation _DB Dados do Mercado_Açúcar Físico não embarcado - Nov08 - Conferido_MARGIN CALL_Relatório Gerencial_15-FINANCEIRAS" xfId="28117"/>
    <cellStyle name="s_Valuation _DB Dados do Mercado_Açúcar Físico não embarcado - Nov08 - Conferido_MARGIN CALL_Relatório Gerencial_15-FINANCEIRAS_1" xfId="28118"/>
    <cellStyle name="s_Valuation _DB Dados do Mercado_Açúcar Físico não embarcado - Nov08 - Conferido_MARGIN CALL_Relatório Gerencial_2-DRE" xfId="28119"/>
    <cellStyle name="s_Valuation _DB Dados do Mercado_Açúcar Físico não embarcado - Nov08 - Conferido_MARGIN CALL_Relatório Gerencial_2-DRE_Dep_Judiciais-Contingências" xfId="28120"/>
    <cellStyle name="s_Valuation _DB Dados do Mercado_Açúcar Físico não embarcado - Nov08 - Conferido_MARGIN CALL_Relatório Gerencial_2-DRE_DFC Gerencial" xfId="28121"/>
    <cellStyle name="s_Valuation _DB Dados do Mercado_Açúcar Físico não embarcado - Nov08 - Conferido_MARGIN CALL_Relatório Gerencial_2-DRE_DMPL" xfId="28122"/>
    <cellStyle name="s_Valuation _DB Dados do Mercado_Açúcar Físico não embarcado - Nov08 - Conferido_MARGIN CALL_Relatório Gerencial_3-Balanço" xfId="28123"/>
    <cellStyle name="s_Valuation _DB Dados do Mercado_Açúcar Físico não embarcado - Nov08 - Conferido_MARGIN CALL_Relatório Gerencial_7-Estoque" xfId="28124"/>
    <cellStyle name="s_Valuation _DB Dados do Mercado_Açúcar Físico não embarcado - Nov08 - Conferido_MARGIN CALL_Relatório Gerencial_DB Entrada" xfId="28125"/>
    <cellStyle name="s_Valuation _DB Dados do Mercado_Açúcar Físico não embarcado - Nov08 - Conferido_MARGIN CALL_Relatório Gerencial_DB Entrada 2" xfId="28126"/>
    <cellStyle name="s_Valuation _DB Dados do Mercado_Açúcar Físico não embarcado - Nov08 - Conferido_MARGIN CALL_Relatório Gerencial_DB Entrada 2_15-FINANCEIRAS" xfId="28127"/>
    <cellStyle name="s_Valuation _DB Dados do Mercado_Açúcar Físico não embarcado - Nov08 - Conferido_MARGIN CALL_Relatório Gerencial_DB Entrada_15-FINANCEIRAS" xfId="28128"/>
    <cellStyle name="s_Valuation _DB Dados do Mercado_Açúcar Físico não embarcado - Nov08 - Conferido_MARGIN CALL_Relatório Gerencial_DB Entrada_15-FINANCEIRAS_1" xfId="28129"/>
    <cellStyle name="s_Valuation _DB Dados do Mercado_Açúcar Físico não embarcado - Nov08 - Conferido_MARGIN CALL_Relatório Gerencial_DB Entrada_2-DRE" xfId="28130"/>
    <cellStyle name="s_Valuation _DB Dados do Mercado_Açúcar Físico não embarcado - Nov08 - Conferido_MARGIN CALL_Relatório Gerencial_DB Entrada_2-DRE_Dep_Judiciais-Contingências" xfId="28131"/>
    <cellStyle name="s_Valuation _DB Dados do Mercado_Açúcar Físico não embarcado - Nov08 - Conferido_MARGIN CALL_Relatório Gerencial_DB Entrada_2-DRE_DFC Gerencial" xfId="28132"/>
    <cellStyle name="s_Valuation _DB Dados do Mercado_Açúcar Físico não embarcado - Nov08 - Conferido_MARGIN CALL_Relatório Gerencial_DB Entrada_2-DRE_DMPL" xfId="28133"/>
    <cellStyle name="s_Valuation _DB Dados do Mercado_Açúcar Físico não embarcado - Nov08 - Conferido_MARGIN CALL_Relatório Gerencial_DB Entrada_3-Balanço" xfId="28134"/>
    <cellStyle name="s_Valuation _DB Dados do Mercado_Açúcar Físico não embarcado - Nov08 - Conferido_MARGIN CALL_Relatório Gerencial_DB Entrada_7-Estoque" xfId="28135"/>
    <cellStyle name="s_Valuation _DB Dados do Mercado_Açúcar Físico não embarcado - Nov08 - Conferido_NDF" xfId="28136"/>
    <cellStyle name="s_Valuation _DB Dados do Mercado_Açúcar Físico não embarcado - Nov08 - Conferido_NDF 2" xfId="28137"/>
    <cellStyle name="s_Valuation _DB Dados do Mercado_Açúcar Físico não embarcado - Nov08 - Conferido_NDF 2_15-FINANCEIRAS" xfId="28138"/>
    <cellStyle name="s_Valuation _DB Dados do Mercado_Açúcar Físico não embarcado - Nov08 - Conferido_NDF_15-FINANCEIRAS" xfId="28139"/>
    <cellStyle name="s_Valuation _DB Dados do Mercado_Açúcar Físico não embarcado - Nov08 - Conferido_NDF_15-FINANCEIRAS_1" xfId="28140"/>
    <cellStyle name="s_Valuation _DB Dados do Mercado_Açúcar Físico não embarcado - Nov08 - Conferido_NDF_2-DRE" xfId="28141"/>
    <cellStyle name="s_Valuation _DB Dados do Mercado_Açúcar Físico não embarcado - Nov08 - Conferido_NDF_2-DRE_Dep_Judiciais-Contingências" xfId="28142"/>
    <cellStyle name="s_Valuation _DB Dados do Mercado_Açúcar Físico não embarcado - Nov08 - Conferido_NDF_2-DRE_DFC Gerencial" xfId="28143"/>
    <cellStyle name="s_Valuation _DB Dados do Mercado_Açúcar Físico não embarcado - Nov08 - Conferido_NDF_2-DRE_DMPL" xfId="28144"/>
    <cellStyle name="s_Valuation _DB Dados do Mercado_Açúcar Físico não embarcado - Nov08 - Conferido_NDF_3-Balanço" xfId="28145"/>
    <cellStyle name="s_Valuation _DB Dados do Mercado_Açúcar Físico não embarcado - Nov08 - Conferido_NDF_7-Estoque" xfId="28146"/>
    <cellStyle name="s_Valuation _DB Dados do Mercado_Açúcar Físico não embarcado - Nov08 - Conferido_NDF_Relatório Gerencial" xfId="28147"/>
    <cellStyle name="s_Valuation _DB Dados do Mercado_Açúcar Físico não embarcado - Nov08 - Conferido_NDF_Relatório Gerencial 2" xfId="28148"/>
    <cellStyle name="s_Valuation _DB Dados do Mercado_Açúcar Físico não embarcado - Nov08 - Conferido_NDF_Relatório Gerencial 2_15-FINANCEIRAS" xfId="28149"/>
    <cellStyle name="s_Valuation _DB Dados do Mercado_Açúcar Físico não embarcado - Nov08 - Conferido_NDF_Relatório Gerencial_15-FINANCEIRAS" xfId="28150"/>
    <cellStyle name="s_Valuation _DB Dados do Mercado_Açúcar Físico não embarcado - Nov08 - Conferido_NDF_Relatório Gerencial_15-FINANCEIRAS_1" xfId="28151"/>
    <cellStyle name="s_Valuation _DB Dados do Mercado_Açúcar Físico não embarcado - Nov08 - Conferido_NDF_Relatório Gerencial_2-DRE" xfId="28152"/>
    <cellStyle name="s_Valuation _DB Dados do Mercado_Açúcar Físico não embarcado - Nov08 - Conferido_NDF_Relatório Gerencial_2-DRE_Dep_Judiciais-Contingências" xfId="28153"/>
    <cellStyle name="s_Valuation _DB Dados do Mercado_Açúcar Físico não embarcado - Nov08 - Conferido_NDF_Relatório Gerencial_2-DRE_DFC Gerencial" xfId="28154"/>
    <cellStyle name="s_Valuation _DB Dados do Mercado_Açúcar Físico não embarcado - Nov08 - Conferido_NDF_Relatório Gerencial_2-DRE_DMPL" xfId="28155"/>
    <cellStyle name="s_Valuation _DB Dados do Mercado_Açúcar Físico não embarcado - Nov08 - Conferido_NDF_Relatório Gerencial_3-Balanço" xfId="28156"/>
    <cellStyle name="s_Valuation _DB Dados do Mercado_Açúcar Físico não embarcado - Nov08 - Conferido_NDF_Relatório Gerencial_7-Estoque" xfId="28157"/>
    <cellStyle name="s_Valuation _DB Dados do Mercado_Açúcar Físico não embarcado - Nov08 - Conferido_NDF_Relatório Gerencial_DB Entrada" xfId="28158"/>
    <cellStyle name="s_Valuation _DB Dados do Mercado_Açúcar Físico não embarcado - Nov08 - Conferido_NDF_Relatório Gerencial_DB Entrada 2" xfId="28159"/>
    <cellStyle name="s_Valuation _DB Dados do Mercado_Açúcar Físico não embarcado - Nov08 - Conferido_NDF_Relatório Gerencial_DB Entrada 2_15-FINANCEIRAS" xfId="28160"/>
    <cellStyle name="s_Valuation _DB Dados do Mercado_Açúcar Físico não embarcado - Nov08 - Conferido_NDF_Relatório Gerencial_DB Entrada_15-FINANCEIRAS" xfId="28161"/>
    <cellStyle name="s_Valuation _DB Dados do Mercado_Açúcar Físico não embarcado - Nov08 - Conferido_NDF_Relatório Gerencial_DB Entrada_15-FINANCEIRAS_1" xfId="28162"/>
    <cellStyle name="s_Valuation _DB Dados do Mercado_Açúcar Físico não embarcado - Nov08 - Conferido_NDF_Relatório Gerencial_DB Entrada_2-DRE" xfId="28163"/>
    <cellStyle name="s_Valuation _DB Dados do Mercado_Açúcar Físico não embarcado - Nov08 - Conferido_NDF_Relatório Gerencial_DB Entrada_2-DRE_Dep_Judiciais-Contingências" xfId="28164"/>
    <cellStyle name="s_Valuation _DB Dados do Mercado_Açúcar Físico não embarcado - Nov08 - Conferido_NDF_Relatório Gerencial_DB Entrada_2-DRE_DFC Gerencial" xfId="28165"/>
    <cellStyle name="s_Valuation _DB Dados do Mercado_Açúcar Físico não embarcado - Nov08 - Conferido_NDF_Relatório Gerencial_DB Entrada_2-DRE_DMPL" xfId="28166"/>
    <cellStyle name="s_Valuation _DB Dados do Mercado_Açúcar Físico não embarcado - Nov08 - Conferido_NDF_Relatório Gerencial_DB Entrada_3-Balanço" xfId="28167"/>
    <cellStyle name="s_Valuation _DB Dados do Mercado_Açúcar Físico não embarcado - Nov08 - Conferido_NDF_Relatório Gerencial_DB Entrada_7-Estoque" xfId="28168"/>
    <cellStyle name="s_Valuation _DB Dados do Mercado_Açúcar Físico não embarcado - Nov08 - Conferido_ptax" xfId="28169"/>
    <cellStyle name="s_Valuation _DB Dados do Mercado_Açúcar Físico não embarcado - Nov08 - Conferido_ptax 2" xfId="28170"/>
    <cellStyle name="s_Valuation _DB Dados do Mercado_Açúcar Físico não embarcado - Nov08 - Conferido_ptax 2_15-FINANCEIRAS" xfId="28171"/>
    <cellStyle name="s_Valuation _DB Dados do Mercado_Açúcar Físico não embarcado - Nov08 - Conferido_ptax_15-FINANCEIRAS" xfId="28172"/>
    <cellStyle name="s_Valuation _DB Dados do Mercado_Açúcar Físico não embarcado - Nov08 - Conferido_ptax_15-FINANCEIRAS_1" xfId="28173"/>
    <cellStyle name="s_Valuation _DB Dados do Mercado_Açúcar Físico não embarcado - Nov08 - Conferido_ptax_2-DRE" xfId="28174"/>
    <cellStyle name="s_Valuation _DB Dados do Mercado_Açúcar Físico não embarcado - Nov08 - Conferido_ptax_2-DRE_Dep_Judiciais-Contingências" xfId="28175"/>
    <cellStyle name="s_Valuation _DB Dados do Mercado_Açúcar Físico não embarcado - Nov08 - Conferido_ptax_2-DRE_DFC Gerencial" xfId="28176"/>
    <cellStyle name="s_Valuation _DB Dados do Mercado_Açúcar Físico não embarcado - Nov08 - Conferido_ptax_2-DRE_DMPL" xfId="28177"/>
    <cellStyle name="s_Valuation _DB Dados do Mercado_Açúcar Físico não embarcado - Nov08 - Conferido_ptax_3-Balanço" xfId="28178"/>
    <cellStyle name="s_Valuation _DB Dados do Mercado_Açúcar Físico não embarcado - Nov08 - Conferido_ptax_7-Estoque" xfId="28179"/>
    <cellStyle name="s_Valuation _DB Dados do Mercado_Açúcar Físico não embarcado - Nov08 - Conferido_ptax_Relatório Gerencial" xfId="28180"/>
    <cellStyle name="s_Valuation _DB Dados do Mercado_Açúcar Físico não embarcado - Nov08 - Conferido_ptax_Relatório Gerencial 2" xfId="28181"/>
    <cellStyle name="s_Valuation _DB Dados do Mercado_Açúcar Físico não embarcado - Nov08 - Conferido_ptax_Relatório Gerencial 2_15-FINANCEIRAS" xfId="28182"/>
    <cellStyle name="s_Valuation _DB Dados do Mercado_Açúcar Físico não embarcado - Nov08 - Conferido_ptax_Relatório Gerencial_15-FINANCEIRAS" xfId="28183"/>
    <cellStyle name="s_Valuation _DB Dados do Mercado_Açúcar Físico não embarcado - Nov08 - Conferido_ptax_Relatório Gerencial_15-FINANCEIRAS_1" xfId="28184"/>
    <cellStyle name="s_Valuation _DB Dados do Mercado_Açúcar Físico não embarcado - Nov08 - Conferido_ptax_Relatório Gerencial_2-DRE" xfId="28185"/>
    <cellStyle name="s_Valuation _DB Dados do Mercado_Açúcar Físico não embarcado - Nov08 - Conferido_ptax_Relatório Gerencial_2-DRE_Dep_Judiciais-Contingências" xfId="28186"/>
    <cellStyle name="s_Valuation _DB Dados do Mercado_Açúcar Físico não embarcado - Nov08 - Conferido_ptax_Relatório Gerencial_2-DRE_DFC Gerencial" xfId="28187"/>
    <cellStyle name="s_Valuation _DB Dados do Mercado_Açúcar Físico não embarcado - Nov08 - Conferido_ptax_Relatório Gerencial_2-DRE_DMPL" xfId="28188"/>
    <cellStyle name="s_Valuation _DB Dados do Mercado_Açúcar Físico não embarcado - Nov08 - Conferido_ptax_Relatório Gerencial_3-Balanço" xfId="28189"/>
    <cellStyle name="s_Valuation _DB Dados do Mercado_Açúcar Físico não embarcado - Nov08 - Conferido_ptax_Relatório Gerencial_7-Estoque" xfId="28190"/>
    <cellStyle name="s_Valuation _DB Dados do Mercado_Açúcar Físico não embarcado - Nov08 - Conferido_ptax_Relatório Gerencial_DB Entrada" xfId="28191"/>
    <cellStyle name="s_Valuation _DB Dados do Mercado_Açúcar Físico não embarcado - Nov08 - Conferido_ptax_Relatório Gerencial_DB Entrada 2" xfId="28192"/>
    <cellStyle name="s_Valuation _DB Dados do Mercado_Açúcar Físico não embarcado - Nov08 - Conferido_ptax_Relatório Gerencial_DB Entrada 2_15-FINANCEIRAS" xfId="28193"/>
    <cellStyle name="s_Valuation _DB Dados do Mercado_Açúcar Físico não embarcado - Nov08 - Conferido_ptax_Relatório Gerencial_DB Entrada_15-FINANCEIRAS" xfId="28194"/>
    <cellStyle name="s_Valuation _DB Dados do Mercado_Açúcar Físico não embarcado - Nov08 - Conferido_ptax_Relatório Gerencial_DB Entrada_15-FINANCEIRAS_1" xfId="28195"/>
    <cellStyle name="s_Valuation _DB Dados do Mercado_Açúcar Físico não embarcado - Nov08 - Conferido_ptax_Relatório Gerencial_DB Entrada_2-DRE" xfId="28196"/>
    <cellStyle name="s_Valuation _DB Dados do Mercado_Açúcar Físico não embarcado - Nov08 - Conferido_ptax_Relatório Gerencial_DB Entrada_2-DRE_Dep_Judiciais-Contingências" xfId="28197"/>
    <cellStyle name="s_Valuation _DB Dados do Mercado_Açúcar Físico não embarcado - Nov08 - Conferido_ptax_Relatório Gerencial_DB Entrada_2-DRE_DFC Gerencial" xfId="28198"/>
    <cellStyle name="s_Valuation _DB Dados do Mercado_Açúcar Físico não embarcado - Nov08 - Conferido_ptax_Relatório Gerencial_DB Entrada_2-DRE_DMPL" xfId="28199"/>
    <cellStyle name="s_Valuation _DB Dados do Mercado_Açúcar Físico não embarcado - Nov08 - Conferido_ptax_Relatório Gerencial_DB Entrada_3-Balanço" xfId="28200"/>
    <cellStyle name="s_Valuation _DB Dados do Mercado_Açúcar Físico não embarcado - Nov08 - Conferido_ptax_Relatório Gerencial_DB Entrada_7-Estoque" xfId="28201"/>
    <cellStyle name="s_Valuation _DB Dados do Mercado_Açúcar Físico não embarcado - Nov08 - Conferido_relatorio" xfId="28202"/>
    <cellStyle name="s_Valuation _DB Dados do Mercado_Açúcar Físico não embarcado - Nov08 - Conferido_relatorio 10" xfId="28203"/>
    <cellStyle name="s_Valuation _DB Dados do Mercado_Açúcar Físico não embarcado - Nov08 - Conferido_relatorio 10 2" xfId="28204"/>
    <cellStyle name="s_Valuation _DB Dados do Mercado_Açúcar Físico não embarcado - Nov08 - Conferido_relatorio 10 2_15-FINANCEIRAS" xfId="28205"/>
    <cellStyle name="s_Valuation _DB Dados do Mercado_Açúcar Físico não embarcado - Nov08 - Conferido_relatorio 10_15-FINANCEIRAS" xfId="28206"/>
    <cellStyle name="s_Valuation _DB Dados do Mercado_Açúcar Físico não embarcado - Nov08 - Conferido_relatorio 10_15-FINANCEIRAS_1" xfId="28207"/>
    <cellStyle name="s_Valuation _DB Dados do Mercado_Açúcar Físico não embarcado - Nov08 - Conferido_relatorio 10_2-DRE" xfId="28208"/>
    <cellStyle name="s_Valuation _DB Dados do Mercado_Açúcar Físico não embarcado - Nov08 - Conferido_relatorio 10_2-DRE_Dep_Judiciais-Contingências" xfId="28209"/>
    <cellStyle name="s_Valuation _DB Dados do Mercado_Açúcar Físico não embarcado - Nov08 - Conferido_relatorio 10_2-DRE_DFC Gerencial" xfId="28210"/>
    <cellStyle name="s_Valuation _DB Dados do Mercado_Açúcar Físico não embarcado - Nov08 - Conferido_relatorio 10_2-DRE_DMPL" xfId="28211"/>
    <cellStyle name="s_Valuation _DB Dados do Mercado_Açúcar Físico não embarcado - Nov08 - Conferido_relatorio 10_3-Balanço" xfId="28212"/>
    <cellStyle name="s_Valuation _DB Dados do Mercado_Açúcar Físico não embarcado - Nov08 - Conferido_relatorio 10_7-Estoque" xfId="28213"/>
    <cellStyle name="s_Valuation _DB Dados do Mercado_Açúcar Físico não embarcado - Nov08 - Conferido_relatorio 10_Relatório Gerencial" xfId="28214"/>
    <cellStyle name="s_Valuation _DB Dados do Mercado_Açúcar Físico não embarcado - Nov08 - Conferido_relatorio 10_Relatório Gerencial 2" xfId="28215"/>
    <cellStyle name="s_Valuation _DB Dados do Mercado_Açúcar Físico não embarcado - Nov08 - Conferido_relatorio 10_Relatório Gerencial 2_15-FINANCEIRAS" xfId="28216"/>
    <cellStyle name="s_Valuation _DB Dados do Mercado_Açúcar Físico não embarcado - Nov08 - Conferido_relatorio 10_Relatório Gerencial_15-FINANCEIRAS" xfId="28217"/>
    <cellStyle name="s_Valuation _DB Dados do Mercado_Açúcar Físico não embarcado - Nov08 - Conferido_relatorio 10_Relatório Gerencial_15-FINANCEIRAS_1" xfId="28218"/>
    <cellStyle name="s_Valuation _DB Dados do Mercado_Açúcar Físico não embarcado - Nov08 - Conferido_relatorio 10_Relatório Gerencial_2-DRE" xfId="28219"/>
    <cellStyle name="s_Valuation _DB Dados do Mercado_Açúcar Físico não embarcado - Nov08 - Conferido_relatorio 10_Relatório Gerencial_2-DRE_Dep_Judiciais-Contingências" xfId="28220"/>
    <cellStyle name="s_Valuation _DB Dados do Mercado_Açúcar Físico não embarcado - Nov08 - Conferido_relatorio 10_Relatório Gerencial_2-DRE_DFC Gerencial" xfId="28221"/>
    <cellStyle name="s_Valuation _DB Dados do Mercado_Açúcar Físico não embarcado - Nov08 - Conferido_relatorio 10_Relatório Gerencial_2-DRE_DMPL" xfId="28222"/>
    <cellStyle name="s_Valuation _DB Dados do Mercado_Açúcar Físico não embarcado - Nov08 - Conferido_relatorio 10_Relatório Gerencial_3-Balanço" xfId="28223"/>
    <cellStyle name="s_Valuation _DB Dados do Mercado_Açúcar Físico não embarcado - Nov08 - Conferido_relatorio 10_Relatório Gerencial_7-Estoque" xfId="28224"/>
    <cellStyle name="s_Valuation _DB Dados do Mercado_Açúcar Físico não embarcado - Nov08 - Conferido_relatorio 10_Relatório Gerencial_DB Entrada" xfId="28225"/>
    <cellStyle name="s_Valuation _DB Dados do Mercado_Açúcar Físico não embarcado - Nov08 - Conferido_relatorio 10_Relatório Gerencial_DB Entrada 2" xfId="28226"/>
    <cellStyle name="s_Valuation _DB Dados do Mercado_Açúcar Físico não embarcado - Nov08 - Conferido_relatorio 10_Relatório Gerencial_DB Entrada 2_15-FINANCEIRAS" xfId="28227"/>
    <cellStyle name="s_Valuation _DB Dados do Mercado_Açúcar Físico não embarcado - Nov08 - Conferido_relatorio 10_Relatório Gerencial_DB Entrada_15-FINANCEIRAS" xfId="28228"/>
    <cellStyle name="s_Valuation _DB Dados do Mercado_Açúcar Físico não embarcado - Nov08 - Conferido_relatorio 10_Relatório Gerencial_DB Entrada_15-FINANCEIRAS_1" xfId="28229"/>
    <cellStyle name="s_Valuation _DB Dados do Mercado_Açúcar Físico não embarcado - Nov08 - Conferido_relatorio 10_Relatório Gerencial_DB Entrada_2-DRE" xfId="28230"/>
    <cellStyle name="s_Valuation _DB Dados do Mercado_Açúcar Físico não embarcado - Nov08 - Conferido_relatorio 10_Relatório Gerencial_DB Entrada_2-DRE_Dep_Judiciais-Contingências" xfId="28231"/>
    <cellStyle name="s_Valuation _DB Dados do Mercado_Açúcar Físico não embarcado - Nov08 - Conferido_relatorio 10_Relatório Gerencial_DB Entrada_2-DRE_DFC Gerencial" xfId="28232"/>
    <cellStyle name="s_Valuation _DB Dados do Mercado_Açúcar Físico não embarcado - Nov08 - Conferido_relatorio 10_Relatório Gerencial_DB Entrada_2-DRE_DMPL" xfId="28233"/>
    <cellStyle name="s_Valuation _DB Dados do Mercado_Açúcar Físico não embarcado - Nov08 - Conferido_relatorio 10_Relatório Gerencial_DB Entrada_3-Balanço" xfId="28234"/>
    <cellStyle name="s_Valuation _DB Dados do Mercado_Açúcar Físico não embarcado - Nov08 - Conferido_relatorio 10_Relatório Gerencial_DB Entrada_7-Estoque" xfId="28235"/>
    <cellStyle name="s_Valuation _DB Dados do Mercado_Açúcar Físico não embarcado - Nov08 - Conferido_relatorio 11" xfId="28236"/>
    <cellStyle name="s_Valuation _DB Dados do Mercado_Açúcar Físico não embarcado - Nov08 - Conferido_relatorio 11 2" xfId="28237"/>
    <cellStyle name="s_Valuation _DB Dados do Mercado_Açúcar Físico não embarcado - Nov08 - Conferido_relatorio 11 2_15-FINANCEIRAS" xfId="28238"/>
    <cellStyle name="s_Valuation _DB Dados do Mercado_Açúcar Físico não embarcado - Nov08 - Conferido_relatorio 11_15-FINANCEIRAS" xfId="28239"/>
    <cellStyle name="s_Valuation _DB Dados do Mercado_Açúcar Físico não embarcado - Nov08 - Conferido_relatorio 11_15-FINANCEIRAS_1" xfId="28240"/>
    <cellStyle name="s_Valuation _DB Dados do Mercado_Açúcar Físico não embarcado - Nov08 - Conferido_relatorio 11_2-DRE" xfId="28241"/>
    <cellStyle name="s_Valuation _DB Dados do Mercado_Açúcar Físico não embarcado - Nov08 - Conferido_relatorio 11_2-DRE_Dep_Judiciais-Contingências" xfId="28242"/>
    <cellStyle name="s_Valuation _DB Dados do Mercado_Açúcar Físico não embarcado - Nov08 - Conferido_relatorio 11_2-DRE_DFC Gerencial" xfId="28243"/>
    <cellStyle name="s_Valuation _DB Dados do Mercado_Açúcar Físico não embarcado - Nov08 - Conferido_relatorio 11_2-DRE_DMPL" xfId="28244"/>
    <cellStyle name="s_Valuation _DB Dados do Mercado_Açúcar Físico não embarcado - Nov08 - Conferido_relatorio 11_3-Balanço" xfId="28245"/>
    <cellStyle name="s_Valuation _DB Dados do Mercado_Açúcar Físico não embarcado - Nov08 - Conferido_relatorio 11_7-Estoque" xfId="28246"/>
    <cellStyle name="s_Valuation _DB Dados do Mercado_Açúcar Físico não embarcado - Nov08 - Conferido_relatorio 11_Relatório Gerencial" xfId="28247"/>
    <cellStyle name="s_Valuation _DB Dados do Mercado_Açúcar Físico não embarcado - Nov08 - Conferido_relatorio 11_Relatório Gerencial 2" xfId="28248"/>
    <cellStyle name="s_Valuation _DB Dados do Mercado_Açúcar Físico não embarcado - Nov08 - Conferido_relatorio 11_Relatório Gerencial 2_15-FINANCEIRAS" xfId="28249"/>
    <cellStyle name="s_Valuation _DB Dados do Mercado_Açúcar Físico não embarcado - Nov08 - Conferido_relatorio 11_Relatório Gerencial_15-FINANCEIRAS" xfId="28250"/>
    <cellStyle name="s_Valuation _DB Dados do Mercado_Açúcar Físico não embarcado - Nov08 - Conferido_relatorio 11_Relatório Gerencial_15-FINANCEIRAS_1" xfId="28251"/>
    <cellStyle name="s_Valuation _DB Dados do Mercado_Açúcar Físico não embarcado - Nov08 - Conferido_relatorio 11_Relatório Gerencial_2-DRE" xfId="28252"/>
    <cellStyle name="s_Valuation _DB Dados do Mercado_Açúcar Físico não embarcado - Nov08 - Conferido_relatorio 11_Relatório Gerencial_2-DRE_Dep_Judiciais-Contingências" xfId="28253"/>
    <cellStyle name="s_Valuation _DB Dados do Mercado_Açúcar Físico não embarcado - Nov08 - Conferido_relatorio 11_Relatório Gerencial_2-DRE_DFC Gerencial" xfId="28254"/>
    <cellStyle name="s_Valuation _DB Dados do Mercado_Açúcar Físico não embarcado - Nov08 - Conferido_relatorio 11_Relatório Gerencial_2-DRE_DMPL" xfId="28255"/>
    <cellStyle name="s_Valuation _DB Dados do Mercado_Açúcar Físico não embarcado - Nov08 - Conferido_relatorio 11_Relatório Gerencial_3-Balanço" xfId="28256"/>
    <cellStyle name="s_Valuation _DB Dados do Mercado_Açúcar Físico não embarcado - Nov08 - Conferido_relatorio 11_Relatório Gerencial_7-Estoque" xfId="28257"/>
    <cellStyle name="s_Valuation _DB Dados do Mercado_Açúcar Físico não embarcado - Nov08 - Conferido_relatorio 11_Relatório Gerencial_DB Entrada" xfId="28258"/>
    <cellStyle name="s_Valuation _DB Dados do Mercado_Açúcar Físico não embarcado - Nov08 - Conferido_relatorio 11_Relatório Gerencial_DB Entrada 2" xfId="28259"/>
    <cellStyle name="s_Valuation _DB Dados do Mercado_Açúcar Físico não embarcado - Nov08 - Conferido_relatorio 11_Relatório Gerencial_DB Entrada 2_15-FINANCEIRAS" xfId="28260"/>
    <cellStyle name="s_Valuation _DB Dados do Mercado_Açúcar Físico não embarcado - Nov08 - Conferido_relatorio 11_Relatório Gerencial_DB Entrada_15-FINANCEIRAS" xfId="28261"/>
    <cellStyle name="s_Valuation _DB Dados do Mercado_Açúcar Físico não embarcado - Nov08 - Conferido_relatorio 11_Relatório Gerencial_DB Entrada_15-FINANCEIRAS_1" xfId="28262"/>
    <cellStyle name="s_Valuation _DB Dados do Mercado_Açúcar Físico não embarcado - Nov08 - Conferido_relatorio 11_Relatório Gerencial_DB Entrada_2-DRE" xfId="28263"/>
    <cellStyle name="s_Valuation _DB Dados do Mercado_Açúcar Físico não embarcado - Nov08 - Conferido_relatorio 11_Relatório Gerencial_DB Entrada_2-DRE_Dep_Judiciais-Contingências" xfId="28264"/>
    <cellStyle name="s_Valuation _DB Dados do Mercado_Açúcar Físico não embarcado - Nov08 - Conferido_relatorio 11_Relatório Gerencial_DB Entrada_2-DRE_DFC Gerencial" xfId="28265"/>
    <cellStyle name="s_Valuation _DB Dados do Mercado_Açúcar Físico não embarcado - Nov08 - Conferido_relatorio 11_Relatório Gerencial_DB Entrada_2-DRE_DMPL" xfId="28266"/>
    <cellStyle name="s_Valuation _DB Dados do Mercado_Açúcar Físico não embarcado - Nov08 - Conferido_relatorio 11_Relatório Gerencial_DB Entrada_3-Balanço" xfId="28267"/>
    <cellStyle name="s_Valuation _DB Dados do Mercado_Açúcar Físico não embarcado - Nov08 - Conferido_relatorio 11_Relatório Gerencial_DB Entrada_7-Estoque" xfId="28268"/>
    <cellStyle name="s_Valuation _DB Dados do Mercado_Açúcar Físico não embarcado - Nov08 - Conferido_relatorio 12" xfId="28269"/>
    <cellStyle name="s_Valuation _DB Dados do Mercado_Açúcar Físico não embarcado - Nov08 - Conferido_relatorio 12 2" xfId="28270"/>
    <cellStyle name="s_Valuation _DB Dados do Mercado_Açúcar Físico não embarcado - Nov08 - Conferido_relatorio 12 2_15-FINANCEIRAS" xfId="28271"/>
    <cellStyle name="s_Valuation _DB Dados do Mercado_Açúcar Físico não embarcado - Nov08 - Conferido_relatorio 12_15-FINANCEIRAS" xfId="28272"/>
    <cellStyle name="s_Valuation _DB Dados do Mercado_Açúcar Físico não embarcado - Nov08 - Conferido_relatorio 12_15-FINANCEIRAS_1" xfId="28273"/>
    <cellStyle name="s_Valuation _DB Dados do Mercado_Açúcar Físico não embarcado - Nov08 - Conferido_relatorio 12_2-DRE" xfId="28274"/>
    <cellStyle name="s_Valuation _DB Dados do Mercado_Açúcar Físico não embarcado - Nov08 - Conferido_relatorio 12_2-DRE_Dep_Judiciais-Contingências" xfId="28275"/>
    <cellStyle name="s_Valuation _DB Dados do Mercado_Açúcar Físico não embarcado - Nov08 - Conferido_relatorio 12_2-DRE_DFC Gerencial" xfId="28276"/>
    <cellStyle name="s_Valuation _DB Dados do Mercado_Açúcar Físico não embarcado - Nov08 - Conferido_relatorio 12_2-DRE_DMPL" xfId="28277"/>
    <cellStyle name="s_Valuation _DB Dados do Mercado_Açúcar Físico não embarcado - Nov08 - Conferido_relatorio 12_3-Balanço" xfId="28278"/>
    <cellStyle name="s_Valuation _DB Dados do Mercado_Açúcar Físico não embarcado - Nov08 - Conferido_relatorio 12_7-Estoque" xfId="28279"/>
    <cellStyle name="s_Valuation _DB Dados do Mercado_Açúcar Físico não embarcado - Nov08 - Conferido_relatorio 12_Relatório Gerencial" xfId="28280"/>
    <cellStyle name="s_Valuation _DB Dados do Mercado_Açúcar Físico não embarcado - Nov08 - Conferido_relatorio 12_Relatório Gerencial 2" xfId="28281"/>
    <cellStyle name="s_Valuation _DB Dados do Mercado_Açúcar Físico não embarcado - Nov08 - Conferido_relatorio 12_Relatório Gerencial 2_15-FINANCEIRAS" xfId="28282"/>
    <cellStyle name="s_Valuation _DB Dados do Mercado_Açúcar Físico não embarcado - Nov08 - Conferido_relatorio 12_Relatório Gerencial_15-FINANCEIRAS" xfId="28283"/>
    <cellStyle name="s_Valuation _DB Dados do Mercado_Açúcar Físico não embarcado - Nov08 - Conferido_relatorio 12_Relatório Gerencial_15-FINANCEIRAS_1" xfId="28284"/>
    <cellStyle name="s_Valuation _DB Dados do Mercado_Açúcar Físico não embarcado - Nov08 - Conferido_relatorio 12_Relatório Gerencial_2-DRE" xfId="28285"/>
    <cellStyle name="s_Valuation _DB Dados do Mercado_Açúcar Físico não embarcado - Nov08 - Conferido_relatorio 12_Relatório Gerencial_2-DRE_Dep_Judiciais-Contingências" xfId="28286"/>
    <cellStyle name="s_Valuation _DB Dados do Mercado_Açúcar Físico não embarcado - Nov08 - Conferido_relatorio 12_Relatório Gerencial_2-DRE_DFC Gerencial" xfId="28287"/>
    <cellStyle name="s_Valuation _DB Dados do Mercado_Açúcar Físico não embarcado - Nov08 - Conferido_relatorio 12_Relatório Gerencial_2-DRE_DMPL" xfId="28288"/>
    <cellStyle name="s_Valuation _DB Dados do Mercado_Açúcar Físico não embarcado - Nov08 - Conferido_relatorio 12_Relatório Gerencial_3-Balanço" xfId="28289"/>
    <cellStyle name="s_Valuation _DB Dados do Mercado_Açúcar Físico não embarcado - Nov08 - Conferido_relatorio 12_Relatório Gerencial_7-Estoque" xfId="28290"/>
    <cellStyle name="s_Valuation _DB Dados do Mercado_Açúcar Físico não embarcado - Nov08 - Conferido_relatorio 12_Relatório Gerencial_DB Entrada" xfId="28291"/>
    <cellStyle name="s_Valuation _DB Dados do Mercado_Açúcar Físico não embarcado - Nov08 - Conferido_relatorio 12_Relatório Gerencial_DB Entrada 2" xfId="28292"/>
    <cellStyle name="s_Valuation _DB Dados do Mercado_Açúcar Físico não embarcado - Nov08 - Conferido_relatorio 12_Relatório Gerencial_DB Entrada 2_15-FINANCEIRAS" xfId="28293"/>
    <cellStyle name="s_Valuation _DB Dados do Mercado_Açúcar Físico não embarcado - Nov08 - Conferido_relatorio 12_Relatório Gerencial_DB Entrada_15-FINANCEIRAS" xfId="28294"/>
    <cellStyle name="s_Valuation _DB Dados do Mercado_Açúcar Físico não embarcado - Nov08 - Conferido_relatorio 12_Relatório Gerencial_DB Entrada_15-FINANCEIRAS_1" xfId="28295"/>
    <cellStyle name="s_Valuation _DB Dados do Mercado_Açúcar Físico não embarcado - Nov08 - Conferido_relatorio 12_Relatório Gerencial_DB Entrada_2-DRE" xfId="28296"/>
    <cellStyle name="s_Valuation _DB Dados do Mercado_Açúcar Físico não embarcado - Nov08 - Conferido_relatorio 12_Relatório Gerencial_DB Entrada_2-DRE_Dep_Judiciais-Contingências" xfId="28297"/>
    <cellStyle name="s_Valuation _DB Dados do Mercado_Açúcar Físico não embarcado - Nov08 - Conferido_relatorio 12_Relatório Gerencial_DB Entrada_2-DRE_DFC Gerencial" xfId="28298"/>
    <cellStyle name="s_Valuation _DB Dados do Mercado_Açúcar Físico não embarcado - Nov08 - Conferido_relatorio 12_Relatório Gerencial_DB Entrada_2-DRE_DMPL" xfId="28299"/>
    <cellStyle name="s_Valuation _DB Dados do Mercado_Açúcar Físico não embarcado - Nov08 - Conferido_relatorio 12_Relatório Gerencial_DB Entrada_3-Balanço" xfId="28300"/>
    <cellStyle name="s_Valuation _DB Dados do Mercado_Açúcar Físico não embarcado - Nov08 - Conferido_relatorio 12_Relatório Gerencial_DB Entrada_7-Estoque" xfId="28301"/>
    <cellStyle name="s_Valuation _DB Dados do Mercado_Açúcar Físico não embarcado - Nov08 - Conferido_relatorio 13" xfId="28302"/>
    <cellStyle name="s_Valuation _DB Dados do Mercado_Açúcar Físico não embarcado - Nov08 - Conferido_relatorio 13 2" xfId="28303"/>
    <cellStyle name="s_Valuation _DB Dados do Mercado_Açúcar Físico não embarcado - Nov08 - Conferido_relatorio 13 2_15-FINANCEIRAS" xfId="28304"/>
    <cellStyle name="s_Valuation _DB Dados do Mercado_Açúcar Físico não embarcado - Nov08 - Conferido_relatorio 13_15-FINANCEIRAS" xfId="28305"/>
    <cellStyle name="s_Valuation _DB Dados do Mercado_Açúcar Físico não embarcado - Nov08 - Conferido_relatorio 13_15-FINANCEIRAS_1" xfId="28306"/>
    <cellStyle name="s_Valuation _DB Dados do Mercado_Açúcar Físico não embarcado - Nov08 - Conferido_relatorio 13_2-DRE" xfId="28307"/>
    <cellStyle name="s_Valuation _DB Dados do Mercado_Açúcar Físico não embarcado - Nov08 - Conferido_relatorio 13_2-DRE_Dep_Judiciais-Contingências" xfId="28308"/>
    <cellStyle name="s_Valuation _DB Dados do Mercado_Açúcar Físico não embarcado - Nov08 - Conferido_relatorio 13_2-DRE_DFC Gerencial" xfId="28309"/>
    <cellStyle name="s_Valuation _DB Dados do Mercado_Açúcar Físico não embarcado - Nov08 - Conferido_relatorio 13_2-DRE_DMPL" xfId="28310"/>
    <cellStyle name="s_Valuation _DB Dados do Mercado_Açúcar Físico não embarcado - Nov08 - Conferido_relatorio 13_3-Balanço" xfId="28311"/>
    <cellStyle name="s_Valuation _DB Dados do Mercado_Açúcar Físico não embarcado - Nov08 - Conferido_relatorio 13_7-Estoque" xfId="28312"/>
    <cellStyle name="s_Valuation _DB Dados do Mercado_Açúcar Físico não embarcado - Nov08 - Conferido_relatorio 13_Relatório Gerencial" xfId="28313"/>
    <cellStyle name="s_Valuation _DB Dados do Mercado_Açúcar Físico não embarcado - Nov08 - Conferido_relatorio 13_Relatório Gerencial 2" xfId="28314"/>
    <cellStyle name="s_Valuation _DB Dados do Mercado_Açúcar Físico não embarcado - Nov08 - Conferido_relatorio 13_Relatório Gerencial 2_15-FINANCEIRAS" xfId="28315"/>
    <cellStyle name="s_Valuation _DB Dados do Mercado_Açúcar Físico não embarcado - Nov08 - Conferido_relatorio 13_Relatório Gerencial_15-FINANCEIRAS" xfId="28316"/>
    <cellStyle name="s_Valuation _DB Dados do Mercado_Açúcar Físico não embarcado - Nov08 - Conferido_relatorio 13_Relatório Gerencial_15-FINANCEIRAS_1" xfId="28317"/>
    <cellStyle name="s_Valuation _DB Dados do Mercado_Açúcar Físico não embarcado - Nov08 - Conferido_relatorio 13_Relatório Gerencial_2-DRE" xfId="28318"/>
    <cellStyle name="s_Valuation _DB Dados do Mercado_Açúcar Físico não embarcado - Nov08 - Conferido_relatorio 13_Relatório Gerencial_2-DRE_Dep_Judiciais-Contingências" xfId="28319"/>
    <cellStyle name="s_Valuation _DB Dados do Mercado_Açúcar Físico não embarcado - Nov08 - Conferido_relatorio 13_Relatório Gerencial_2-DRE_DFC Gerencial" xfId="28320"/>
    <cellStyle name="s_Valuation _DB Dados do Mercado_Açúcar Físico não embarcado - Nov08 - Conferido_relatorio 13_Relatório Gerencial_2-DRE_DMPL" xfId="28321"/>
    <cellStyle name="s_Valuation _DB Dados do Mercado_Açúcar Físico não embarcado - Nov08 - Conferido_relatorio 13_Relatório Gerencial_3-Balanço" xfId="28322"/>
    <cellStyle name="s_Valuation _DB Dados do Mercado_Açúcar Físico não embarcado - Nov08 - Conferido_relatorio 13_Relatório Gerencial_7-Estoque" xfId="28323"/>
    <cellStyle name="s_Valuation _DB Dados do Mercado_Açúcar Físico não embarcado - Nov08 - Conferido_relatorio 13_Relatório Gerencial_DB Entrada" xfId="28324"/>
    <cellStyle name="s_Valuation _DB Dados do Mercado_Açúcar Físico não embarcado - Nov08 - Conferido_relatorio 13_Relatório Gerencial_DB Entrada 2" xfId="28325"/>
    <cellStyle name="s_Valuation _DB Dados do Mercado_Açúcar Físico não embarcado - Nov08 - Conferido_relatorio 13_Relatório Gerencial_DB Entrada 2_15-FINANCEIRAS" xfId="28326"/>
    <cellStyle name="s_Valuation _DB Dados do Mercado_Açúcar Físico não embarcado - Nov08 - Conferido_relatorio 13_Relatório Gerencial_DB Entrada_15-FINANCEIRAS" xfId="28327"/>
    <cellStyle name="s_Valuation _DB Dados do Mercado_Açúcar Físico não embarcado - Nov08 - Conferido_relatorio 13_Relatório Gerencial_DB Entrada_15-FINANCEIRAS_1" xfId="28328"/>
    <cellStyle name="s_Valuation _DB Dados do Mercado_Açúcar Físico não embarcado - Nov08 - Conferido_relatorio 13_Relatório Gerencial_DB Entrada_2-DRE" xfId="28329"/>
    <cellStyle name="s_Valuation _DB Dados do Mercado_Açúcar Físico não embarcado - Nov08 - Conferido_relatorio 13_Relatório Gerencial_DB Entrada_2-DRE_Dep_Judiciais-Contingências" xfId="28330"/>
    <cellStyle name="s_Valuation _DB Dados do Mercado_Açúcar Físico não embarcado - Nov08 - Conferido_relatorio 13_Relatório Gerencial_DB Entrada_2-DRE_DFC Gerencial" xfId="28331"/>
    <cellStyle name="s_Valuation _DB Dados do Mercado_Açúcar Físico não embarcado - Nov08 - Conferido_relatorio 13_Relatório Gerencial_DB Entrada_2-DRE_DMPL" xfId="28332"/>
    <cellStyle name="s_Valuation _DB Dados do Mercado_Açúcar Físico não embarcado - Nov08 - Conferido_relatorio 13_Relatório Gerencial_DB Entrada_3-Balanço" xfId="28333"/>
    <cellStyle name="s_Valuation _DB Dados do Mercado_Açúcar Físico não embarcado - Nov08 - Conferido_relatorio 13_Relatório Gerencial_DB Entrada_7-Estoque" xfId="28334"/>
    <cellStyle name="s_Valuation _DB Dados do Mercado_Açúcar Físico não embarcado - Nov08 - Conferido_relatorio 14" xfId="28335"/>
    <cellStyle name="s_Valuation _DB Dados do Mercado_Açúcar Físico não embarcado - Nov08 - Conferido_relatorio 14 2" xfId="28336"/>
    <cellStyle name="s_Valuation _DB Dados do Mercado_Açúcar Físico não embarcado - Nov08 - Conferido_relatorio 14 2_15-FINANCEIRAS" xfId="28337"/>
    <cellStyle name="s_Valuation _DB Dados do Mercado_Açúcar Físico não embarcado - Nov08 - Conferido_relatorio 14_15-FINANCEIRAS" xfId="28338"/>
    <cellStyle name="s_Valuation _DB Dados do Mercado_Açúcar Físico não embarcado - Nov08 - Conferido_relatorio 14_15-FINANCEIRAS_1" xfId="28339"/>
    <cellStyle name="s_Valuation _DB Dados do Mercado_Açúcar Físico não embarcado - Nov08 - Conferido_relatorio 14_2-DRE" xfId="28340"/>
    <cellStyle name="s_Valuation _DB Dados do Mercado_Açúcar Físico não embarcado - Nov08 - Conferido_relatorio 14_2-DRE_Dep_Judiciais-Contingências" xfId="28341"/>
    <cellStyle name="s_Valuation _DB Dados do Mercado_Açúcar Físico não embarcado - Nov08 - Conferido_relatorio 14_2-DRE_DFC Gerencial" xfId="28342"/>
    <cellStyle name="s_Valuation _DB Dados do Mercado_Açúcar Físico não embarcado - Nov08 - Conferido_relatorio 14_2-DRE_DMPL" xfId="28343"/>
    <cellStyle name="s_Valuation _DB Dados do Mercado_Açúcar Físico não embarcado - Nov08 - Conferido_relatorio 14_3-Balanço" xfId="28344"/>
    <cellStyle name="s_Valuation _DB Dados do Mercado_Açúcar Físico não embarcado - Nov08 - Conferido_relatorio 14_7-Estoque" xfId="28345"/>
    <cellStyle name="s_Valuation _DB Dados do Mercado_Açúcar Físico não embarcado - Nov08 - Conferido_relatorio 14_Relatório Gerencial" xfId="28346"/>
    <cellStyle name="s_Valuation _DB Dados do Mercado_Açúcar Físico não embarcado - Nov08 - Conferido_relatorio 14_Relatório Gerencial 2" xfId="28347"/>
    <cellStyle name="s_Valuation _DB Dados do Mercado_Açúcar Físico não embarcado - Nov08 - Conferido_relatorio 14_Relatório Gerencial 2_15-FINANCEIRAS" xfId="28348"/>
    <cellStyle name="s_Valuation _DB Dados do Mercado_Açúcar Físico não embarcado - Nov08 - Conferido_relatorio 14_Relatório Gerencial_15-FINANCEIRAS" xfId="28349"/>
    <cellStyle name="s_Valuation _DB Dados do Mercado_Açúcar Físico não embarcado - Nov08 - Conferido_relatorio 14_Relatório Gerencial_15-FINANCEIRAS_1" xfId="28350"/>
    <cellStyle name="s_Valuation _DB Dados do Mercado_Açúcar Físico não embarcado - Nov08 - Conferido_relatorio 14_Relatório Gerencial_2-DRE" xfId="28351"/>
    <cellStyle name="s_Valuation _DB Dados do Mercado_Açúcar Físico não embarcado - Nov08 - Conferido_relatorio 14_Relatório Gerencial_2-DRE_Dep_Judiciais-Contingências" xfId="28352"/>
    <cellStyle name="s_Valuation _DB Dados do Mercado_Açúcar Físico não embarcado - Nov08 - Conferido_relatorio 14_Relatório Gerencial_2-DRE_DFC Gerencial" xfId="28353"/>
    <cellStyle name="s_Valuation _DB Dados do Mercado_Açúcar Físico não embarcado - Nov08 - Conferido_relatorio 14_Relatório Gerencial_2-DRE_DMPL" xfId="28354"/>
    <cellStyle name="s_Valuation _DB Dados do Mercado_Açúcar Físico não embarcado - Nov08 - Conferido_relatorio 14_Relatório Gerencial_3-Balanço" xfId="28355"/>
    <cellStyle name="s_Valuation _DB Dados do Mercado_Açúcar Físico não embarcado - Nov08 - Conferido_relatorio 14_Relatório Gerencial_7-Estoque" xfId="28356"/>
    <cellStyle name="s_Valuation _DB Dados do Mercado_Açúcar Físico não embarcado - Nov08 - Conferido_relatorio 14_Relatório Gerencial_DB Entrada" xfId="28357"/>
    <cellStyle name="s_Valuation _DB Dados do Mercado_Açúcar Físico não embarcado - Nov08 - Conferido_relatorio 14_Relatório Gerencial_DB Entrada 2" xfId="28358"/>
    <cellStyle name="s_Valuation _DB Dados do Mercado_Açúcar Físico não embarcado - Nov08 - Conferido_relatorio 14_Relatório Gerencial_DB Entrada 2_15-FINANCEIRAS" xfId="28359"/>
    <cellStyle name="s_Valuation _DB Dados do Mercado_Açúcar Físico não embarcado - Nov08 - Conferido_relatorio 14_Relatório Gerencial_DB Entrada_15-FINANCEIRAS" xfId="28360"/>
    <cellStyle name="s_Valuation _DB Dados do Mercado_Açúcar Físico não embarcado - Nov08 - Conferido_relatorio 14_Relatório Gerencial_DB Entrada_15-FINANCEIRAS_1" xfId="28361"/>
    <cellStyle name="s_Valuation _DB Dados do Mercado_Açúcar Físico não embarcado - Nov08 - Conferido_relatorio 14_Relatório Gerencial_DB Entrada_2-DRE" xfId="28362"/>
    <cellStyle name="s_Valuation _DB Dados do Mercado_Açúcar Físico não embarcado - Nov08 - Conferido_relatorio 14_Relatório Gerencial_DB Entrada_2-DRE_Dep_Judiciais-Contingências" xfId="28363"/>
    <cellStyle name="s_Valuation _DB Dados do Mercado_Açúcar Físico não embarcado - Nov08 - Conferido_relatorio 14_Relatório Gerencial_DB Entrada_2-DRE_DFC Gerencial" xfId="28364"/>
    <cellStyle name="s_Valuation _DB Dados do Mercado_Açúcar Físico não embarcado - Nov08 - Conferido_relatorio 14_Relatório Gerencial_DB Entrada_2-DRE_DMPL" xfId="28365"/>
    <cellStyle name="s_Valuation _DB Dados do Mercado_Açúcar Físico não embarcado - Nov08 - Conferido_relatorio 14_Relatório Gerencial_DB Entrada_3-Balanço" xfId="28366"/>
    <cellStyle name="s_Valuation _DB Dados do Mercado_Açúcar Físico não embarcado - Nov08 - Conferido_relatorio 14_Relatório Gerencial_DB Entrada_7-Estoque" xfId="28367"/>
    <cellStyle name="s_Valuation _DB Dados do Mercado_Açúcar Físico não embarcado - Nov08 - Conferido_relatorio 15" xfId="28368"/>
    <cellStyle name="s_Valuation _DB Dados do Mercado_Açúcar Físico não embarcado - Nov08 - Conferido_relatorio 15_15-FINANCEIRAS" xfId="28369"/>
    <cellStyle name="s_Valuation _DB Dados do Mercado_Açúcar Físico não embarcado - Nov08 - Conferido_relatorio 2" xfId="28370"/>
    <cellStyle name="s_Valuation _DB Dados do Mercado_Açúcar Físico não embarcado - Nov08 - Conferido_relatorio 2 2" xfId="28371"/>
    <cellStyle name="s_Valuation _DB Dados do Mercado_Açúcar Físico não embarcado - Nov08 - Conferido_relatorio 2 2_15-FINANCEIRAS" xfId="28372"/>
    <cellStyle name="s_Valuation _DB Dados do Mercado_Açúcar Físico não embarcado - Nov08 - Conferido_relatorio 2_15-FINANCEIRAS" xfId="28373"/>
    <cellStyle name="s_Valuation _DB Dados do Mercado_Açúcar Físico não embarcado - Nov08 - Conferido_relatorio 2_15-FINANCEIRAS_1" xfId="28374"/>
    <cellStyle name="s_Valuation _DB Dados do Mercado_Açúcar Físico não embarcado - Nov08 - Conferido_relatorio 2_2-DRE" xfId="28375"/>
    <cellStyle name="s_Valuation _DB Dados do Mercado_Açúcar Físico não embarcado - Nov08 - Conferido_relatorio 2_2-DRE_Dep_Judiciais-Contingências" xfId="28376"/>
    <cellStyle name="s_Valuation _DB Dados do Mercado_Açúcar Físico não embarcado - Nov08 - Conferido_relatorio 2_2-DRE_DFC Gerencial" xfId="28377"/>
    <cellStyle name="s_Valuation _DB Dados do Mercado_Açúcar Físico não embarcado - Nov08 - Conferido_relatorio 2_2-DRE_DMPL" xfId="28378"/>
    <cellStyle name="s_Valuation _DB Dados do Mercado_Açúcar Físico não embarcado - Nov08 - Conferido_relatorio 2_3-Balanço" xfId="28379"/>
    <cellStyle name="s_Valuation _DB Dados do Mercado_Açúcar Físico não embarcado - Nov08 - Conferido_relatorio 2_7-Estoque" xfId="28380"/>
    <cellStyle name="s_Valuation _DB Dados do Mercado_Açúcar Físico não embarcado - Nov08 - Conferido_relatorio 2_Relatório Gerencial" xfId="28381"/>
    <cellStyle name="s_Valuation _DB Dados do Mercado_Açúcar Físico não embarcado - Nov08 - Conferido_relatorio 2_Relatório Gerencial 2" xfId="28382"/>
    <cellStyle name="s_Valuation _DB Dados do Mercado_Açúcar Físico não embarcado - Nov08 - Conferido_relatorio 2_Relatório Gerencial 2_15-FINANCEIRAS" xfId="28383"/>
    <cellStyle name="s_Valuation _DB Dados do Mercado_Açúcar Físico não embarcado - Nov08 - Conferido_relatorio 2_Relatório Gerencial_15-FINANCEIRAS" xfId="28384"/>
    <cellStyle name="s_Valuation _DB Dados do Mercado_Açúcar Físico não embarcado - Nov08 - Conferido_relatorio 2_Relatório Gerencial_15-FINANCEIRAS_1" xfId="28385"/>
    <cellStyle name="s_Valuation _DB Dados do Mercado_Açúcar Físico não embarcado - Nov08 - Conferido_relatorio 2_Relatório Gerencial_2-DRE" xfId="28386"/>
    <cellStyle name="s_Valuation _DB Dados do Mercado_Açúcar Físico não embarcado - Nov08 - Conferido_relatorio 2_Relatório Gerencial_2-DRE_Dep_Judiciais-Contingências" xfId="28387"/>
    <cellStyle name="s_Valuation _DB Dados do Mercado_Açúcar Físico não embarcado - Nov08 - Conferido_relatorio 2_Relatório Gerencial_2-DRE_DFC Gerencial" xfId="28388"/>
    <cellStyle name="s_Valuation _DB Dados do Mercado_Açúcar Físico não embarcado - Nov08 - Conferido_relatorio 2_Relatório Gerencial_2-DRE_DMPL" xfId="28389"/>
    <cellStyle name="s_Valuation _DB Dados do Mercado_Açúcar Físico não embarcado - Nov08 - Conferido_relatorio 2_Relatório Gerencial_3-Balanço" xfId="28390"/>
    <cellStyle name="s_Valuation _DB Dados do Mercado_Açúcar Físico não embarcado - Nov08 - Conferido_relatorio 2_Relatório Gerencial_7-Estoque" xfId="28391"/>
    <cellStyle name="s_Valuation _DB Dados do Mercado_Açúcar Físico não embarcado - Nov08 - Conferido_relatorio 2_Relatório Gerencial_DB Entrada" xfId="28392"/>
    <cellStyle name="s_Valuation _DB Dados do Mercado_Açúcar Físico não embarcado - Nov08 - Conferido_relatorio 2_Relatório Gerencial_DB Entrada 2" xfId="28393"/>
    <cellStyle name="s_Valuation _DB Dados do Mercado_Açúcar Físico não embarcado - Nov08 - Conferido_relatorio 2_Relatório Gerencial_DB Entrada 2_15-FINANCEIRAS" xfId="28394"/>
    <cellStyle name="s_Valuation _DB Dados do Mercado_Açúcar Físico não embarcado - Nov08 - Conferido_relatorio 2_Relatório Gerencial_DB Entrada_15-FINANCEIRAS" xfId="28395"/>
    <cellStyle name="s_Valuation _DB Dados do Mercado_Açúcar Físico não embarcado - Nov08 - Conferido_relatorio 2_Relatório Gerencial_DB Entrada_15-FINANCEIRAS_1" xfId="28396"/>
    <cellStyle name="s_Valuation _DB Dados do Mercado_Açúcar Físico não embarcado - Nov08 - Conferido_relatorio 2_Relatório Gerencial_DB Entrada_2-DRE" xfId="28397"/>
    <cellStyle name="s_Valuation _DB Dados do Mercado_Açúcar Físico não embarcado - Nov08 - Conferido_relatorio 2_Relatório Gerencial_DB Entrada_2-DRE_Dep_Judiciais-Contingências" xfId="28398"/>
    <cellStyle name="s_Valuation _DB Dados do Mercado_Açúcar Físico não embarcado - Nov08 - Conferido_relatorio 2_Relatório Gerencial_DB Entrada_2-DRE_DFC Gerencial" xfId="28399"/>
    <cellStyle name="s_Valuation _DB Dados do Mercado_Açúcar Físico não embarcado - Nov08 - Conferido_relatorio 2_Relatório Gerencial_DB Entrada_2-DRE_DMPL" xfId="28400"/>
    <cellStyle name="s_Valuation _DB Dados do Mercado_Açúcar Físico não embarcado - Nov08 - Conferido_relatorio 2_Relatório Gerencial_DB Entrada_3-Balanço" xfId="28401"/>
    <cellStyle name="s_Valuation _DB Dados do Mercado_Açúcar Físico não embarcado - Nov08 - Conferido_relatorio 2_Relatório Gerencial_DB Entrada_7-Estoque" xfId="28402"/>
    <cellStyle name="s_Valuation _DB Dados do Mercado_Açúcar Físico não embarcado - Nov08 - Conferido_relatorio 3" xfId="28403"/>
    <cellStyle name="s_Valuation _DB Dados do Mercado_Açúcar Físico não embarcado - Nov08 - Conferido_relatorio 3 2" xfId="28404"/>
    <cellStyle name="s_Valuation _DB Dados do Mercado_Açúcar Físico não embarcado - Nov08 - Conferido_relatorio 3 2_15-FINANCEIRAS" xfId="28405"/>
    <cellStyle name="s_Valuation _DB Dados do Mercado_Açúcar Físico não embarcado - Nov08 - Conferido_relatorio 3_15-FINANCEIRAS" xfId="28406"/>
    <cellStyle name="s_Valuation _DB Dados do Mercado_Açúcar Físico não embarcado - Nov08 - Conferido_relatorio 3_15-FINANCEIRAS_1" xfId="28407"/>
    <cellStyle name="s_Valuation _DB Dados do Mercado_Açúcar Físico não embarcado - Nov08 - Conferido_relatorio 3_2-DRE" xfId="28408"/>
    <cellStyle name="s_Valuation _DB Dados do Mercado_Açúcar Físico não embarcado - Nov08 - Conferido_relatorio 3_2-DRE_Dep_Judiciais-Contingências" xfId="28409"/>
    <cellStyle name="s_Valuation _DB Dados do Mercado_Açúcar Físico não embarcado - Nov08 - Conferido_relatorio 3_2-DRE_DFC Gerencial" xfId="28410"/>
    <cellStyle name="s_Valuation _DB Dados do Mercado_Açúcar Físico não embarcado - Nov08 - Conferido_relatorio 3_2-DRE_DMPL" xfId="28411"/>
    <cellStyle name="s_Valuation _DB Dados do Mercado_Açúcar Físico não embarcado - Nov08 - Conferido_relatorio 3_3-Balanço" xfId="28412"/>
    <cellStyle name="s_Valuation _DB Dados do Mercado_Açúcar Físico não embarcado - Nov08 - Conferido_relatorio 3_7-Estoque" xfId="28413"/>
    <cellStyle name="s_Valuation _DB Dados do Mercado_Açúcar Físico não embarcado - Nov08 - Conferido_relatorio 3_Relatório Gerencial" xfId="28414"/>
    <cellStyle name="s_Valuation _DB Dados do Mercado_Açúcar Físico não embarcado - Nov08 - Conferido_relatorio 3_Relatório Gerencial 2" xfId="28415"/>
    <cellStyle name="s_Valuation _DB Dados do Mercado_Açúcar Físico não embarcado - Nov08 - Conferido_relatorio 3_Relatório Gerencial 2_15-FINANCEIRAS" xfId="28416"/>
    <cellStyle name="s_Valuation _DB Dados do Mercado_Açúcar Físico não embarcado - Nov08 - Conferido_relatorio 3_Relatório Gerencial_15-FINANCEIRAS" xfId="28417"/>
    <cellStyle name="s_Valuation _DB Dados do Mercado_Açúcar Físico não embarcado - Nov08 - Conferido_relatorio 3_Relatório Gerencial_15-FINANCEIRAS_1" xfId="28418"/>
    <cellStyle name="s_Valuation _DB Dados do Mercado_Açúcar Físico não embarcado - Nov08 - Conferido_relatorio 3_Relatório Gerencial_2-DRE" xfId="28419"/>
    <cellStyle name="s_Valuation _DB Dados do Mercado_Açúcar Físico não embarcado - Nov08 - Conferido_relatorio 3_Relatório Gerencial_2-DRE_Dep_Judiciais-Contingências" xfId="28420"/>
    <cellStyle name="s_Valuation _DB Dados do Mercado_Açúcar Físico não embarcado - Nov08 - Conferido_relatorio 3_Relatório Gerencial_2-DRE_DFC Gerencial" xfId="28421"/>
    <cellStyle name="s_Valuation _DB Dados do Mercado_Açúcar Físico não embarcado - Nov08 - Conferido_relatorio 3_Relatório Gerencial_2-DRE_DMPL" xfId="28422"/>
    <cellStyle name="s_Valuation _DB Dados do Mercado_Açúcar Físico não embarcado - Nov08 - Conferido_relatorio 3_Relatório Gerencial_3-Balanço" xfId="28423"/>
    <cellStyle name="s_Valuation _DB Dados do Mercado_Açúcar Físico não embarcado - Nov08 - Conferido_relatorio 3_Relatório Gerencial_7-Estoque" xfId="28424"/>
    <cellStyle name="s_Valuation _DB Dados do Mercado_Açúcar Físico não embarcado - Nov08 - Conferido_relatorio 3_Relatório Gerencial_DB Entrada" xfId="28425"/>
    <cellStyle name="s_Valuation _DB Dados do Mercado_Açúcar Físico não embarcado - Nov08 - Conferido_relatorio 3_Relatório Gerencial_DB Entrada 2" xfId="28426"/>
    <cellStyle name="s_Valuation _DB Dados do Mercado_Açúcar Físico não embarcado - Nov08 - Conferido_relatorio 3_Relatório Gerencial_DB Entrada 2_15-FINANCEIRAS" xfId="28427"/>
    <cellStyle name="s_Valuation _DB Dados do Mercado_Açúcar Físico não embarcado - Nov08 - Conferido_relatorio 3_Relatório Gerencial_DB Entrada_15-FINANCEIRAS" xfId="28428"/>
    <cellStyle name="s_Valuation _DB Dados do Mercado_Açúcar Físico não embarcado - Nov08 - Conferido_relatorio 3_Relatório Gerencial_DB Entrada_15-FINANCEIRAS_1" xfId="28429"/>
    <cellStyle name="s_Valuation _DB Dados do Mercado_Açúcar Físico não embarcado - Nov08 - Conferido_relatorio 3_Relatório Gerencial_DB Entrada_2-DRE" xfId="28430"/>
    <cellStyle name="s_Valuation _DB Dados do Mercado_Açúcar Físico não embarcado - Nov08 - Conferido_relatorio 3_Relatório Gerencial_DB Entrada_2-DRE_Dep_Judiciais-Contingências" xfId="28431"/>
    <cellStyle name="s_Valuation _DB Dados do Mercado_Açúcar Físico não embarcado - Nov08 - Conferido_relatorio 3_Relatório Gerencial_DB Entrada_2-DRE_DFC Gerencial" xfId="28432"/>
    <cellStyle name="s_Valuation _DB Dados do Mercado_Açúcar Físico não embarcado - Nov08 - Conferido_relatorio 3_Relatório Gerencial_DB Entrada_2-DRE_DMPL" xfId="28433"/>
    <cellStyle name="s_Valuation _DB Dados do Mercado_Açúcar Físico não embarcado - Nov08 - Conferido_relatorio 3_Relatório Gerencial_DB Entrada_3-Balanço" xfId="28434"/>
    <cellStyle name="s_Valuation _DB Dados do Mercado_Açúcar Físico não embarcado - Nov08 - Conferido_relatorio 3_Relatório Gerencial_DB Entrada_7-Estoque" xfId="28435"/>
    <cellStyle name="s_Valuation _DB Dados do Mercado_Açúcar Físico não embarcado - Nov08 - Conferido_relatorio 4" xfId="28436"/>
    <cellStyle name="s_Valuation _DB Dados do Mercado_Açúcar Físico não embarcado - Nov08 - Conferido_relatorio 4 2" xfId="28437"/>
    <cellStyle name="s_Valuation _DB Dados do Mercado_Açúcar Físico não embarcado - Nov08 - Conferido_relatorio 4 2_15-FINANCEIRAS" xfId="28438"/>
    <cellStyle name="s_Valuation _DB Dados do Mercado_Açúcar Físico não embarcado - Nov08 - Conferido_relatorio 4_15-FINANCEIRAS" xfId="28439"/>
    <cellStyle name="s_Valuation _DB Dados do Mercado_Açúcar Físico não embarcado - Nov08 - Conferido_relatorio 4_15-FINANCEIRAS_1" xfId="28440"/>
    <cellStyle name="s_Valuation _DB Dados do Mercado_Açúcar Físico não embarcado - Nov08 - Conferido_relatorio 4_2-DRE" xfId="28441"/>
    <cellStyle name="s_Valuation _DB Dados do Mercado_Açúcar Físico não embarcado - Nov08 - Conferido_relatorio 4_2-DRE_Dep_Judiciais-Contingências" xfId="28442"/>
    <cellStyle name="s_Valuation _DB Dados do Mercado_Açúcar Físico não embarcado - Nov08 - Conferido_relatorio 4_2-DRE_DFC Gerencial" xfId="28443"/>
    <cellStyle name="s_Valuation _DB Dados do Mercado_Açúcar Físico não embarcado - Nov08 - Conferido_relatorio 4_2-DRE_DMPL" xfId="28444"/>
    <cellStyle name="s_Valuation _DB Dados do Mercado_Açúcar Físico não embarcado - Nov08 - Conferido_relatorio 4_3-Balanço" xfId="28445"/>
    <cellStyle name="s_Valuation _DB Dados do Mercado_Açúcar Físico não embarcado - Nov08 - Conferido_relatorio 4_7-Estoque" xfId="28446"/>
    <cellStyle name="s_Valuation _DB Dados do Mercado_Açúcar Físico não embarcado - Nov08 - Conferido_relatorio 4_Relatório Gerencial" xfId="28447"/>
    <cellStyle name="s_Valuation _DB Dados do Mercado_Açúcar Físico não embarcado - Nov08 - Conferido_relatorio 4_Relatório Gerencial 2" xfId="28448"/>
    <cellStyle name="s_Valuation _DB Dados do Mercado_Açúcar Físico não embarcado - Nov08 - Conferido_relatorio 4_Relatório Gerencial 2_15-FINANCEIRAS" xfId="28449"/>
    <cellStyle name="s_Valuation _DB Dados do Mercado_Açúcar Físico não embarcado - Nov08 - Conferido_relatorio 4_Relatório Gerencial_15-FINANCEIRAS" xfId="28450"/>
    <cellStyle name="s_Valuation _DB Dados do Mercado_Açúcar Físico não embarcado - Nov08 - Conferido_relatorio 4_Relatório Gerencial_15-FINANCEIRAS_1" xfId="28451"/>
    <cellStyle name="s_Valuation _DB Dados do Mercado_Açúcar Físico não embarcado - Nov08 - Conferido_relatorio 4_Relatório Gerencial_2-DRE" xfId="28452"/>
    <cellStyle name="s_Valuation _DB Dados do Mercado_Açúcar Físico não embarcado - Nov08 - Conferido_relatorio 4_Relatório Gerencial_2-DRE_Dep_Judiciais-Contingências" xfId="28453"/>
    <cellStyle name="s_Valuation _DB Dados do Mercado_Açúcar Físico não embarcado - Nov08 - Conferido_relatorio 4_Relatório Gerencial_2-DRE_DFC Gerencial" xfId="28454"/>
    <cellStyle name="s_Valuation _DB Dados do Mercado_Açúcar Físico não embarcado - Nov08 - Conferido_relatorio 4_Relatório Gerencial_2-DRE_DMPL" xfId="28455"/>
    <cellStyle name="s_Valuation _DB Dados do Mercado_Açúcar Físico não embarcado - Nov08 - Conferido_relatorio 4_Relatório Gerencial_3-Balanço" xfId="28456"/>
    <cellStyle name="s_Valuation _DB Dados do Mercado_Açúcar Físico não embarcado - Nov08 - Conferido_relatorio 4_Relatório Gerencial_7-Estoque" xfId="28457"/>
    <cellStyle name="s_Valuation _DB Dados do Mercado_Açúcar Físico não embarcado - Nov08 - Conferido_relatorio 4_Relatório Gerencial_DB Entrada" xfId="28458"/>
    <cellStyle name="s_Valuation _DB Dados do Mercado_Açúcar Físico não embarcado - Nov08 - Conferido_relatorio 4_Relatório Gerencial_DB Entrada 2" xfId="28459"/>
    <cellStyle name="s_Valuation _DB Dados do Mercado_Açúcar Físico não embarcado - Nov08 - Conferido_relatorio 4_Relatório Gerencial_DB Entrada 2_15-FINANCEIRAS" xfId="28460"/>
    <cellStyle name="s_Valuation _DB Dados do Mercado_Açúcar Físico não embarcado - Nov08 - Conferido_relatorio 4_Relatório Gerencial_DB Entrada_15-FINANCEIRAS" xfId="28461"/>
    <cellStyle name="s_Valuation _DB Dados do Mercado_Açúcar Físico não embarcado - Nov08 - Conferido_relatorio 4_Relatório Gerencial_DB Entrada_15-FINANCEIRAS_1" xfId="28462"/>
    <cellStyle name="s_Valuation _DB Dados do Mercado_Açúcar Físico não embarcado - Nov08 - Conferido_relatorio 4_Relatório Gerencial_DB Entrada_2-DRE" xfId="28463"/>
    <cellStyle name="s_Valuation _DB Dados do Mercado_Açúcar Físico não embarcado - Nov08 - Conferido_relatorio 4_Relatório Gerencial_DB Entrada_2-DRE_Dep_Judiciais-Contingências" xfId="28464"/>
    <cellStyle name="s_Valuation _DB Dados do Mercado_Açúcar Físico não embarcado - Nov08 - Conferido_relatorio 4_Relatório Gerencial_DB Entrada_2-DRE_DFC Gerencial" xfId="28465"/>
    <cellStyle name="s_Valuation _DB Dados do Mercado_Açúcar Físico não embarcado - Nov08 - Conferido_relatorio 4_Relatório Gerencial_DB Entrada_2-DRE_DMPL" xfId="28466"/>
    <cellStyle name="s_Valuation _DB Dados do Mercado_Açúcar Físico não embarcado - Nov08 - Conferido_relatorio 4_Relatório Gerencial_DB Entrada_3-Balanço" xfId="28467"/>
    <cellStyle name="s_Valuation _DB Dados do Mercado_Açúcar Físico não embarcado - Nov08 - Conferido_relatorio 4_Relatório Gerencial_DB Entrada_7-Estoque" xfId="28468"/>
    <cellStyle name="s_Valuation _DB Dados do Mercado_Açúcar Físico não embarcado - Nov08 - Conferido_relatorio 5" xfId="28469"/>
    <cellStyle name="s_Valuation _DB Dados do Mercado_Açúcar Físico não embarcado - Nov08 - Conferido_relatorio 5 2" xfId="28470"/>
    <cellStyle name="s_Valuation _DB Dados do Mercado_Açúcar Físico não embarcado - Nov08 - Conferido_relatorio 5 2_15-FINANCEIRAS" xfId="28471"/>
    <cellStyle name="s_Valuation _DB Dados do Mercado_Açúcar Físico não embarcado - Nov08 - Conferido_relatorio 5_15-FINANCEIRAS" xfId="28472"/>
    <cellStyle name="s_Valuation _DB Dados do Mercado_Açúcar Físico não embarcado - Nov08 - Conferido_relatorio 5_15-FINANCEIRAS_1" xfId="28473"/>
    <cellStyle name="s_Valuation _DB Dados do Mercado_Açúcar Físico não embarcado - Nov08 - Conferido_relatorio 5_2-DRE" xfId="28474"/>
    <cellStyle name="s_Valuation _DB Dados do Mercado_Açúcar Físico não embarcado - Nov08 - Conferido_relatorio 5_2-DRE_Dep_Judiciais-Contingências" xfId="28475"/>
    <cellStyle name="s_Valuation _DB Dados do Mercado_Açúcar Físico não embarcado - Nov08 - Conferido_relatorio 5_2-DRE_DFC Gerencial" xfId="28476"/>
    <cellStyle name="s_Valuation _DB Dados do Mercado_Açúcar Físico não embarcado - Nov08 - Conferido_relatorio 5_2-DRE_DMPL" xfId="28477"/>
    <cellStyle name="s_Valuation _DB Dados do Mercado_Açúcar Físico não embarcado - Nov08 - Conferido_relatorio 5_3-Balanço" xfId="28478"/>
    <cellStyle name="s_Valuation _DB Dados do Mercado_Açúcar Físico não embarcado - Nov08 - Conferido_relatorio 5_7-Estoque" xfId="28479"/>
    <cellStyle name="s_Valuation _DB Dados do Mercado_Açúcar Físico não embarcado - Nov08 - Conferido_relatorio 5_Relatório Gerencial" xfId="28480"/>
    <cellStyle name="s_Valuation _DB Dados do Mercado_Açúcar Físico não embarcado - Nov08 - Conferido_relatorio 5_Relatório Gerencial 2" xfId="28481"/>
    <cellStyle name="s_Valuation _DB Dados do Mercado_Açúcar Físico não embarcado - Nov08 - Conferido_relatorio 5_Relatório Gerencial 2_15-FINANCEIRAS" xfId="28482"/>
    <cellStyle name="s_Valuation _DB Dados do Mercado_Açúcar Físico não embarcado - Nov08 - Conferido_relatorio 5_Relatório Gerencial_15-FINANCEIRAS" xfId="28483"/>
    <cellStyle name="s_Valuation _DB Dados do Mercado_Açúcar Físico não embarcado - Nov08 - Conferido_relatorio 5_Relatório Gerencial_15-FINANCEIRAS_1" xfId="28484"/>
    <cellStyle name="s_Valuation _DB Dados do Mercado_Açúcar Físico não embarcado - Nov08 - Conferido_relatorio 5_Relatório Gerencial_2-DRE" xfId="28485"/>
    <cellStyle name="s_Valuation _DB Dados do Mercado_Açúcar Físico não embarcado - Nov08 - Conferido_relatorio 5_Relatório Gerencial_2-DRE_Dep_Judiciais-Contingências" xfId="28486"/>
    <cellStyle name="s_Valuation _DB Dados do Mercado_Açúcar Físico não embarcado - Nov08 - Conferido_relatorio 5_Relatório Gerencial_2-DRE_DFC Gerencial" xfId="28487"/>
    <cellStyle name="s_Valuation _DB Dados do Mercado_Açúcar Físico não embarcado - Nov08 - Conferido_relatorio 5_Relatório Gerencial_2-DRE_DMPL" xfId="28488"/>
    <cellStyle name="s_Valuation _DB Dados do Mercado_Açúcar Físico não embarcado - Nov08 - Conferido_relatorio 5_Relatório Gerencial_3-Balanço" xfId="28489"/>
    <cellStyle name="s_Valuation _DB Dados do Mercado_Açúcar Físico não embarcado - Nov08 - Conferido_relatorio 5_Relatório Gerencial_7-Estoque" xfId="28490"/>
    <cellStyle name="s_Valuation _DB Dados do Mercado_Açúcar Físico não embarcado - Nov08 - Conferido_relatorio 5_Relatório Gerencial_DB Entrada" xfId="28491"/>
    <cellStyle name="s_Valuation _DB Dados do Mercado_Açúcar Físico não embarcado - Nov08 - Conferido_relatorio 5_Relatório Gerencial_DB Entrada 2" xfId="28492"/>
    <cellStyle name="s_Valuation _DB Dados do Mercado_Açúcar Físico não embarcado - Nov08 - Conferido_relatorio 5_Relatório Gerencial_DB Entrada 2_15-FINANCEIRAS" xfId="28493"/>
    <cellStyle name="s_Valuation _DB Dados do Mercado_Açúcar Físico não embarcado - Nov08 - Conferido_relatorio 5_Relatório Gerencial_DB Entrada_15-FINANCEIRAS" xfId="28494"/>
    <cellStyle name="s_Valuation _DB Dados do Mercado_Açúcar Físico não embarcado - Nov08 - Conferido_relatorio 5_Relatório Gerencial_DB Entrada_15-FINANCEIRAS_1" xfId="28495"/>
    <cellStyle name="s_Valuation _DB Dados do Mercado_Açúcar Físico não embarcado - Nov08 - Conferido_relatorio 5_Relatório Gerencial_DB Entrada_2-DRE" xfId="28496"/>
    <cellStyle name="s_Valuation _DB Dados do Mercado_Açúcar Físico não embarcado - Nov08 - Conferido_relatorio 5_Relatório Gerencial_DB Entrada_2-DRE_Dep_Judiciais-Contingências" xfId="28497"/>
    <cellStyle name="s_Valuation _DB Dados do Mercado_Açúcar Físico não embarcado - Nov08 - Conferido_relatorio 5_Relatório Gerencial_DB Entrada_2-DRE_DFC Gerencial" xfId="28498"/>
    <cellStyle name="s_Valuation _DB Dados do Mercado_Açúcar Físico não embarcado - Nov08 - Conferido_relatorio 5_Relatório Gerencial_DB Entrada_2-DRE_DMPL" xfId="28499"/>
    <cellStyle name="s_Valuation _DB Dados do Mercado_Açúcar Físico não embarcado - Nov08 - Conferido_relatorio 5_Relatório Gerencial_DB Entrada_3-Balanço" xfId="28500"/>
    <cellStyle name="s_Valuation _DB Dados do Mercado_Açúcar Físico não embarcado - Nov08 - Conferido_relatorio 5_Relatório Gerencial_DB Entrada_7-Estoque" xfId="28501"/>
    <cellStyle name="s_Valuation _DB Dados do Mercado_Açúcar Físico não embarcado - Nov08 - Conferido_relatorio 6" xfId="28502"/>
    <cellStyle name="s_Valuation _DB Dados do Mercado_Açúcar Físico não embarcado - Nov08 - Conferido_relatorio 6 2" xfId="28503"/>
    <cellStyle name="s_Valuation _DB Dados do Mercado_Açúcar Físico não embarcado - Nov08 - Conferido_relatorio 6 2_15-FINANCEIRAS" xfId="28504"/>
    <cellStyle name="s_Valuation _DB Dados do Mercado_Açúcar Físico não embarcado - Nov08 - Conferido_relatorio 6_15-FINANCEIRAS" xfId="28505"/>
    <cellStyle name="s_Valuation _DB Dados do Mercado_Açúcar Físico não embarcado - Nov08 - Conferido_relatorio 6_15-FINANCEIRAS_1" xfId="28506"/>
    <cellStyle name="s_Valuation _DB Dados do Mercado_Açúcar Físico não embarcado - Nov08 - Conferido_relatorio 6_2-DRE" xfId="28507"/>
    <cellStyle name="s_Valuation _DB Dados do Mercado_Açúcar Físico não embarcado - Nov08 - Conferido_relatorio 6_2-DRE_Dep_Judiciais-Contingências" xfId="28508"/>
    <cellStyle name="s_Valuation _DB Dados do Mercado_Açúcar Físico não embarcado - Nov08 - Conferido_relatorio 6_2-DRE_DFC Gerencial" xfId="28509"/>
    <cellStyle name="s_Valuation _DB Dados do Mercado_Açúcar Físico não embarcado - Nov08 - Conferido_relatorio 6_2-DRE_DMPL" xfId="28510"/>
    <cellStyle name="s_Valuation _DB Dados do Mercado_Açúcar Físico não embarcado - Nov08 - Conferido_relatorio 6_3-Balanço" xfId="28511"/>
    <cellStyle name="s_Valuation _DB Dados do Mercado_Açúcar Físico não embarcado - Nov08 - Conferido_relatorio 6_7-Estoque" xfId="28512"/>
    <cellStyle name="s_Valuation _DB Dados do Mercado_Açúcar Físico não embarcado - Nov08 - Conferido_relatorio 6_Relatório Gerencial" xfId="28513"/>
    <cellStyle name="s_Valuation _DB Dados do Mercado_Açúcar Físico não embarcado - Nov08 - Conferido_relatorio 6_Relatório Gerencial 2" xfId="28514"/>
    <cellStyle name="s_Valuation _DB Dados do Mercado_Açúcar Físico não embarcado - Nov08 - Conferido_relatorio 6_Relatório Gerencial 2_15-FINANCEIRAS" xfId="28515"/>
    <cellStyle name="s_Valuation _DB Dados do Mercado_Açúcar Físico não embarcado - Nov08 - Conferido_relatorio 6_Relatório Gerencial_15-FINANCEIRAS" xfId="28516"/>
    <cellStyle name="s_Valuation _DB Dados do Mercado_Açúcar Físico não embarcado - Nov08 - Conferido_relatorio 6_Relatório Gerencial_15-FINANCEIRAS_1" xfId="28517"/>
    <cellStyle name="s_Valuation _DB Dados do Mercado_Açúcar Físico não embarcado - Nov08 - Conferido_relatorio 6_Relatório Gerencial_2-DRE" xfId="28518"/>
    <cellStyle name="s_Valuation _DB Dados do Mercado_Açúcar Físico não embarcado - Nov08 - Conferido_relatorio 6_Relatório Gerencial_2-DRE_Dep_Judiciais-Contingências" xfId="28519"/>
    <cellStyle name="s_Valuation _DB Dados do Mercado_Açúcar Físico não embarcado - Nov08 - Conferido_relatorio 6_Relatório Gerencial_2-DRE_DFC Gerencial" xfId="28520"/>
    <cellStyle name="s_Valuation _DB Dados do Mercado_Açúcar Físico não embarcado - Nov08 - Conferido_relatorio 6_Relatório Gerencial_2-DRE_DMPL" xfId="28521"/>
    <cellStyle name="s_Valuation _DB Dados do Mercado_Açúcar Físico não embarcado - Nov08 - Conferido_relatorio 6_Relatório Gerencial_3-Balanço" xfId="28522"/>
    <cellStyle name="s_Valuation _DB Dados do Mercado_Açúcar Físico não embarcado - Nov08 - Conferido_relatorio 6_Relatório Gerencial_7-Estoque" xfId="28523"/>
    <cellStyle name="s_Valuation _DB Dados do Mercado_Açúcar Físico não embarcado - Nov08 - Conferido_relatorio 6_Relatório Gerencial_DB Entrada" xfId="28524"/>
    <cellStyle name="s_Valuation _DB Dados do Mercado_Açúcar Físico não embarcado - Nov08 - Conferido_relatorio 6_Relatório Gerencial_DB Entrada 2" xfId="28525"/>
    <cellStyle name="s_Valuation _DB Dados do Mercado_Açúcar Físico não embarcado - Nov08 - Conferido_relatorio 6_Relatório Gerencial_DB Entrada 2_15-FINANCEIRAS" xfId="28526"/>
    <cellStyle name="s_Valuation _DB Dados do Mercado_Açúcar Físico não embarcado - Nov08 - Conferido_relatorio 6_Relatório Gerencial_DB Entrada_15-FINANCEIRAS" xfId="28527"/>
    <cellStyle name="s_Valuation _DB Dados do Mercado_Açúcar Físico não embarcado - Nov08 - Conferido_relatorio 6_Relatório Gerencial_DB Entrada_15-FINANCEIRAS_1" xfId="28528"/>
    <cellStyle name="s_Valuation _DB Dados do Mercado_Açúcar Físico não embarcado - Nov08 - Conferido_relatorio 6_Relatório Gerencial_DB Entrada_2-DRE" xfId="28529"/>
    <cellStyle name="s_Valuation _DB Dados do Mercado_Açúcar Físico não embarcado - Nov08 - Conferido_relatorio 6_Relatório Gerencial_DB Entrada_2-DRE_Dep_Judiciais-Contingências" xfId="28530"/>
    <cellStyle name="s_Valuation _DB Dados do Mercado_Açúcar Físico não embarcado - Nov08 - Conferido_relatorio 6_Relatório Gerencial_DB Entrada_2-DRE_DFC Gerencial" xfId="28531"/>
    <cellStyle name="s_Valuation _DB Dados do Mercado_Açúcar Físico não embarcado - Nov08 - Conferido_relatorio 6_Relatório Gerencial_DB Entrada_2-DRE_DMPL" xfId="28532"/>
    <cellStyle name="s_Valuation _DB Dados do Mercado_Açúcar Físico não embarcado - Nov08 - Conferido_relatorio 6_Relatório Gerencial_DB Entrada_3-Balanço" xfId="28533"/>
    <cellStyle name="s_Valuation _DB Dados do Mercado_Açúcar Físico não embarcado - Nov08 - Conferido_relatorio 6_Relatório Gerencial_DB Entrada_7-Estoque" xfId="28534"/>
    <cellStyle name="s_Valuation _DB Dados do Mercado_Açúcar Físico não embarcado - Nov08 - Conferido_relatorio 7" xfId="28535"/>
    <cellStyle name="s_Valuation _DB Dados do Mercado_Açúcar Físico não embarcado - Nov08 - Conferido_relatorio 7 2" xfId="28536"/>
    <cellStyle name="s_Valuation _DB Dados do Mercado_Açúcar Físico não embarcado - Nov08 - Conferido_relatorio 7 2_15-FINANCEIRAS" xfId="28537"/>
    <cellStyle name="s_Valuation _DB Dados do Mercado_Açúcar Físico não embarcado - Nov08 - Conferido_relatorio 7_15-FINANCEIRAS" xfId="28538"/>
    <cellStyle name="s_Valuation _DB Dados do Mercado_Açúcar Físico não embarcado - Nov08 - Conferido_relatorio 7_15-FINANCEIRAS_1" xfId="28539"/>
    <cellStyle name="s_Valuation _DB Dados do Mercado_Açúcar Físico não embarcado - Nov08 - Conferido_relatorio 7_2-DRE" xfId="28540"/>
    <cellStyle name="s_Valuation _DB Dados do Mercado_Açúcar Físico não embarcado - Nov08 - Conferido_relatorio 7_2-DRE_Dep_Judiciais-Contingências" xfId="28541"/>
    <cellStyle name="s_Valuation _DB Dados do Mercado_Açúcar Físico não embarcado - Nov08 - Conferido_relatorio 7_2-DRE_DFC Gerencial" xfId="28542"/>
    <cellStyle name="s_Valuation _DB Dados do Mercado_Açúcar Físico não embarcado - Nov08 - Conferido_relatorio 7_2-DRE_DMPL" xfId="28543"/>
    <cellStyle name="s_Valuation _DB Dados do Mercado_Açúcar Físico não embarcado - Nov08 - Conferido_relatorio 7_3-Balanço" xfId="28544"/>
    <cellStyle name="s_Valuation _DB Dados do Mercado_Açúcar Físico não embarcado - Nov08 - Conferido_relatorio 7_7-Estoque" xfId="28545"/>
    <cellStyle name="s_Valuation _DB Dados do Mercado_Açúcar Físico não embarcado - Nov08 - Conferido_relatorio 7_Relatório Gerencial" xfId="28546"/>
    <cellStyle name="s_Valuation _DB Dados do Mercado_Açúcar Físico não embarcado - Nov08 - Conferido_relatorio 7_Relatório Gerencial 2" xfId="28547"/>
    <cellStyle name="s_Valuation _DB Dados do Mercado_Açúcar Físico não embarcado - Nov08 - Conferido_relatorio 7_Relatório Gerencial 2_15-FINANCEIRAS" xfId="28548"/>
    <cellStyle name="s_Valuation _DB Dados do Mercado_Açúcar Físico não embarcado - Nov08 - Conferido_relatorio 7_Relatório Gerencial_15-FINANCEIRAS" xfId="28549"/>
    <cellStyle name="s_Valuation _DB Dados do Mercado_Açúcar Físico não embarcado - Nov08 - Conferido_relatorio 7_Relatório Gerencial_15-FINANCEIRAS_1" xfId="28550"/>
    <cellStyle name="s_Valuation _DB Dados do Mercado_Açúcar Físico não embarcado - Nov08 - Conferido_relatorio 7_Relatório Gerencial_2-DRE" xfId="28551"/>
    <cellStyle name="s_Valuation _DB Dados do Mercado_Açúcar Físico não embarcado - Nov08 - Conferido_relatorio 7_Relatório Gerencial_2-DRE_Dep_Judiciais-Contingências" xfId="28552"/>
    <cellStyle name="s_Valuation _DB Dados do Mercado_Açúcar Físico não embarcado - Nov08 - Conferido_relatorio 7_Relatório Gerencial_2-DRE_DFC Gerencial" xfId="28553"/>
    <cellStyle name="s_Valuation _DB Dados do Mercado_Açúcar Físico não embarcado - Nov08 - Conferido_relatorio 7_Relatório Gerencial_2-DRE_DMPL" xfId="28554"/>
    <cellStyle name="s_Valuation _DB Dados do Mercado_Açúcar Físico não embarcado - Nov08 - Conferido_relatorio 7_Relatório Gerencial_3-Balanço" xfId="28555"/>
    <cellStyle name="s_Valuation _DB Dados do Mercado_Açúcar Físico não embarcado - Nov08 - Conferido_relatorio 7_Relatório Gerencial_7-Estoque" xfId="28556"/>
    <cellStyle name="s_Valuation _DB Dados do Mercado_Açúcar Físico não embarcado - Nov08 - Conferido_relatorio 7_Relatório Gerencial_DB Entrada" xfId="28557"/>
    <cellStyle name="s_Valuation _DB Dados do Mercado_Açúcar Físico não embarcado - Nov08 - Conferido_relatorio 7_Relatório Gerencial_DB Entrada 2" xfId="28558"/>
    <cellStyle name="s_Valuation _DB Dados do Mercado_Açúcar Físico não embarcado - Nov08 - Conferido_relatorio 7_Relatório Gerencial_DB Entrada 2_15-FINANCEIRAS" xfId="28559"/>
    <cellStyle name="s_Valuation _DB Dados do Mercado_Açúcar Físico não embarcado - Nov08 - Conferido_relatorio 7_Relatório Gerencial_DB Entrada_15-FINANCEIRAS" xfId="28560"/>
    <cellStyle name="s_Valuation _DB Dados do Mercado_Açúcar Físico não embarcado - Nov08 - Conferido_relatorio 7_Relatório Gerencial_DB Entrada_15-FINANCEIRAS_1" xfId="28561"/>
    <cellStyle name="s_Valuation _DB Dados do Mercado_Açúcar Físico não embarcado - Nov08 - Conferido_relatorio 7_Relatório Gerencial_DB Entrada_2-DRE" xfId="28562"/>
    <cellStyle name="s_Valuation _DB Dados do Mercado_Açúcar Físico não embarcado - Nov08 - Conferido_relatorio 7_Relatório Gerencial_DB Entrada_2-DRE_Dep_Judiciais-Contingências" xfId="28563"/>
    <cellStyle name="s_Valuation _DB Dados do Mercado_Açúcar Físico não embarcado - Nov08 - Conferido_relatorio 7_Relatório Gerencial_DB Entrada_2-DRE_DFC Gerencial" xfId="28564"/>
    <cellStyle name="s_Valuation _DB Dados do Mercado_Açúcar Físico não embarcado - Nov08 - Conferido_relatorio 7_Relatório Gerencial_DB Entrada_2-DRE_DMPL" xfId="28565"/>
    <cellStyle name="s_Valuation _DB Dados do Mercado_Açúcar Físico não embarcado - Nov08 - Conferido_relatorio 7_Relatório Gerencial_DB Entrada_3-Balanço" xfId="28566"/>
    <cellStyle name="s_Valuation _DB Dados do Mercado_Açúcar Físico não embarcado - Nov08 - Conferido_relatorio 7_Relatório Gerencial_DB Entrada_7-Estoque" xfId="28567"/>
    <cellStyle name="s_Valuation _DB Dados do Mercado_Açúcar Físico não embarcado - Nov08 - Conferido_relatorio 8" xfId="28568"/>
    <cellStyle name="s_Valuation _DB Dados do Mercado_Açúcar Físico não embarcado - Nov08 - Conferido_relatorio 8 2" xfId="28569"/>
    <cellStyle name="s_Valuation _DB Dados do Mercado_Açúcar Físico não embarcado - Nov08 - Conferido_relatorio 8 2_15-FINANCEIRAS" xfId="28570"/>
    <cellStyle name="s_Valuation _DB Dados do Mercado_Açúcar Físico não embarcado - Nov08 - Conferido_relatorio 8_15-FINANCEIRAS" xfId="28571"/>
    <cellStyle name="s_Valuation _DB Dados do Mercado_Açúcar Físico não embarcado - Nov08 - Conferido_relatorio 8_15-FINANCEIRAS_1" xfId="28572"/>
    <cellStyle name="s_Valuation _DB Dados do Mercado_Açúcar Físico não embarcado - Nov08 - Conferido_relatorio 8_2-DRE" xfId="28573"/>
    <cellStyle name="s_Valuation _DB Dados do Mercado_Açúcar Físico não embarcado - Nov08 - Conferido_relatorio 8_2-DRE_Dep_Judiciais-Contingências" xfId="28574"/>
    <cellStyle name="s_Valuation _DB Dados do Mercado_Açúcar Físico não embarcado - Nov08 - Conferido_relatorio 8_2-DRE_DFC Gerencial" xfId="28575"/>
    <cellStyle name="s_Valuation _DB Dados do Mercado_Açúcar Físico não embarcado - Nov08 - Conferido_relatorio 8_2-DRE_DMPL" xfId="28576"/>
    <cellStyle name="s_Valuation _DB Dados do Mercado_Açúcar Físico não embarcado - Nov08 - Conferido_relatorio 8_3-Balanço" xfId="28577"/>
    <cellStyle name="s_Valuation _DB Dados do Mercado_Açúcar Físico não embarcado - Nov08 - Conferido_relatorio 8_7-Estoque" xfId="28578"/>
    <cellStyle name="s_Valuation _DB Dados do Mercado_Açúcar Físico não embarcado - Nov08 - Conferido_relatorio 8_Relatório Gerencial" xfId="28579"/>
    <cellStyle name="s_Valuation _DB Dados do Mercado_Açúcar Físico não embarcado - Nov08 - Conferido_relatorio 8_Relatório Gerencial 2" xfId="28580"/>
    <cellStyle name="s_Valuation _DB Dados do Mercado_Açúcar Físico não embarcado - Nov08 - Conferido_relatorio 8_Relatório Gerencial 2_15-FINANCEIRAS" xfId="28581"/>
    <cellStyle name="s_Valuation _DB Dados do Mercado_Açúcar Físico não embarcado - Nov08 - Conferido_relatorio 8_Relatório Gerencial_15-FINANCEIRAS" xfId="28582"/>
    <cellStyle name="s_Valuation _DB Dados do Mercado_Açúcar Físico não embarcado - Nov08 - Conferido_relatorio 8_Relatório Gerencial_15-FINANCEIRAS_1" xfId="28583"/>
    <cellStyle name="s_Valuation _DB Dados do Mercado_Açúcar Físico não embarcado - Nov08 - Conferido_relatorio 8_Relatório Gerencial_2-DRE" xfId="28584"/>
    <cellStyle name="s_Valuation _DB Dados do Mercado_Açúcar Físico não embarcado - Nov08 - Conferido_relatorio 8_Relatório Gerencial_2-DRE_Dep_Judiciais-Contingências" xfId="28585"/>
    <cellStyle name="s_Valuation _DB Dados do Mercado_Açúcar Físico não embarcado - Nov08 - Conferido_relatorio 8_Relatório Gerencial_2-DRE_DFC Gerencial" xfId="28586"/>
    <cellStyle name="s_Valuation _DB Dados do Mercado_Açúcar Físico não embarcado - Nov08 - Conferido_relatorio 8_Relatório Gerencial_2-DRE_DMPL" xfId="28587"/>
    <cellStyle name="s_Valuation _DB Dados do Mercado_Açúcar Físico não embarcado - Nov08 - Conferido_relatorio 8_Relatório Gerencial_3-Balanço" xfId="28588"/>
    <cellStyle name="s_Valuation _DB Dados do Mercado_Açúcar Físico não embarcado - Nov08 - Conferido_relatorio 8_Relatório Gerencial_7-Estoque" xfId="28589"/>
    <cellStyle name="s_Valuation _DB Dados do Mercado_Açúcar Físico não embarcado - Nov08 - Conferido_relatorio 8_Relatório Gerencial_DB Entrada" xfId="28590"/>
    <cellStyle name="s_Valuation _DB Dados do Mercado_Açúcar Físico não embarcado - Nov08 - Conferido_relatorio 8_Relatório Gerencial_DB Entrada 2" xfId="28591"/>
    <cellStyle name="s_Valuation _DB Dados do Mercado_Açúcar Físico não embarcado - Nov08 - Conferido_relatorio 8_Relatório Gerencial_DB Entrada 2_15-FINANCEIRAS" xfId="28592"/>
    <cellStyle name="s_Valuation _DB Dados do Mercado_Açúcar Físico não embarcado - Nov08 - Conferido_relatorio 8_Relatório Gerencial_DB Entrada_15-FINANCEIRAS" xfId="28593"/>
    <cellStyle name="s_Valuation _DB Dados do Mercado_Açúcar Físico não embarcado - Nov08 - Conferido_relatorio 8_Relatório Gerencial_DB Entrada_15-FINANCEIRAS_1" xfId="28594"/>
    <cellStyle name="s_Valuation _DB Dados do Mercado_Açúcar Físico não embarcado - Nov08 - Conferido_relatorio 8_Relatório Gerencial_DB Entrada_2-DRE" xfId="28595"/>
    <cellStyle name="s_Valuation _DB Dados do Mercado_Açúcar Físico não embarcado - Nov08 - Conferido_relatorio 8_Relatório Gerencial_DB Entrada_2-DRE_Dep_Judiciais-Contingências" xfId="28596"/>
    <cellStyle name="s_Valuation _DB Dados do Mercado_Açúcar Físico não embarcado - Nov08 - Conferido_relatorio 8_Relatório Gerencial_DB Entrada_2-DRE_DFC Gerencial" xfId="28597"/>
    <cellStyle name="s_Valuation _DB Dados do Mercado_Açúcar Físico não embarcado - Nov08 - Conferido_relatorio 8_Relatório Gerencial_DB Entrada_2-DRE_DMPL" xfId="28598"/>
    <cellStyle name="s_Valuation _DB Dados do Mercado_Açúcar Físico não embarcado - Nov08 - Conferido_relatorio 8_Relatório Gerencial_DB Entrada_3-Balanço" xfId="28599"/>
    <cellStyle name="s_Valuation _DB Dados do Mercado_Açúcar Físico não embarcado - Nov08 - Conferido_relatorio 8_Relatório Gerencial_DB Entrada_7-Estoque" xfId="28600"/>
    <cellStyle name="s_Valuation _DB Dados do Mercado_Açúcar Físico não embarcado - Nov08 - Conferido_relatorio 9" xfId="28601"/>
    <cellStyle name="s_Valuation _DB Dados do Mercado_Açúcar Físico não embarcado - Nov08 - Conferido_relatorio 9 2" xfId="28602"/>
    <cellStyle name="s_Valuation _DB Dados do Mercado_Açúcar Físico não embarcado - Nov08 - Conferido_relatorio 9 2_15-FINANCEIRAS" xfId="28603"/>
    <cellStyle name="s_Valuation _DB Dados do Mercado_Açúcar Físico não embarcado - Nov08 - Conferido_relatorio 9_15-FINANCEIRAS" xfId="28604"/>
    <cellStyle name="s_Valuation _DB Dados do Mercado_Açúcar Físico não embarcado - Nov08 - Conferido_relatorio 9_15-FINANCEIRAS_1" xfId="28605"/>
    <cellStyle name="s_Valuation _DB Dados do Mercado_Açúcar Físico não embarcado - Nov08 - Conferido_relatorio 9_2-DRE" xfId="28606"/>
    <cellStyle name="s_Valuation _DB Dados do Mercado_Açúcar Físico não embarcado - Nov08 - Conferido_relatorio 9_2-DRE_Dep_Judiciais-Contingências" xfId="28607"/>
    <cellStyle name="s_Valuation _DB Dados do Mercado_Açúcar Físico não embarcado - Nov08 - Conferido_relatorio 9_2-DRE_DFC Gerencial" xfId="28608"/>
    <cellStyle name="s_Valuation _DB Dados do Mercado_Açúcar Físico não embarcado - Nov08 - Conferido_relatorio 9_2-DRE_DMPL" xfId="28609"/>
    <cellStyle name="s_Valuation _DB Dados do Mercado_Açúcar Físico não embarcado - Nov08 - Conferido_relatorio 9_3-Balanço" xfId="28610"/>
    <cellStyle name="s_Valuation _DB Dados do Mercado_Açúcar Físico não embarcado - Nov08 - Conferido_relatorio 9_7-Estoque" xfId="28611"/>
    <cellStyle name="s_Valuation _DB Dados do Mercado_Açúcar Físico não embarcado - Nov08 - Conferido_relatorio 9_Relatório Gerencial" xfId="28612"/>
    <cellStyle name="s_Valuation _DB Dados do Mercado_Açúcar Físico não embarcado - Nov08 - Conferido_relatorio 9_Relatório Gerencial 2" xfId="28613"/>
    <cellStyle name="s_Valuation _DB Dados do Mercado_Açúcar Físico não embarcado - Nov08 - Conferido_relatorio 9_Relatório Gerencial 2_15-FINANCEIRAS" xfId="28614"/>
    <cellStyle name="s_Valuation _DB Dados do Mercado_Açúcar Físico não embarcado - Nov08 - Conferido_relatorio 9_Relatório Gerencial_15-FINANCEIRAS" xfId="28615"/>
    <cellStyle name="s_Valuation _DB Dados do Mercado_Açúcar Físico não embarcado - Nov08 - Conferido_relatorio 9_Relatório Gerencial_15-FINANCEIRAS_1" xfId="28616"/>
    <cellStyle name="s_Valuation _DB Dados do Mercado_Açúcar Físico não embarcado - Nov08 - Conferido_relatorio 9_Relatório Gerencial_2-DRE" xfId="28617"/>
    <cellStyle name="s_Valuation _DB Dados do Mercado_Açúcar Físico não embarcado - Nov08 - Conferido_relatorio 9_Relatório Gerencial_2-DRE_Dep_Judiciais-Contingências" xfId="28618"/>
    <cellStyle name="s_Valuation _DB Dados do Mercado_Açúcar Físico não embarcado - Nov08 - Conferido_relatorio 9_Relatório Gerencial_2-DRE_DFC Gerencial" xfId="28619"/>
    <cellStyle name="s_Valuation _DB Dados do Mercado_Açúcar Físico não embarcado - Nov08 - Conferido_relatorio 9_Relatório Gerencial_2-DRE_DMPL" xfId="28620"/>
    <cellStyle name="s_Valuation _DB Dados do Mercado_Açúcar Físico não embarcado - Nov08 - Conferido_relatorio 9_Relatório Gerencial_3-Balanço" xfId="28621"/>
    <cellStyle name="s_Valuation _DB Dados do Mercado_Açúcar Físico não embarcado - Nov08 - Conferido_relatorio 9_Relatório Gerencial_7-Estoque" xfId="28622"/>
    <cellStyle name="s_Valuation _DB Dados do Mercado_Açúcar Físico não embarcado - Nov08 - Conferido_relatorio 9_Relatório Gerencial_DB Entrada" xfId="28623"/>
    <cellStyle name="s_Valuation _DB Dados do Mercado_Açúcar Físico não embarcado - Nov08 - Conferido_relatorio 9_Relatório Gerencial_DB Entrada 2" xfId="28624"/>
    <cellStyle name="s_Valuation _DB Dados do Mercado_Açúcar Físico não embarcado - Nov08 - Conferido_relatorio 9_Relatório Gerencial_DB Entrada 2_15-FINANCEIRAS" xfId="28625"/>
    <cellStyle name="s_Valuation _DB Dados do Mercado_Açúcar Físico não embarcado - Nov08 - Conferido_relatorio 9_Relatório Gerencial_DB Entrada_15-FINANCEIRAS" xfId="28626"/>
    <cellStyle name="s_Valuation _DB Dados do Mercado_Açúcar Físico não embarcado - Nov08 - Conferido_relatorio 9_Relatório Gerencial_DB Entrada_15-FINANCEIRAS_1" xfId="28627"/>
    <cellStyle name="s_Valuation _DB Dados do Mercado_Açúcar Físico não embarcado - Nov08 - Conferido_relatorio 9_Relatório Gerencial_DB Entrada_2-DRE" xfId="28628"/>
    <cellStyle name="s_Valuation _DB Dados do Mercado_Açúcar Físico não embarcado - Nov08 - Conferido_relatorio 9_Relatório Gerencial_DB Entrada_2-DRE_Dep_Judiciais-Contingências" xfId="28629"/>
    <cellStyle name="s_Valuation _DB Dados do Mercado_Açúcar Físico não embarcado - Nov08 - Conferido_relatorio 9_Relatório Gerencial_DB Entrada_2-DRE_DFC Gerencial" xfId="28630"/>
    <cellStyle name="s_Valuation _DB Dados do Mercado_Açúcar Físico não embarcado - Nov08 - Conferido_relatorio 9_Relatório Gerencial_DB Entrada_2-DRE_DMPL" xfId="28631"/>
    <cellStyle name="s_Valuation _DB Dados do Mercado_Açúcar Físico não embarcado - Nov08 - Conferido_relatorio 9_Relatório Gerencial_DB Entrada_3-Balanço" xfId="28632"/>
    <cellStyle name="s_Valuation _DB Dados do Mercado_Açúcar Físico não embarcado - Nov08 - Conferido_relatorio 9_Relatório Gerencial_DB Entrada_7-Estoque" xfId="28633"/>
    <cellStyle name="s_Valuation _DB Dados do Mercado_Açúcar Físico não embarcado - Nov08 - Conferido_Relatório de Commodities" xfId="28634"/>
    <cellStyle name="s_Valuation _DB Dados do Mercado_Açúcar Físico não embarcado - Nov08 - Conferido_Relatório de Commodities 2" xfId="28635"/>
    <cellStyle name="s_Valuation _DB Dados do Mercado_Açúcar Físico não embarcado - Nov08 - Conferido_Relatório de Commodities 2_15-FINANCEIRAS" xfId="28636"/>
    <cellStyle name="s_Valuation _DB Dados do Mercado_Açúcar Físico não embarcado - Nov08 - Conferido_Relatório de Commodities_15-FINANCEIRAS" xfId="28637"/>
    <cellStyle name="s_Valuation _DB Dados do Mercado_Açúcar Físico não embarcado - Nov08 - Conferido_Relatório de Commodities_15-FINANCEIRAS_1" xfId="28638"/>
    <cellStyle name="s_Valuation _DB Dados do Mercado_Açúcar Físico não embarcado - Nov08 - Conferido_Relatório de Commodities_2-DRE" xfId="28639"/>
    <cellStyle name="s_Valuation _DB Dados do Mercado_Açúcar Físico não embarcado - Nov08 - Conferido_Relatório de Commodities_2-DRE_Dep_Judiciais-Contingências" xfId="28640"/>
    <cellStyle name="s_Valuation _DB Dados do Mercado_Açúcar Físico não embarcado - Nov08 - Conferido_Relatório de Commodities_2-DRE_DFC Gerencial" xfId="28641"/>
    <cellStyle name="s_Valuation _DB Dados do Mercado_Açúcar Físico não embarcado - Nov08 - Conferido_Relatório de Commodities_2-DRE_DMPL" xfId="28642"/>
    <cellStyle name="s_Valuation _DB Dados do Mercado_Açúcar Físico não embarcado - Nov08 - Conferido_Relatório de Commodities_3-Balanço" xfId="28643"/>
    <cellStyle name="s_Valuation _DB Dados do Mercado_Açúcar Físico não embarcado - Nov08 - Conferido_Relatório de Commodities_7-Estoque" xfId="28644"/>
    <cellStyle name="s_Valuation _DB Dados do Mercado_Açúcar Físico não embarcado - Nov08 - Conferido_Relatório de Commodities_Relatório Gerencial" xfId="28645"/>
    <cellStyle name="s_Valuation _DB Dados do Mercado_Açúcar Físico não embarcado - Nov08 - Conferido_Relatório de Commodities_Relatório Gerencial 2" xfId="28646"/>
    <cellStyle name="s_Valuation _DB Dados do Mercado_Açúcar Físico não embarcado - Nov08 - Conferido_Relatório de Commodities_Relatório Gerencial 2_15-FINANCEIRAS" xfId="28647"/>
    <cellStyle name="s_Valuation _DB Dados do Mercado_Açúcar Físico não embarcado - Nov08 - Conferido_Relatório de Commodities_Relatório Gerencial_15-FINANCEIRAS" xfId="28648"/>
    <cellStyle name="s_Valuation _DB Dados do Mercado_Açúcar Físico não embarcado - Nov08 - Conferido_Relatório de Commodities_Relatório Gerencial_15-FINANCEIRAS_1" xfId="28649"/>
    <cellStyle name="s_Valuation _DB Dados do Mercado_Açúcar Físico não embarcado - Nov08 - Conferido_Relatório de Commodities_Relatório Gerencial_2-DRE" xfId="28650"/>
    <cellStyle name="s_Valuation _DB Dados do Mercado_Açúcar Físico não embarcado - Nov08 - Conferido_Relatório de Commodities_Relatório Gerencial_2-DRE_Dep_Judiciais-Contingências" xfId="28651"/>
    <cellStyle name="s_Valuation _DB Dados do Mercado_Açúcar Físico não embarcado - Nov08 - Conferido_Relatório de Commodities_Relatório Gerencial_2-DRE_DFC Gerencial" xfId="28652"/>
    <cellStyle name="s_Valuation _DB Dados do Mercado_Açúcar Físico não embarcado - Nov08 - Conferido_Relatório de Commodities_Relatório Gerencial_2-DRE_DMPL" xfId="28653"/>
    <cellStyle name="s_Valuation _DB Dados do Mercado_Açúcar Físico não embarcado - Nov08 - Conferido_Relatório de Commodities_Relatório Gerencial_3-Balanço" xfId="28654"/>
    <cellStyle name="s_Valuation _DB Dados do Mercado_Açúcar Físico não embarcado - Nov08 - Conferido_Relatório de Commodities_Relatório Gerencial_7-Estoque" xfId="28655"/>
    <cellStyle name="s_Valuation _DB Dados do Mercado_Açúcar Físico não embarcado - Nov08 - Conferido_Relatório de Commodities_Relatório Gerencial_DB Entrada" xfId="28656"/>
    <cellStyle name="s_Valuation _DB Dados do Mercado_Açúcar Físico não embarcado - Nov08 - Conferido_Relatório de Commodities_Relatório Gerencial_DB Entrada 2" xfId="28657"/>
    <cellStyle name="s_Valuation _DB Dados do Mercado_Açúcar Físico não embarcado - Nov08 - Conferido_Relatório de Commodities_Relatório Gerencial_DB Entrada 2_15-FINANCEIRAS" xfId="28658"/>
    <cellStyle name="s_Valuation _DB Dados do Mercado_Açúcar Físico não embarcado - Nov08 - Conferido_Relatório de Commodities_Relatório Gerencial_DB Entrada_15-FINANCEIRAS" xfId="28659"/>
    <cellStyle name="s_Valuation _DB Dados do Mercado_Açúcar Físico não embarcado - Nov08 - Conferido_Relatório de Commodities_Relatório Gerencial_DB Entrada_15-FINANCEIRAS_1" xfId="28660"/>
    <cellStyle name="s_Valuation _DB Dados do Mercado_Açúcar Físico não embarcado - Nov08 - Conferido_Relatório de Commodities_Relatório Gerencial_DB Entrada_2-DRE" xfId="28661"/>
    <cellStyle name="s_Valuation _DB Dados do Mercado_Açúcar Físico não embarcado - Nov08 - Conferido_Relatório de Commodities_Relatório Gerencial_DB Entrada_2-DRE_Dep_Judiciais-Contingências" xfId="28662"/>
    <cellStyle name="s_Valuation _DB Dados do Mercado_Açúcar Físico não embarcado - Nov08 - Conferido_Relatório de Commodities_Relatório Gerencial_DB Entrada_2-DRE_DFC Gerencial" xfId="28663"/>
    <cellStyle name="s_Valuation _DB Dados do Mercado_Açúcar Físico não embarcado - Nov08 - Conferido_Relatório de Commodities_Relatório Gerencial_DB Entrada_2-DRE_DMPL" xfId="28664"/>
    <cellStyle name="s_Valuation _DB Dados do Mercado_Açúcar Físico não embarcado - Nov08 - Conferido_Relatório de Commodities_Relatório Gerencial_DB Entrada_3-Balanço" xfId="28665"/>
    <cellStyle name="s_Valuation _DB Dados do Mercado_Açúcar Físico não embarcado - Nov08 - Conferido_Relatório de Commodities_Relatório Gerencial_DB Entrada_7-Estoque" xfId="28666"/>
    <cellStyle name="s_Valuation _DB Dados do Mercado_Açúcar Físico não embarcado - Nov08 - Conferido_Relatório Diário" xfId="28667"/>
    <cellStyle name="s_Valuation _DB Dados do Mercado_Açúcar Físico não embarcado - Nov08 - Conferido_Relatório Diário - 02 Dezembro 09" xfId="28668"/>
    <cellStyle name="s_Valuation _DB Dados do Mercado_Açúcar Físico não embarcado - Nov08 - Conferido_Relatório Diário - 02 Dezembro 09 2" xfId="28669"/>
    <cellStyle name="s_Valuation _DB Dados do Mercado_Açúcar Físico não embarcado - Nov08 - Conferido_Relatório Diário - 02 Dezembro 09 2_15-FINANCEIRAS" xfId="28670"/>
    <cellStyle name="s_Valuation _DB Dados do Mercado_Açúcar Físico não embarcado - Nov08 - Conferido_Relatório Diário - 02 Dezembro 09_15-FINANCEIRAS" xfId="28671"/>
    <cellStyle name="s_Valuation _DB Dados do Mercado_Açúcar Físico não embarcado - Nov08 - Conferido_Relatório Diário - 02 Dezembro 09_15-FINANCEIRAS_1" xfId="28672"/>
    <cellStyle name="s_Valuation _DB Dados do Mercado_Açúcar Físico não embarcado - Nov08 - Conferido_Relatório Diário - 02 Dezembro 09_2-DRE" xfId="28673"/>
    <cellStyle name="s_Valuation _DB Dados do Mercado_Açúcar Físico não embarcado - Nov08 - Conferido_Relatório Diário - 02 Dezembro 09_2-DRE_Dep_Judiciais-Contingências" xfId="28674"/>
    <cellStyle name="s_Valuation _DB Dados do Mercado_Açúcar Físico não embarcado - Nov08 - Conferido_Relatório Diário - 02 Dezembro 09_2-DRE_DFC Gerencial" xfId="28675"/>
    <cellStyle name="s_Valuation _DB Dados do Mercado_Açúcar Físico não embarcado - Nov08 - Conferido_Relatório Diário - 02 Dezembro 09_2-DRE_DMPL" xfId="28676"/>
    <cellStyle name="s_Valuation _DB Dados do Mercado_Açúcar Físico não embarcado - Nov08 - Conferido_Relatório Diário - 02 Dezembro 09_3-Balanço" xfId="28677"/>
    <cellStyle name="s_Valuation _DB Dados do Mercado_Açúcar Físico não embarcado - Nov08 - Conferido_Relatório Diário - 02 Dezembro 09_7-Estoque" xfId="28678"/>
    <cellStyle name="s_Valuation _DB Dados do Mercado_Açúcar Físico não embarcado - Nov08 - Conferido_Relatório Diário - 02 Dezembro 09_Relatório Gerencial" xfId="28679"/>
    <cellStyle name="s_Valuation _DB Dados do Mercado_Açúcar Físico não embarcado - Nov08 - Conferido_Relatório Diário - 02 Dezembro 09_Relatório Gerencial 2" xfId="28680"/>
    <cellStyle name="s_Valuation _DB Dados do Mercado_Açúcar Físico não embarcado - Nov08 - Conferido_Relatório Diário - 02 Dezembro 09_Relatório Gerencial 2_15-FINANCEIRAS" xfId="28681"/>
    <cellStyle name="s_Valuation _DB Dados do Mercado_Açúcar Físico não embarcado - Nov08 - Conferido_Relatório Diário - 02 Dezembro 09_Relatório Gerencial_15-FINANCEIRAS" xfId="28682"/>
    <cellStyle name="s_Valuation _DB Dados do Mercado_Açúcar Físico não embarcado - Nov08 - Conferido_Relatório Diário - 02 Dezembro 09_Relatório Gerencial_15-FINANCEIRAS_1" xfId="28683"/>
    <cellStyle name="s_Valuation _DB Dados do Mercado_Açúcar Físico não embarcado - Nov08 - Conferido_Relatório Diário - 02 Dezembro 09_Relatório Gerencial_2-DRE" xfId="28684"/>
    <cellStyle name="s_Valuation _DB Dados do Mercado_Açúcar Físico não embarcado - Nov08 - Conferido_Relatório Diário - 02 Dezembro 09_Relatório Gerencial_2-DRE_Dep_Judiciais-Contingências" xfId="28685"/>
    <cellStyle name="s_Valuation _DB Dados do Mercado_Açúcar Físico não embarcado - Nov08 - Conferido_Relatório Diário - 02 Dezembro 09_Relatório Gerencial_2-DRE_DFC Gerencial" xfId="28686"/>
    <cellStyle name="s_Valuation _DB Dados do Mercado_Açúcar Físico não embarcado - Nov08 - Conferido_Relatório Diário - 02 Dezembro 09_Relatório Gerencial_2-DRE_DMPL" xfId="28687"/>
    <cellStyle name="s_Valuation _DB Dados do Mercado_Açúcar Físico não embarcado - Nov08 - Conferido_Relatório Diário - 02 Dezembro 09_Relatório Gerencial_3-Balanço" xfId="28688"/>
    <cellStyle name="s_Valuation _DB Dados do Mercado_Açúcar Físico não embarcado - Nov08 - Conferido_Relatório Diário - 02 Dezembro 09_Relatório Gerencial_7-Estoque" xfId="28689"/>
    <cellStyle name="s_Valuation _DB Dados do Mercado_Açúcar Físico não embarcado - Nov08 - Conferido_Relatório Diário - 02 Dezembro 09_Relatório Gerencial_DB Entrada" xfId="28690"/>
    <cellStyle name="s_Valuation _DB Dados do Mercado_Açúcar Físico não embarcado - Nov08 - Conferido_Relatório Diário - 02 Dezembro 09_Relatório Gerencial_DB Entrada 2" xfId="28691"/>
    <cellStyle name="s_Valuation _DB Dados do Mercado_Açúcar Físico não embarcado - Nov08 - Conferido_Relatório Diário - 02 Dezembro 09_Relatório Gerencial_DB Entrada 2_15-FINANCEIRAS" xfId="28692"/>
    <cellStyle name="s_Valuation _DB Dados do Mercado_Açúcar Físico não embarcado - Nov08 - Conferido_Relatório Diário - 02 Dezembro 09_Relatório Gerencial_DB Entrada_15-FINANCEIRAS" xfId="28693"/>
    <cellStyle name="s_Valuation _DB Dados do Mercado_Açúcar Físico não embarcado - Nov08 - Conferido_Relatório Diário - 02 Dezembro 09_Relatório Gerencial_DB Entrada_15-FINANCEIRAS_1" xfId="28694"/>
    <cellStyle name="s_Valuation _DB Dados do Mercado_Açúcar Físico não embarcado - Nov08 - Conferido_Relatório Diário - 02 Dezembro 09_Relatório Gerencial_DB Entrada_2-DRE" xfId="28695"/>
    <cellStyle name="s_Valuation _DB Dados do Mercado_Açúcar Físico não embarcado - Nov08 - Conferido_Relatório Diário - 02 Dezembro 09_Relatório Gerencial_DB Entrada_2-DRE_Dep_Judiciais-Contingências" xfId="28696"/>
    <cellStyle name="s_Valuation _DB Dados do Mercado_Açúcar Físico não embarcado - Nov08 - Conferido_Relatório Diário - 02 Dezembro 09_Relatório Gerencial_DB Entrada_2-DRE_DFC Gerencial" xfId="28697"/>
    <cellStyle name="s_Valuation _DB Dados do Mercado_Açúcar Físico não embarcado - Nov08 - Conferido_Relatório Diário - 02 Dezembro 09_Relatório Gerencial_DB Entrada_2-DRE_DMPL" xfId="28698"/>
    <cellStyle name="s_Valuation _DB Dados do Mercado_Açúcar Físico não embarcado - Nov08 - Conferido_Relatório Diário - 02 Dezembro 09_Relatório Gerencial_DB Entrada_3-Balanço" xfId="28699"/>
    <cellStyle name="s_Valuation _DB Dados do Mercado_Açúcar Físico não embarcado - Nov08 - Conferido_Relatório Diário - 02 Dezembro 09_Relatório Gerencial_DB Entrada_7-Estoque" xfId="28700"/>
    <cellStyle name="s_Valuation _DB Dados do Mercado_Açúcar Físico não embarcado - Nov08 - Conferido_Relatório Diário 2" xfId="28701"/>
    <cellStyle name="s_Valuation _DB Dados do Mercado_Açúcar Físico não embarcado - Nov08 - Conferido_Relatório Diário 2_15-FINANCEIRAS" xfId="28702"/>
    <cellStyle name="s_Valuation _DB Dados do Mercado_Açúcar Físico não embarcado - Nov08 - Conferido_Relatório Diário 3" xfId="28703"/>
    <cellStyle name="s_Valuation _DB Dados do Mercado_Açúcar Físico não embarcado - Nov08 - Conferido_Relatório Diário 3_15-FINANCEIRAS" xfId="28704"/>
    <cellStyle name="s_Valuation _DB Dados do Mercado_Açúcar Físico não embarcado - Nov08 - Conferido_Relatório Diário 4" xfId="28705"/>
    <cellStyle name="s_Valuation _DB Dados do Mercado_Açúcar Físico não embarcado - Nov08 - Conferido_Relatório Diário 4_15-FINANCEIRAS" xfId="28706"/>
    <cellStyle name="s_Valuation _DB Dados do Mercado_Açúcar Físico não embarcado - Nov08 - Conferido_Relatório Diário_15-FINANCEIRAS" xfId="28707"/>
    <cellStyle name="s_Valuation _DB Dados do Mercado_Açúcar Físico não embarcado - Nov08 - Conferido_Relatório Diário_15-FINANCEIRAS_1" xfId="28708"/>
    <cellStyle name="s_Valuation _DB Dados do Mercado_Açúcar Físico não embarcado - Nov08 - Conferido_Relatório Diário_2-DRE" xfId="28709"/>
    <cellStyle name="s_Valuation _DB Dados do Mercado_Açúcar Físico não embarcado - Nov08 - Conferido_Relatório Diário_2-DRE_Dep_Judiciais-Contingências" xfId="28710"/>
    <cellStyle name="s_Valuation _DB Dados do Mercado_Açúcar Físico não embarcado - Nov08 - Conferido_Relatório Diário_2-DRE_DFC Gerencial" xfId="28711"/>
    <cellStyle name="s_Valuation _DB Dados do Mercado_Açúcar Físico não embarcado - Nov08 - Conferido_Relatório Diário_2-DRE_DMPL" xfId="28712"/>
    <cellStyle name="s_Valuation _DB Dados do Mercado_Açúcar Físico não embarcado - Nov08 - Conferido_Relatório Diário_3-Balanço" xfId="28713"/>
    <cellStyle name="s_Valuation _DB Dados do Mercado_Açúcar Físico não embarcado - Nov08 - Conferido_Relatório Diário_7-Estoque" xfId="28714"/>
    <cellStyle name="s_Valuation _DB Dados do Mercado_Açúcar Físico não embarcado - Nov08 - Conferido_Relatório Diário_Relatório Gerencial" xfId="28715"/>
    <cellStyle name="s_Valuation _DB Dados do Mercado_Açúcar Físico não embarcado - Nov08 - Conferido_Relatório Diário_Relatório Gerencial 2" xfId="28716"/>
    <cellStyle name="s_Valuation _DB Dados do Mercado_Açúcar Físico não embarcado - Nov08 - Conferido_Relatório Diário_Relatório Gerencial 2_15-FINANCEIRAS" xfId="28717"/>
    <cellStyle name="s_Valuation _DB Dados do Mercado_Açúcar Físico não embarcado - Nov08 - Conferido_Relatório Diário_Relatório Gerencial_15-FINANCEIRAS" xfId="28718"/>
    <cellStyle name="s_Valuation _DB Dados do Mercado_Açúcar Físico não embarcado - Nov08 - Conferido_Relatório Diário_Relatório Gerencial_15-FINANCEIRAS_1" xfId="28719"/>
    <cellStyle name="s_Valuation _DB Dados do Mercado_Açúcar Físico não embarcado - Nov08 - Conferido_Relatório Diário_Relatório Gerencial_2-DRE" xfId="28720"/>
    <cellStyle name="s_Valuation _DB Dados do Mercado_Açúcar Físico não embarcado - Nov08 - Conferido_Relatório Diário_Relatório Gerencial_2-DRE_Dep_Judiciais-Contingências" xfId="28721"/>
    <cellStyle name="s_Valuation _DB Dados do Mercado_Açúcar Físico não embarcado - Nov08 - Conferido_Relatório Diário_Relatório Gerencial_2-DRE_DFC Gerencial" xfId="28722"/>
    <cellStyle name="s_Valuation _DB Dados do Mercado_Açúcar Físico não embarcado - Nov08 - Conferido_Relatório Diário_Relatório Gerencial_2-DRE_DMPL" xfId="28723"/>
    <cellStyle name="s_Valuation _DB Dados do Mercado_Açúcar Físico não embarcado - Nov08 - Conferido_Relatório Diário_Relatório Gerencial_3-Balanço" xfId="28724"/>
    <cellStyle name="s_Valuation _DB Dados do Mercado_Açúcar Físico não embarcado - Nov08 - Conferido_Relatório Diário_Relatório Gerencial_7-Estoque" xfId="28725"/>
    <cellStyle name="s_Valuation _DB Dados do Mercado_Açúcar Físico não embarcado - Nov08 - Conferido_Relatório Diário_Relatório Gerencial_DB Entrada" xfId="28726"/>
    <cellStyle name="s_Valuation _DB Dados do Mercado_Açúcar Físico não embarcado - Nov08 - Conferido_Relatório Diário_Relatório Gerencial_DB Entrada 2" xfId="28727"/>
    <cellStyle name="s_Valuation _DB Dados do Mercado_Açúcar Físico não embarcado - Nov08 - Conferido_Relatório Diário_Relatório Gerencial_DB Entrada 2_15-FINANCEIRAS" xfId="28728"/>
    <cellStyle name="s_Valuation _DB Dados do Mercado_Açúcar Físico não embarcado - Nov08 - Conferido_Relatório Diário_Relatório Gerencial_DB Entrada_15-FINANCEIRAS" xfId="28729"/>
    <cellStyle name="s_Valuation _DB Dados do Mercado_Açúcar Físico não embarcado - Nov08 - Conferido_Relatório Diário_Relatório Gerencial_DB Entrada_15-FINANCEIRAS_1" xfId="28730"/>
    <cellStyle name="s_Valuation _DB Dados do Mercado_Açúcar Físico não embarcado - Nov08 - Conferido_Relatório Diário_Relatório Gerencial_DB Entrada_2-DRE" xfId="28731"/>
    <cellStyle name="s_Valuation _DB Dados do Mercado_Açúcar Físico não embarcado - Nov08 - Conferido_Relatório Diário_Relatório Gerencial_DB Entrada_2-DRE_Dep_Judiciais-Contingências" xfId="28732"/>
    <cellStyle name="s_Valuation _DB Dados do Mercado_Açúcar Físico não embarcado - Nov08 - Conferido_Relatório Diário_Relatório Gerencial_DB Entrada_2-DRE_DFC Gerencial" xfId="28733"/>
    <cellStyle name="s_Valuation _DB Dados do Mercado_Açúcar Físico não embarcado - Nov08 - Conferido_Relatório Diário_Relatório Gerencial_DB Entrada_2-DRE_DMPL" xfId="28734"/>
    <cellStyle name="s_Valuation _DB Dados do Mercado_Açúcar Físico não embarcado - Nov08 - Conferido_Relatório Diário_Relatório Gerencial_DB Entrada_3-Balanço" xfId="28735"/>
    <cellStyle name="s_Valuation _DB Dados do Mercado_Açúcar Físico não embarcado - Nov08 - Conferido_Relatório Diário_Relatório Gerencial_DB Entrada_7-Estoque" xfId="28736"/>
    <cellStyle name="s_Valuation _DB Dados do Mercado_Açúcar Físico não embarcado - Nov08 - Conferido_Relatório Fechamento" xfId="28737"/>
    <cellStyle name="s_Valuation _DB Dados do Mercado_Açúcar Físico não embarcado - Nov08 - Conferido_Relatório Fechamento 2" xfId="28738"/>
    <cellStyle name="s_Valuation _DB Dados do Mercado_Açúcar Físico não embarcado - Nov08 - Conferido_Relatório Fechamento 2_15-FINANCEIRAS" xfId="28739"/>
    <cellStyle name="s_Valuation _DB Dados do Mercado_Açúcar Físico não embarcado - Nov08 - Conferido_Relatório Fechamento_15-FINANCEIRAS" xfId="28740"/>
    <cellStyle name="s_Valuation _DB Dados do Mercado_Açúcar Físico não embarcado - Nov08 - Conferido_Relatório Fechamento_15-FINANCEIRAS_1" xfId="28741"/>
    <cellStyle name="s_Valuation _DB Dados do Mercado_Açúcar Físico não embarcado - Nov08 - Conferido_Relatório Fechamento_2-DRE" xfId="28742"/>
    <cellStyle name="s_Valuation _DB Dados do Mercado_Açúcar Físico não embarcado - Nov08 - Conferido_Relatório Fechamento_2-DRE_Dep_Judiciais-Contingências" xfId="28743"/>
    <cellStyle name="s_Valuation _DB Dados do Mercado_Açúcar Físico não embarcado - Nov08 - Conferido_Relatório Fechamento_2-DRE_DFC Gerencial" xfId="28744"/>
    <cellStyle name="s_Valuation _DB Dados do Mercado_Açúcar Físico não embarcado - Nov08 - Conferido_Relatório Fechamento_2-DRE_DMPL" xfId="28745"/>
    <cellStyle name="s_Valuation _DB Dados do Mercado_Açúcar Físico não embarcado - Nov08 - Conferido_Relatório Fechamento_3-Balanço" xfId="28746"/>
    <cellStyle name="s_Valuation _DB Dados do Mercado_Açúcar Físico não embarcado - Nov08 - Conferido_Relatório Fechamento_7-Estoque" xfId="28747"/>
    <cellStyle name="s_Valuation _DB Dados do Mercado_Açúcar Físico não embarcado - Nov08 - Conferido_Relatório Fechamento_Relatório Gerencial" xfId="28748"/>
    <cellStyle name="s_Valuation _DB Dados do Mercado_Açúcar Físico não embarcado - Nov08 - Conferido_Relatório Fechamento_Relatório Gerencial 2" xfId="28749"/>
    <cellStyle name="s_Valuation _DB Dados do Mercado_Açúcar Físico não embarcado - Nov08 - Conferido_Relatório Fechamento_Relatório Gerencial 2_15-FINANCEIRAS" xfId="28750"/>
    <cellStyle name="s_Valuation _DB Dados do Mercado_Açúcar Físico não embarcado - Nov08 - Conferido_Relatório Fechamento_Relatório Gerencial_15-FINANCEIRAS" xfId="28751"/>
    <cellStyle name="s_Valuation _DB Dados do Mercado_Açúcar Físico não embarcado - Nov08 - Conferido_Relatório Fechamento_Relatório Gerencial_15-FINANCEIRAS_1" xfId="28752"/>
    <cellStyle name="s_Valuation _DB Dados do Mercado_Açúcar Físico não embarcado - Nov08 - Conferido_Relatório Fechamento_Relatório Gerencial_2-DRE" xfId="28753"/>
    <cellStyle name="s_Valuation _DB Dados do Mercado_Açúcar Físico não embarcado - Nov08 - Conferido_Relatório Fechamento_Relatório Gerencial_2-DRE_Dep_Judiciais-Contingências" xfId="28754"/>
    <cellStyle name="s_Valuation _DB Dados do Mercado_Açúcar Físico não embarcado - Nov08 - Conferido_Relatório Fechamento_Relatório Gerencial_2-DRE_DFC Gerencial" xfId="28755"/>
    <cellStyle name="s_Valuation _DB Dados do Mercado_Açúcar Físico não embarcado - Nov08 - Conferido_Relatório Fechamento_Relatório Gerencial_2-DRE_DMPL" xfId="28756"/>
    <cellStyle name="s_Valuation _DB Dados do Mercado_Açúcar Físico não embarcado - Nov08 - Conferido_Relatório Fechamento_Relatório Gerencial_3-Balanço" xfId="28757"/>
    <cellStyle name="s_Valuation _DB Dados do Mercado_Açúcar Físico não embarcado - Nov08 - Conferido_Relatório Fechamento_Relatório Gerencial_7-Estoque" xfId="28758"/>
    <cellStyle name="s_Valuation _DB Dados do Mercado_Açúcar Físico não embarcado - Nov08 - Conferido_Relatório Fechamento_Relatório Gerencial_DB Entrada" xfId="28759"/>
    <cellStyle name="s_Valuation _DB Dados do Mercado_Açúcar Físico não embarcado - Nov08 - Conferido_Relatório Fechamento_Relatório Gerencial_DB Entrada 2" xfId="28760"/>
    <cellStyle name="s_Valuation _DB Dados do Mercado_Açúcar Físico não embarcado - Nov08 - Conferido_Relatório Fechamento_Relatório Gerencial_DB Entrada 2_15-FINANCEIRAS" xfId="28761"/>
    <cellStyle name="s_Valuation _DB Dados do Mercado_Açúcar Físico não embarcado - Nov08 - Conferido_Relatório Fechamento_Relatório Gerencial_DB Entrada_15-FINANCEIRAS" xfId="28762"/>
    <cellStyle name="s_Valuation _DB Dados do Mercado_Açúcar Físico não embarcado - Nov08 - Conferido_Relatório Fechamento_Relatório Gerencial_DB Entrada_15-FINANCEIRAS_1" xfId="28763"/>
    <cellStyle name="s_Valuation _DB Dados do Mercado_Açúcar Físico não embarcado - Nov08 - Conferido_Relatório Fechamento_Relatório Gerencial_DB Entrada_2-DRE" xfId="28764"/>
    <cellStyle name="s_Valuation _DB Dados do Mercado_Açúcar Físico não embarcado - Nov08 - Conferido_Relatório Fechamento_Relatório Gerencial_DB Entrada_2-DRE_Dep_Judiciais-Contingências" xfId="28765"/>
    <cellStyle name="s_Valuation _DB Dados do Mercado_Açúcar Físico não embarcado - Nov08 - Conferido_Relatório Fechamento_Relatório Gerencial_DB Entrada_2-DRE_DFC Gerencial" xfId="28766"/>
    <cellStyle name="s_Valuation _DB Dados do Mercado_Açúcar Físico não embarcado - Nov08 - Conferido_Relatório Fechamento_Relatório Gerencial_DB Entrada_2-DRE_DMPL" xfId="28767"/>
    <cellStyle name="s_Valuation _DB Dados do Mercado_Açúcar Físico não embarcado - Nov08 - Conferido_Relatório Fechamento_Relatório Gerencial_DB Entrada_3-Balanço" xfId="28768"/>
    <cellStyle name="s_Valuation _DB Dados do Mercado_Açúcar Físico não embarcado - Nov08 - Conferido_Relatório Fechamento_Relatório Gerencial_DB Entrada_7-Estoque" xfId="28769"/>
    <cellStyle name="s_Valuation _DB Dados do Mercado_Açúcar Físico não embarcado - Nov08 - Conferido_Relatório Gerencial" xfId="28770"/>
    <cellStyle name="s_Valuation _DB Dados do Mercado_Açúcar Físico não embarcado - Nov08 - Conferido_Relatório Gerencial 2" xfId="28771"/>
    <cellStyle name="s_Valuation _DB Dados do Mercado_Açúcar Físico não embarcado - Nov08 - Conferido_Relatório Gerencial 2_15-FINANCEIRAS" xfId="28772"/>
    <cellStyle name="s_Valuation _DB Dados do Mercado_Açúcar Físico não embarcado - Nov08 - Conferido_Relatório Gerencial_1" xfId="28773"/>
    <cellStyle name="s_Valuation _DB Dados do Mercado_Açúcar Físico não embarcado - Nov08 - Conferido_Relatório Gerencial_1 2" xfId="28774"/>
    <cellStyle name="s_Valuation _DB Dados do Mercado_Açúcar Físico não embarcado - Nov08 - Conferido_Relatório Gerencial_1 2_15-FINANCEIRAS" xfId="28775"/>
    <cellStyle name="s_Valuation _DB Dados do Mercado_Açúcar Físico não embarcado - Nov08 - Conferido_Relatório Gerencial_1_15-FINANCEIRAS" xfId="28776"/>
    <cellStyle name="s_Valuation _DB Dados do Mercado_Açúcar Físico não embarcado - Nov08 - Conferido_Relatório Gerencial_1_15-FINANCEIRAS_1" xfId="28777"/>
    <cellStyle name="s_Valuation _DB Dados do Mercado_Açúcar Físico não embarcado - Nov08 - Conferido_Relatório Gerencial_1_2-DRE" xfId="28778"/>
    <cellStyle name="s_Valuation _DB Dados do Mercado_Açúcar Físico não embarcado - Nov08 - Conferido_Relatório Gerencial_1_2-DRE_Dep_Judiciais-Contingências" xfId="28779"/>
    <cellStyle name="s_Valuation _DB Dados do Mercado_Açúcar Físico não embarcado - Nov08 - Conferido_Relatório Gerencial_1_2-DRE_DFC Gerencial" xfId="28780"/>
    <cellStyle name="s_Valuation _DB Dados do Mercado_Açúcar Físico não embarcado - Nov08 - Conferido_Relatório Gerencial_1_2-DRE_DMPL" xfId="28781"/>
    <cellStyle name="s_Valuation _DB Dados do Mercado_Açúcar Físico não embarcado - Nov08 - Conferido_Relatório Gerencial_1_3-Balanço" xfId="28782"/>
    <cellStyle name="s_Valuation _DB Dados do Mercado_Açúcar Físico não embarcado - Nov08 - Conferido_Relatório Gerencial_1_7-Estoque" xfId="28783"/>
    <cellStyle name="s_Valuation _DB Dados do Mercado_Açúcar Físico não embarcado - Nov08 - Conferido_Relatório Gerencial_1_DB Entrada" xfId="28784"/>
    <cellStyle name="s_Valuation _DB Dados do Mercado_Açúcar Físico não embarcado - Nov08 - Conferido_Relatório Gerencial_1_DB Entrada 2" xfId="28785"/>
    <cellStyle name="s_Valuation _DB Dados do Mercado_Açúcar Físico não embarcado - Nov08 - Conferido_Relatório Gerencial_1_DB Entrada 2_15-FINANCEIRAS" xfId="28786"/>
    <cellStyle name="s_Valuation _DB Dados do Mercado_Açúcar Físico não embarcado - Nov08 - Conferido_Relatório Gerencial_1_DB Entrada_15-FINANCEIRAS" xfId="28787"/>
    <cellStyle name="s_Valuation _DB Dados do Mercado_Açúcar Físico não embarcado - Nov08 - Conferido_Relatório Gerencial_1_DB Entrada_15-FINANCEIRAS_1" xfId="28788"/>
    <cellStyle name="s_Valuation _DB Dados do Mercado_Açúcar Físico não embarcado - Nov08 - Conferido_Relatório Gerencial_1_DB Entrada_2-DRE" xfId="28789"/>
    <cellStyle name="s_Valuation _DB Dados do Mercado_Açúcar Físico não embarcado - Nov08 - Conferido_Relatório Gerencial_1_DB Entrada_2-DRE_Dep_Judiciais-Contingências" xfId="28790"/>
    <cellStyle name="s_Valuation _DB Dados do Mercado_Açúcar Físico não embarcado - Nov08 - Conferido_Relatório Gerencial_1_DB Entrada_2-DRE_DFC Gerencial" xfId="28791"/>
    <cellStyle name="s_Valuation _DB Dados do Mercado_Açúcar Físico não embarcado - Nov08 - Conferido_Relatório Gerencial_1_DB Entrada_2-DRE_DMPL" xfId="28792"/>
    <cellStyle name="s_Valuation _DB Dados do Mercado_Açúcar Físico não embarcado - Nov08 - Conferido_Relatório Gerencial_1_DB Entrada_3-Balanço" xfId="28793"/>
    <cellStyle name="s_Valuation _DB Dados do Mercado_Açúcar Físico não embarcado - Nov08 - Conferido_Relatório Gerencial_1_DB Entrada_7-Estoque" xfId="28794"/>
    <cellStyle name="s_Valuation _DB Dados do Mercado_Açúcar Físico não embarcado - Nov08 - Conferido_Relatório Gerencial_15-FINANCEIRAS" xfId="28795"/>
    <cellStyle name="s_Valuation _DB Dados do Mercado_Açúcar Físico não embarcado - Nov08 - Conferido_Relatório Gerencial_15-FINANCEIRAS_1" xfId="28796"/>
    <cellStyle name="s_Valuation _DB Dados do Mercado_Açúcar Físico não embarcado - Nov08 - Conferido_Relatório Gerencial_2-DRE" xfId="28797"/>
    <cellStyle name="s_Valuation _DB Dados do Mercado_Açúcar Físico não embarcado - Nov08 - Conferido_Relatório Gerencial_2-DRE_Dep_Judiciais-Contingências" xfId="28798"/>
    <cellStyle name="s_Valuation _DB Dados do Mercado_Açúcar Físico não embarcado - Nov08 - Conferido_Relatório Gerencial_2-DRE_DFC Gerencial" xfId="28799"/>
    <cellStyle name="s_Valuation _DB Dados do Mercado_Açúcar Físico não embarcado - Nov08 - Conferido_Relatório Gerencial_2-DRE_DMPL" xfId="28800"/>
    <cellStyle name="s_Valuation _DB Dados do Mercado_Açúcar Físico não embarcado - Nov08 - Conferido_Relatório Gerencial_3-Balanço" xfId="28801"/>
    <cellStyle name="s_Valuation _DB Dados do Mercado_Açúcar Físico não embarcado - Nov08 - Conferido_Relatório Gerencial_7-Estoque" xfId="28802"/>
    <cellStyle name="s_Valuation _DB Dados do Mercado_Açúcar Físico não embarcado - Nov08 - Conferido_Relatório Gerencial_Relatório Gerencial" xfId="28803"/>
    <cellStyle name="s_Valuation _DB Dados do Mercado_Açúcar Físico não embarcado - Nov08 - Conferido_Relatório Gerencial_Relatório Gerencial 2" xfId="28804"/>
    <cellStyle name="s_Valuation _DB Dados do Mercado_Açúcar Físico não embarcado - Nov08 - Conferido_Relatório Gerencial_Relatório Gerencial 2_15-FINANCEIRAS" xfId="28805"/>
    <cellStyle name="s_Valuation _DB Dados do Mercado_Açúcar Físico não embarcado - Nov08 - Conferido_Relatório Gerencial_Relatório Gerencial_15-FINANCEIRAS" xfId="28806"/>
    <cellStyle name="s_Valuation _DB Dados do Mercado_Açúcar Físico não embarcado - Nov08 - Conferido_Relatório Gerencial_Relatório Gerencial_15-FINANCEIRAS_1" xfId="28807"/>
    <cellStyle name="s_Valuation _DB Dados do Mercado_Açúcar Físico não embarcado - Nov08 - Conferido_Relatório Gerencial_Relatório Gerencial_2-DRE" xfId="28808"/>
    <cellStyle name="s_Valuation _DB Dados do Mercado_Açúcar Físico não embarcado - Nov08 - Conferido_Relatório Gerencial_Relatório Gerencial_2-DRE_Dep_Judiciais-Contingências" xfId="28809"/>
    <cellStyle name="s_Valuation _DB Dados do Mercado_Açúcar Físico não embarcado - Nov08 - Conferido_Relatório Gerencial_Relatório Gerencial_2-DRE_DFC Gerencial" xfId="28810"/>
    <cellStyle name="s_Valuation _DB Dados do Mercado_Açúcar Físico não embarcado - Nov08 - Conferido_Relatório Gerencial_Relatório Gerencial_2-DRE_DMPL" xfId="28811"/>
    <cellStyle name="s_Valuation _DB Dados do Mercado_Açúcar Físico não embarcado - Nov08 - Conferido_Relatório Gerencial_Relatório Gerencial_3-Balanço" xfId="28812"/>
    <cellStyle name="s_Valuation _DB Dados do Mercado_Açúcar Físico não embarcado - Nov08 - Conferido_Relatório Gerencial_Relatório Gerencial_7-Estoque" xfId="28813"/>
    <cellStyle name="s_Valuation _DB Dados do Mercado_Açúcar Físico não embarcado - Nov08 - Conferido_Relatório Gerencial_Relatório Gerencial_DB Entrada" xfId="28814"/>
    <cellStyle name="s_Valuation _DB Dados do Mercado_Açúcar Físico não embarcado - Nov08 - Conferido_Relatório Gerencial_Relatório Gerencial_DB Entrada 2" xfId="28815"/>
    <cellStyle name="s_Valuation _DB Dados do Mercado_Açúcar Físico não embarcado - Nov08 - Conferido_Relatório Gerencial_Relatório Gerencial_DB Entrada 2_15-FINANCEIRAS" xfId="28816"/>
    <cellStyle name="s_Valuation _DB Dados do Mercado_Açúcar Físico não embarcado - Nov08 - Conferido_Relatório Gerencial_Relatório Gerencial_DB Entrada_15-FINANCEIRAS" xfId="28817"/>
    <cellStyle name="s_Valuation _DB Dados do Mercado_Açúcar Físico não embarcado - Nov08 - Conferido_Relatório Gerencial_Relatório Gerencial_DB Entrada_15-FINANCEIRAS_1" xfId="28818"/>
    <cellStyle name="s_Valuation _DB Dados do Mercado_Açúcar Físico não embarcado - Nov08 - Conferido_Relatório Gerencial_Relatório Gerencial_DB Entrada_2-DRE" xfId="28819"/>
    <cellStyle name="s_Valuation _DB Dados do Mercado_Açúcar Físico não embarcado - Nov08 - Conferido_Relatório Gerencial_Relatório Gerencial_DB Entrada_2-DRE_Dep_Judiciais-Contingências" xfId="28820"/>
    <cellStyle name="s_Valuation _DB Dados do Mercado_Açúcar Físico não embarcado - Nov08 - Conferido_Relatório Gerencial_Relatório Gerencial_DB Entrada_2-DRE_DFC Gerencial" xfId="28821"/>
    <cellStyle name="s_Valuation _DB Dados do Mercado_Açúcar Físico não embarcado - Nov08 - Conferido_Relatório Gerencial_Relatório Gerencial_DB Entrada_2-DRE_DMPL" xfId="28822"/>
    <cellStyle name="s_Valuation _DB Dados do Mercado_Açúcar Físico não embarcado - Nov08 - Conferido_Relatório Gerencial_Relatório Gerencial_DB Entrada_3-Balanço" xfId="28823"/>
    <cellStyle name="s_Valuation _DB Dados do Mercado_Açúcar Físico não embarcado - Nov08 - Conferido_Relatório Gerencial_Relatório Gerencial_DB Entrada_7-Estoque" xfId="28824"/>
    <cellStyle name="s_Valuation _DB Dados do Mercado_Açúcar Físico não embarcado - Nov08 - Conferido_relatorio_15-FINANCEIRAS" xfId="28825"/>
    <cellStyle name="s_Valuation _DB Dados do Mercado_Açúcar Físico não embarcado - Nov08 - Conferido_relatorio_15-FINANCEIRAS_1" xfId="28826"/>
    <cellStyle name="s_Valuation _DB Dados do Mercado_Açúcar Físico não embarcado - Nov08 - Conferido_relatorio_2-DRE" xfId="28827"/>
    <cellStyle name="s_Valuation _DB Dados do Mercado_Açúcar Físico não embarcado - Nov08 - Conferido_relatorio_2-DRE_Dep_Judiciais-Contingências" xfId="28828"/>
    <cellStyle name="s_Valuation _DB Dados do Mercado_Açúcar Físico não embarcado - Nov08 - Conferido_relatorio_2-DRE_DFC Gerencial" xfId="28829"/>
    <cellStyle name="s_Valuation _DB Dados do Mercado_Açúcar Físico não embarcado - Nov08 - Conferido_relatorio_2-DRE_DMPL" xfId="28830"/>
    <cellStyle name="s_Valuation _DB Dados do Mercado_Açúcar Físico não embarcado - Nov08 - Conferido_relatorio_3-Balanço" xfId="28831"/>
    <cellStyle name="s_Valuation _DB Dados do Mercado_Açúcar Físico não embarcado - Nov08 - Conferido_relatorio_7-Estoque" xfId="28832"/>
    <cellStyle name="s_Valuation _DB Dados do Mercado_Açúcar Físico não embarcado - Nov08 - Conferido_relatorio_base gráficos" xfId="28833"/>
    <cellStyle name="s_Valuation _DB Dados do Mercado_Açúcar Físico não embarcado - Nov08 - Conferido_relatorio_base gráficos (2)" xfId="28834"/>
    <cellStyle name="s_Valuation _DB Dados do Mercado_Açúcar Físico não embarcado - Nov08 - Conferido_relatorio_base gráficos (2) 2" xfId="28835"/>
    <cellStyle name="s_Valuation _DB Dados do Mercado_Açúcar Físico não embarcado - Nov08 - Conferido_relatorio_base gráficos (2) 2_15-FINANCEIRAS" xfId="28836"/>
    <cellStyle name="s_Valuation _DB Dados do Mercado_Açúcar Físico não embarcado - Nov08 - Conferido_relatorio_base gráficos (2)_15-FINANCEIRAS" xfId="28837"/>
    <cellStyle name="s_Valuation _DB Dados do Mercado_Açúcar Físico não embarcado - Nov08 - Conferido_relatorio_base gráficos (2)_15-FINANCEIRAS_1" xfId="28838"/>
    <cellStyle name="s_Valuation _DB Dados do Mercado_Açúcar Físico não embarcado - Nov08 - Conferido_relatorio_base gráficos (2)_2-DRE" xfId="28839"/>
    <cellStyle name="s_Valuation _DB Dados do Mercado_Açúcar Físico não embarcado - Nov08 - Conferido_relatorio_base gráficos (2)_2-DRE_Dep_Judiciais-Contingências" xfId="28840"/>
    <cellStyle name="s_Valuation _DB Dados do Mercado_Açúcar Físico não embarcado - Nov08 - Conferido_relatorio_base gráficos (2)_2-DRE_DFC Gerencial" xfId="28841"/>
    <cellStyle name="s_Valuation _DB Dados do Mercado_Açúcar Físico não embarcado - Nov08 - Conferido_relatorio_base gráficos (2)_2-DRE_DMPL" xfId="28842"/>
    <cellStyle name="s_Valuation _DB Dados do Mercado_Açúcar Físico não embarcado - Nov08 - Conferido_relatorio_base gráficos (2)_3-Balanço" xfId="28843"/>
    <cellStyle name="s_Valuation _DB Dados do Mercado_Açúcar Físico não embarcado - Nov08 - Conferido_relatorio_base gráficos (2)_7-Estoque" xfId="28844"/>
    <cellStyle name="s_Valuation _DB Dados do Mercado_Açúcar Físico não embarcado - Nov08 - Conferido_relatorio_base gráficos (2)_Relatório Gerencial" xfId="28845"/>
    <cellStyle name="s_Valuation _DB Dados do Mercado_Açúcar Físico não embarcado - Nov08 - Conferido_relatorio_base gráficos (2)_Relatório Gerencial 2" xfId="28846"/>
    <cellStyle name="s_Valuation _DB Dados do Mercado_Açúcar Físico não embarcado - Nov08 - Conferido_relatorio_base gráficos (2)_Relatório Gerencial 2_15-FINANCEIRAS" xfId="28847"/>
    <cellStyle name="s_Valuation _DB Dados do Mercado_Açúcar Físico não embarcado - Nov08 - Conferido_relatorio_base gráficos (2)_Relatório Gerencial_15-FINANCEIRAS" xfId="28848"/>
    <cellStyle name="s_Valuation _DB Dados do Mercado_Açúcar Físico não embarcado - Nov08 - Conferido_relatorio_base gráficos (2)_Relatório Gerencial_15-FINANCEIRAS_1" xfId="28849"/>
    <cellStyle name="s_Valuation _DB Dados do Mercado_Açúcar Físico não embarcado - Nov08 - Conferido_relatorio_base gráficos (2)_Relatório Gerencial_2-DRE" xfId="28850"/>
    <cellStyle name="s_Valuation _DB Dados do Mercado_Açúcar Físico não embarcado - Nov08 - Conferido_relatorio_base gráficos (2)_Relatório Gerencial_2-DRE_Dep_Judiciais-Contingências" xfId="28851"/>
    <cellStyle name="s_Valuation _DB Dados do Mercado_Açúcar Físico não embarcado - Nov08 - Conferido_relatorio_base gráficos (2)_Relatório Gerencial_2-DRE_DFC Gerencial" xfId="28852"/>
    <cellStyle name="s_Valuation _DB Dados do Mercado_Açúcar Físico não embarcado - Nov08 - Conferido_relatorio_base gráficos (2)_Relatório Gerencial_2-DRE_DMPL" xfId="28853"/>
    <cellStyle name="s_Valuation _DB Dados do Mercado_Açúcar Físico não embarcado - Nov08 - Conferido_relatorio_base gráficos (2)_Relatório Gerencial_3-Balanço" xfId="28854"/>
    <cellStyle name="s_Valuation _DB Dados do Mercado_Açúcar Físico não embarcado - Nov08 - Conferido_relatorio_base gráficos (2)_Relatório Gerencial_7-Estoque" xfId="28855"/>
    <cellStyle name="s_Valuation _DB Dados do Mercado_Açúcar Físico não embarcado - Nov08 - Conferido_relatorio_base gráficos (2)_Relatório Gerencial_DB Entrada" xfId="28856"/>
    <cellStyle name="s_Valuation _DB Dados do Mercado_Açúcar Físico não embarcado - Nov08 - Conferido_relatorio_base gráficos (2)_Relatório Gerencial_DB Entrada 2" xfId="28857"/>
    <cellStyle name="s_Valuation _DB Dados do Mercado_Açúcar Físico não embarcado - Nov08 - Conferido_relatorio_base gráficos (2)_Relatório Gerencial_DB Entrada 2_15-FINANCEIRAS" xfId="28858"/>
    <cellStyle name="s_Valuation _DB Dados do Mercado_Açúcar Físico não embarcado - Nov08 - Conferido_relatorio_base gráficos (2)_Relatório Gerencial_DB Entrada_15-FINANCEIRAS" xfId="28859"/>
    <cellStyle name="s_Valuation _DB Dados do Mercado_Açúcar Físico não embarcado - Nov08 - Conferido_relatorio_base gráficos (2)_Relatório Gerencial_DB Entrada_15-FINANCEIRAS_1" xfId="28860"/>
    <cellStyle name="s_Valuation _DB Dados do Mercado_Açúcar Físico não embarcado - Nov08 - Conferido_relatorio_base gráficos (2)_Relatório Gerencial_DB Entrada_2-DRE" xfId="28861"/>
    <cellStyle name="s_Valuation _DB Dados do Mercado_Açúcar Físico não embarcado - Nov08 - Conferido_relatorio_base gráficos (2)_Relatório Gerencial_DB Entrada_2-DRE_Dep_Judiciais-Contingências" xfId="28862"/>
    <cellStyle name="s_Valuation _DB Dados do Mercado_Açúcar Físico não embarcado - Nov08 - Conferido_relatorio_base gráficos (2)_Relatório Gerencial_DB Entrada_2-DRE_DFC Gerencial" xfId="28863"/>
    <cellStyle name="s_Valuation _DB Dados do Mercado_Açúcar Físico não embarcado - Nov08 - Conferido_relatorio_base gráficos (2)_Relatório Gerencial_DB Entrada_2-DRE_DMPL" xfId="28864"/>
    <cellStyle name="s_Valuation _DB Dados do Mercado_Açúcar Físico não embarcado - Nov08 - Conferido_relatorio_base gráficos (2)_Relatório Gerencial_DB Entrada_3-Balanço" xfId="28865"/>
    <cellStyle name="s_Valuation _DB Dados do Mercado_Açúcar Físico não embarcado - Nov08 - Conferido_relatorio_base gráficos (2)_Relatório Gerencial_DB Entrada_7-Estoque" xfId="28866"/>
    <cellStyle name="s_Valuation _DB Dados do Mercado_Açúcar Físico não embarcado - Nov08 - Conferido_relatorio_base gráficos 2" xfId="28867"/>
    <cellStyle name="s_Valuation _DB Dados do Mercado_Açúcar Físico não embarcado - Nov08 - Conferido_relatorio_base gráficos 2_15-FINANCEIRAS" xfId="28868"/>
    <cellStyle name="s_Valuation _DB Dados do Mercado_Açúcar Físico não embarcado - Nov08 - Conferido_relatorio_base gráficos 3" xfId="28869"/>
    <cellStyle name="s_Valuation _DB Dados do Mercado_Açúcar Físico não embarcado - Nov08 - Conferido_relatorio_base gráficos 3_15-FINANCEIRAS" xfId="28870"/>
    <cellStyle name="s_Valuation _DB Dados do Mercado_Açúcar Físico não embarcado - Nov08 - Conferido_relatorio_base gráficos 4" xfId="28871"/>
    <cellStyle name="s_Valuation _DB Dados do Mercado_Açúcar Físico não embarcado - Nov08 - Conferido_relatorio_base gráficos 4_15-FINANCEIRAS" xfId="28872"/>
    <cellStyle name="s_Valuation _DB Dados do Mercado_Açúcar Físico não embarcado - Nov08 - Conferido_relatorio_base gráficos_15-FINANCEIRAS" xfId="28873"/>
    <cellStyle name="s_Valuation _DB Dados do Mercado_Açúcar Físico não embarcado - Nov08 - Conferido_relatorio_base gráficos_15-FINANCEIRAS_1" xfId="28874"/>
    <cellStyle name="s_Valuation _DB Dados do Mercado_Açúcar Físico não embarcado - Nov08 - Conferido_relatorio_base gráficos_2-DRE" xfId="28875"/>
    <cellStyle name="s_Valuation _DB Dados do Mercado_Açúcar Físico não embarcado - Nov08 - Conferido_relatorio_base gráficos_2-DRE_Dep_Judiciais-Contingências" xfId="28876"/>
    <cellStyle name="s_Valuation _DB Dados do Mercado_Açúcar Físico não embarcado - Nov08 - Conferido_relatorio_base gráficos_2-DRE_DFC Gerencial" xfId="28877"/>
    <cellStyle name="s_Valuation _DB Dados do Mercado_Açúcar Físico não embarcado - Nov08 - Conferido_relatorio_base gráficos_2-DRE_DMPL" xfId="28878"/>
    <cellStyle name="s_Valuation _DB Dados do Mercado_Açúcar Físico não embarcado - Nov08 - Conferido_relatorio_base gráficos_3-Balanço" xfId="28879"/>
    <cellStyle name="s_Valuation _DB Dados do Mercado_Açúcar Físico não embarcado - Nov08 - Conferido_relatorio_base gráficos_7-Estoque" xfId="28880"/>
    <cellStyle name="s_Valuation _DB Dados do Mercado_Açúcar Físico não embarcado - Nov08 - Conferido_relatorio_base gráficos_Relatório Gerencial" xfId="28881"/>
    <cellStyle name="s_Valuation _DB Dados do Mercado_Açúcar Físico não embarcado - Nov08 - Conferido_relatorio_base gráficos_Relatório Gerencial 2" xfId="28882"/>
    <cellStyle name="s_Valuation _DB Dados do Mercado_Açúcar Físico não embarcado - Nov08 - Conferido_relatorio_base gráficos_Relatório Gerencial 2_15-FINANCEIRAS" xfId="28883"/>
    <cellStyle name="s_Valuation _DB Dados do Mercado_Açúcar Físico não embarcado - Nov08 - Conferido_relatorio_base gráficos_Relatório Gerencial_15-FINANCEIRAS" xfId="28884"/>
    <cellStyle name="s_Valuation _DB Dados do Mercado_Açúcar Físico não embarcado - Nov08 - Conferido_relatorio_base gráficos_Relatório Gerencial_15-FINANCEIRAS_1" xfId="28885"/>
    <cellStyle name="s_Valuation _DB Dados do Mercado_Açúcar Físico não embarcado - Nov08 - Conferido_relatorio_base gráficos_Relatório Gerencial_2-DRE" xfId="28886"/>
    <cellStyle name="s_Valuation _DB Dados do Mercado_Açúcar Físico não embarcado - Nov08 - Conferido_relatorio_base gráficos_Relatório Gerencial_2-DRE_Dep_Judiciais-Contingências" xfId="28887"/>
    <cellStyle name="s_Valuation _DB Dados do Mercado_Açúcar Físico não embarcado - Nov08 - Conferido_relatorio_base gráficos_Relatório Gerencial_2-DRE_DFC Gerencial" xfId="28888"/>
    <cellStyle name="s_Valuation _DB Dados do Mercado_Açúcar Físico não embarcado - Nov08 - Conferido_relatorio_base gráficos_Relatório Gerencial_2-DRE_DMPL" xfId="28889"/>
    <cellStyle name="s_Valuation _DB Dados do Mercado_Açúcar Físico não embarcado - Nov08 - Conferido_relatorio_base gráficos_Relatório Gerencial_3-Balanço" xfId="28890"/>
    <cellStyle name="s_Valuation _DB Dados do Mercado_Açúcar Físico não embarcado - Nov08 - Conferido_relatorio_base gráficos_Relatório Gerencial_7-Estoque" xfId="28891"/>
    <cellStyle name="s_Valuation _DB Dados do Mercado_Açúcar Físico não embarcado - Nov08 - Conferido_relatorio_base gráficos_Relatório Gerencial_DB Entrada" xfId="28892"/>
    <cellStyle name="s_Valuation _DB Dados do Mercado_Açúcar Físico não embarcado - Nov08 - Conferido_relatorio_base gráficos_Relatório Gerencial_DB Entrada 2" xfId="28893"/>
    <cellStyle name="s_Valuation _DB Dados do Mercado_Açúcar Físico não embarcado - Nov08 - Conferido_relatorio_base gráficos_Relatório Gerencial_DB Entrada 2_15-FINANCEIRAS" xfId="28894"/>
    <cellStyle name="s_Valuation _DB Dados do Mercado_Açúcar Físico não embarcado - Nov08 - Conferido_relatorio_base gráficos_Relatório Gerencial_DB Entrada_15-FINANCEIRAS" xfId="28895"/>
    <cellStyle name="s_Valuation _DB Dados do Mercado_Açúcar Físico não embarcado - Nov08 - Conferido_relatorio_base gráficos_Relatório Gerencial_DB Entrada_15-FINANCEIRAS_1" xfId="28896"/>
    <cellStyle name="s_Valuation _DB Dados do Mercado_Açúcar Físico não embarcado - Nov08 - Conferido_relatorio_base gráficos_Relatório Gerencial_DB Entrada_2-DRE" xfId="28897"/>
    <cellStyle name="s_Valuation _DB Dados do Mercado_Açúcar Físico não embarcado - Nov08 - Conferido_relatorio_base gráficos_Relatório Gerencial_DB Entrada_2-DRE_Dep_Judiciais-Contingências" xfId="28898"/>
    <cellStyle name="s_Valuation _DB Dados do Mercado_Açúcar Físico não embarcado - Nov08 - Conferido_relatorio_base gráficos_Relatório Gerencial_DB Entrada_2-DRE_DFC Gerencial" xfId="28899"/>
    <cellStyle name="s_Valuation _DB Dados do Mercado_Açúcar Físico não embarcado - Nov08 - Conferido_relatorio_base gráficos_Relatório Gerencial_DB Entrada_2-DRE_DMPL" xfId="28900"/>
    <cellStyle name="s_Valuation _DB Dados do Mercado_Açúcar Físico não embarcado - Nov08 - Conferido_relatorio_base gráficos_Relatório Gerencial_DB Entrada_3-Balanço" xfId="28901"/>
    <cellStyle name="s_Valuation _DB Dados do Mercado_Açúcar Físico não embarcado - Nov08 - Conferido_relatorio_base gráficos_Relatório Gerencial_DB Entrada_7-Estoque" xfId="28902"/>
    <cellStyle name="s_Valuation _DB Dados do Mercado_Açúcar Físico não embarcado - Nov08 - Conferido_relatorio_base gráficos1" xfId="28903"/>
    <cellStyle name="s_Valuation _DB Dados do Mercado_Açúcar Físico não embarcado - Nov08 - Conferido_relatorio_base gráficos1 2" xfId="28904"/>
    <cellStyle name="s_Valuation _DB Dados do Mercado_Açúcar Físico não embarcado - Nov08 - Conferido_relatorio_base gráficos1 2_15-FINANCEIRAS" xfId="28905"/>
    <cellStyle name="s_Valuation _DB Dados do Mercado_Açúcar Físico não embarcado - Nov08 - Conferido_relatorio_base gráficos1_15-FINANCEIRAS" xfId="28906"/>
    <cellStyle name="s_Valuation _DB Dados do Mercado_Açúcar Físico não embarcado - Nov08 - Conferido_relatorio_base gráficos1_15-FINANCEIRAS_1" xfId="28907"/>
    <cellStyle name="s_Valuation _DB Dados do Mercado_Açúcar Físico não embarcado - Nov08 - Conferido_relatorio_base gráficos1_2-DRE" xfId="28908"/>
    <cellStyle name="s_Valuation _DB Dados do Mercado_Açúcar Físico não embarcado - Nov08 - Conferido_relatorio_base gráficos1_2-DRE_Dep_Judiciais-Contingências" xfId="28909"/>
    <cellStyle name="s_Valuation _DB Dados do Mercado_Açúcar Físico não embarcado - Nov08 - Conferido_relatorio_base gráficos1_2-DRE_DFC Gerencial" xfId="28910"/>
    <cellStyle name="s_Valuation _DB Dados do Mercado_Açúcar Físico não embarcado - Nov08 - Conferido_relatorio_base gráficos1_2-DRE_DMPL" xfId="28911"/>
    <cellStyle name="s_Valuation _DB Dados do Mercado_Açúcar Físico não embarcado - Nov08 - Conferido_relatorio_base gráficos1_3-Balanço" xfId="28912"/>
    <cellStyle name="s_Valuation _DB Dados do Mercado_Açúcar Físico não embarcado - Nov08 - Conferido_relatorio_base gráficos1_7-Estoque" xfId="28913"/>
    <cellStyle name="s_Valuation _DB Dados do Mercado_Açúcar Físico não embarcado - Nov08 - Conferido_relatorio_base gráficos1_Relatório Gerencial" xfId="28914"/>
    <cellStyle name="s_Valuation _DB Dados do Mercado_Açúcar Físico não embarcado - Nov08 - Conferido_relatorio_base gráficos1_Relatório Gerencial 2" xfId="28915"/>
    <cellStyle name="s_Valuation _DB Dados do Mercado_Açúcar Físico não embarcado - Nov08 - Conferido_relatorio_base gráficos1_Relatório Gerencial 2_15-FINANCEIRAS" xfId="28916"/>
    <cellStyle name="s_Valuation _DB Dados do Mercado_Açúcar Físico não embarcado - Nov08 - Conferido_relatorio_base gráficos1_Relatório Gerencial_15-FINANCEIRAS" xfId="28917"/>
    <cellStyle name="s_Valuation _DB Dados do Mercado_Açúcar Físico não embarcado - Nov08 - Conferido_relatorio_base gráficos1_Relatório Gerencial_15-FINANCEIRAS_1" xfId="28918"/>
    <cellStyle name="s_Valuation _DB Dados do Mercado_Açúcar Físico não embarcado - Nov08 - Conferido_relatorio_base gráficos1_Relatório Gerencial_2-DRE" xfId="28919"/>
    <cellStyle name="s_Valuation _DB Dados do Mercado_Açúcar Físico não embarcado - Nov08 - Conferido_relatorio_base gráficos1_Relatório Gerencial_2-DRE_Dep_Judiciais-Contingências" xfId="28920"/>
    <cellStyle name="s_Valuation _DB Dados do Mercado_Açúcar Físico não embarcado - Nov08 - Conferido_relatorio_base gráficos1_Relatório Gerencial_2-DRE_DFC Gerencial" xfId="28921"/>
    <cellStyle name="s_Valuation _DB Dados do Mercado_Açúcar Físico não embarcado - Nov08 - Conferido_relatorio_base gráficos1_Relatório Gerencial_2-DRE_DMPL" xfId="28922"/>
    <cellStyle name="s_Valuation _DB Dados do Mercado_Açúcar Físico não embarcado - Nov08 - Conferido_relatorio_base gráficos1_Relatório Gerencial_3-Balanço" xfId="28923"/>
    <cellStyle name="s_Valuation _DB Dados do Mercado_Açúcar Físico não embarcado - Nov08 - Conferido_relatorio_base gráficos1_Relatório Gerencial_7-Estoque" xfId="28924"/>
    <cellStyle name="s_Valuation _DB Dados do Mercado_Açúcar Físico não embarcado - Nov08 - Conferido_relatorio_base gráficos1_Relatório Gerencial_DB Entrada" xfId="28925"/>
    <cellStyle name="s_Valuation _DB Dados do Mercado_Açúcar Físico não embarcado - Nov08 - Conferido_relatorio_base gráficos1_Relatório Gerencial_DB Entrada 2" xfId="28926"/>
    <cellStyle name="s_Valuation _DB Dados do Mercado_Açúcar Físico não embarcado - Nov08 - Conferido_relatorio_base gráficos1_Relatório Gerencial_DB Entrada 2_15-FINANCEIRAS" xfId="28927"/>
    <cellStyle name="s_Valuation _DB Dados do Mercado_Açúcar Físico não embarcado - Nov08 - Conferido_relatorio_base gráficos1_Relatório Gerencial_DB Entrada_15-FINANCEIRAS" xfId="28928"/>
    <cellStyle name="s_Valuation _DB Dados do Mercado_Açúcar Físico não embarcado - Nov08 - Conferido_relatorio_base gráficos1_Relatório Gerencial_DB Entrada_15-FINANCEIRAS_1" xfId="28929"/>
    <cellStyle name="s_Valuation _DB Dados do Mercado_Açúcar Físico não embarcado - Nov08 - Conferido_relatorio_base gráficos1_Relatório Gerencial_DB Entrada_2-DRE" xfId="28930"/>
    <cellStyle name="s_Valuation _DB Dados do Mercado_Açúcar Físico não embarcado - Nov08 - Conferido_relatorio_base gráficos1_Relatório Gerencial_DB Entrada_2-DRE_Dep_Judiciais-Contingências" xfId="28931"/>
    <cellStyle name="s_Valuation _DB Dados do Mercado_Açúcar Físico não embarcado - Nov08 - Conferido_relatorio_base gráficos1_Relatório Gerencial_DB Entrada_2-DRE_DFC Gerencial" xfId="28932"/>
    <cellStyle name="s_Valuation _DB Dados do Mercado_Açúcar Físico não embarcado - Nov08 - Conferido_relatorio_base gráficos1_Relatório Gerencial_DB Entrada_2-DRE_DMPL" xfId="28933"/>
    <cellStyle name="s_Valuation _DB Dados do Mercado_Açúcar Físico não embarcado - Nov08 - Conferido_relatorio_base gráficos1_Relatório Gerencial_DB Entrada_3-Balanço" xfId="28934"/>
    <cellStyle name="s_Valuation _DB Dados do Mercado_Açúcar Físico não embarcado - Nov08 - Conferido_relatorio_base gráficos1_Relatório Gerencial_DB Entrada_7-Estoque" xfId="28935"/>
    <cellStyle name="s_Valuation _DB Dados do Mercado_Açúcar Físico não embarcado - Nov08 - Conferido_relatorio_base gráficos2" xfId="28936"/>
    <cellStyle name="s_Valuation _DB Dados do Mercado_Açúcar Físico não embarcado - Nov08 - Conferido_relatorio_base gráficos2 2" xfId="28937"/>
    <cellStyle name="s_Valuation _DB Dados do Mercado_Açúcar Físico não embarcado - Nov08 - Conferido_relatorio_base gráficos2 2_15-FINANCEIRAS" xfId="28938"/>
    <cellStyle name="s_Valuation _DB Dados do Mercado_Açúcar Físico não embarcado - Nov08 - Conferido_relatorio_base gráficos2_15-FINANCEIRAS" xfId="28939"/>
    <cellStyle name="s_Valuation _DB Dados do Mercado_Açúcar Físico não embarcado - Nov08 - Conferido_relatorio_base gráficos2_15-FINANCEIRAS_1" xfId="28940"/>
    <cellStyle name="s_Valuation _DB Dados do Mercado_Açúcar Físico não embarcado - Nov08 - Conferido_relatorio_base gráficos2_2-DRE" xfId="28941"/>
    <cellStyle name="s_Valuation _DB Dados do Mercado_Açúcar Físico não embarcado - Nov08 - Conferido_relatorio_base gráficos2_2-DRE_Dep_Judiciais-Contingências" xfId="28942"/>
    <cellStyle name="s_Valuation _DB Dados do Mercado_Açúcar Físico não embarcado - Nov08 - Conferido_relatorio_base gráficos2_2-DRE_DFC Gerencial" xfId="28943"/>
    <cellStyle name="s_Valuation _DB Dados do Mercado_Açúcar Físico não embarcado - Nov08 - Conferido_relatorio_base gráficos2_2-DRE_DMPL" xfId="28944"/>
    <cellStyle name="s_Valuation _DB Dados do Mercado_Açúcar Físico não embarcado - Nov08 - Conferido_relatorio_base gráficos2_3-Balanço" xfId="28945"/>
    <cellStyle name="s_Valuation _DB Dados do Mercado_Açúcar Físico não embarcado - Nov08 - Conferido_relatorio_base gráficos2_7-Estoque" xfId="28946"/>
    <cellStyle name="s_Valuation _DB Dados do Mercado_Açúcar Físico não embarcado - Nov08 - Conferido_relatorio_base gráficos2_Relatório Gerencial" xfId="28947"/>
    <cellStyle name="s_Valuation _DB Dados do Mercado_Açúcar Físico não embarcado - Nov08 - Conferido_relatorio_base gráficos2_Relatório Gerencial 2" xfId="28948"/>
    <cellStyle name="s_Valuation _DB Dados do Mercado_Açúcar Físico não embarcado - Nov08 - Conferido_relatorio_base gráficos2_Relatório Gerencial 2_15-FINANCEIRAS" xfId="28949"/>
    <cellStyle name="s_Valuation _DB Dados do Mercado_Açúcar Físico não embarcado - Nov08 - Conferido_relatorio_base gráficos2_Relatório Gerencial_15-FINANCEIRAS" xfId="28950"/>
    <cellStyle name="s_Valuation _DB Dados do Mercado_Açúcar Físico não embarcado - Nov08 - Conferido_relatorio_base gráficos2_Relatório Gerencial_15-FINANCEIRAS_1" xfId="28951"/>
    <cellStyle name="s_Valuation _DB Dados do Mercado_Açúcar Físico não embarcado - Nov08 - Conferido_relatorio_base gráficos2_Relatório Gerencial_2-DRE" xfId="28952"/>
    <cellStyle name="s_Valuation _DB Dados do Mercado_Açúcar Físico não embarcado - Nov08 - Conferido_relatorio_base gráficos2_Relatório Gerencial_2-DRE_Dep_Judiciais-Contingências" xfId="28953"/>
    <cellStyle name="s_Valuation _DB Dados do Mercado_Açúcar Físico não embarcado - Nov08 - Conferido_relatorio_base gráficos2_Relatório Gerencial_2-DRE_DFC Gerencial" xfId="28954"/>
    <cellStyle name="s_Valuation _DB Dados do Mercado_Açúcar Físico não embarcado - Nov08 - Conferido_relatorio_base gráficos2_Relatório Gerencial_2-DRE_DMPL" xfId="28955"/>
    <cellStyle name="s_Valuation _DB Dados do Mercado_Açúcar Físico não embarcado - Nov08 - Conferido_relatorio_base gráficos2_Relatório Gerencial_3-Balanço" xfId="28956"/>
    <cellStyle name="s_Valuation _DB Dados do Mercado_Açúcar Físico não embarcado - Nov08 - Conferido_relatorio_base gráficos2_Relatório Gerencial_7-Estoque" xfId="28957"/>
    <cellStyle name="s_Valuation _DB Dados do Mercado_Açúcar Físico não embarcado - Nov08 - Conferido_relatorio_base gráficos2_Relatório Gerencial_DB Entrada" xfId="28958"/>
    <cellStyle name="s_Valuation _DB Dados do Mercado_Açúcar Físico não embarcado - Nov08 - Conferido_relatorio_base gráficos2_Relatório Gerencial_DB Entrada 2" xfId="28959"/>
    <cellStyle name="s_Valuation _DB Dados do Mercado_Açúcar Físico não embarcado - Nov08 - Conferido_relatorio_base gráficos2_Relatório Gerencial_DB Entrada 2_15-FINANCEIRAS" xfId="28960"/>
    <cellStyle name="s_Valuation _DB Dados do Mercado_Açúcar Físico não embarcado - Nov08 - Conferido_relatorio_base gráficos2_Relatório Gerencial_DB Entrada_15-FINANCEIRAS" xfId="28961"/>
    <cellStyle name="s_Valuation _DB Dados do Mercado_Açúcar Físico não embarcado - Nov08 - Conferido_relatorio_base gráficos2_Relatório Gerencial_DB Entrada_15-FINANCEIRAS_1" xfId="28962"/>
    <cellStyle name="s_Valuation _DB Dados do Mercado_Açúcar Físico não embarcado - Nov08 - Conferido_relatorio_base gráficos2_Relatório Gerencial_DB Entrada_2-DRE" xfId="28963"/>
    <cellStyle name="s_Valuation _DB Dados do Mercado_Açúcar Físico não embarcado - Nov08 - Conferido_relatorio_base gráficos2_Relatório Gerencial_DB Entrada_2-DRE_Dep_Judiciais-Contingências" xfId="28964"/>
    <cellStyle name="s_Valuation _DB Dados do Mercado_Açúcar Físico não embarcado - Nov08 - Conferido_relatorio_base gráficos2_Relatório Gerencial_DB Entrada_2-DRE_DFC Gerencial" xfId="28965"/>
    <cellStyle name="s_Valuation _DB Dados do Mercado_Açúcar Físico não embarcado - Nov08 - Conferido_relatorio_base gráficos2_Relatório Gerencial_DB Entrada_2-DRE_DMPL" xfId="28966"/>
    <cellStyle name="s_Valuation _DB Dados do Mercado_Açúcar Físico não embarcado - Nov08 - Conferido_relatorio_base gráficos2_Relatório Gerencial_DB Entrada_3-Balanço" xfId="28967"/>
    <cellStyle name="s_Valuation _DB Dados do Mercado_Açúcar Físico não embarcado - Nov08 - Conferido_relatorio_base gráficos2_Relatório Gerencial_DB Entrada_7-Estoque" xfId="28968"/>
    <cellStyle name="s_Valuation _DB Dados do Mercado_Açúcar Físico não embarcado - Nov08 - Conferido_relatorio_Commodities" xfId="28969"/>
    <cellStyle name="s_Valuation _DB Dados do Mercado_Açúcar Físico não embarcado - Nov08 - Conferido_relatorio_Commodities 2" xfId="28970"/>
    <cellStyle name="s_Valuation _DB Dados do Mercado_Açúcar Físico não embarcado - Nov08 - Conferido_relatorio_Commodities 2_15-FINANCEIRAS" xfId="28971"/>
    <cellStyle name="s_Valuation _DB Dados do Mercado_Açúcar Físico não embarcado - Nov08 - Conferido_relatorio_Commodities_15-FINANCEIRAS" xfId="28972"/>
    <cellStyle name="s_Valuation _DB Dados do Mercado_Açúcar Físico não embarcado - Nov08 - Conferido_relatorio_Commodities_15-FINANCEIRAS_1" xfId="28973"/>
    <cellStyle name="s_Valuation _DB Dados do Mercado_Açúcar Físico não embarcado - Nov08 - Conferido_relatorio_Commodities_2-DRE" xfId="28974"/>
    <cellStyle name="s_Valuation _DB Dados do Mercado_Açúcar Físico não embarcado - Nov08 - Conferido_relatorio_Commodities_2-DRE_Dep_Judiciais-Contingências" xfId="28975"/>
    <cellStyle name="s_Valuation _DB Dados do Mercado_Açúcar Físico não embarcado - Nov08 - Conferido_relatorio_Commodities_2-DRE_DFC Gerencial" xfId="28976"/>
    <cellStyle name="s_Valuation _DB Dados do Mercado_Açúcar Físico não embarcado - Nov08 - Conferido_relatorio_Commodities_2-DRE_DMPL" xfId="28977"/>
    <cellStyle name="s_Valuation _DB Dados do Mercado_Açúcar Físico não embarcado - Nov08 - Conferido_relatorio_Commodities_3-Balanço" xfId="28978"/>
    <cellStyle name="s_Valuation _DB Dados do Mercado_Açúcar Físico não embarcado - Nov08 - Conferido_relatorio_Commodities_7-Estoque" xfId="28979"/>
    <cellStyle name="s_Valuation _DB Dados do Mercado_Açúcar Físico não embarcado - Nov08 - Conferido_relatorio_Commodities_Relatório Gerencial" xfId="28980"/>
    <cellStyle name="s_Valuation _DB Dados do Mercado_Açúcar Físico não embarcado - Nov08 - Conferido_relatorio_Commodities_Relatório Gerencial 2" xfId="28981"/>
    <cellStyle name="s_Valuation _DB Dados do Mercado_Açúcar Físico não embarcado - Nov08 - Conferido_relatorio_Commodities_Relatório Gerencial 2_15-FINANCEIRAS" xfId="28982"/>
    <cellStyle name="s_Valuation _DB Dados do Mercado_Açúcar Físico não embarcado - Nov08 - Conferido_relatorio_Commodities_Relatório Gerencial_15-FINANCEIRAS" xfId="28983"/>
    <cellStyle name="s_Valuation _DB Dados do Mercado_Açúcar Físico não embarcado - Nov08 - Conferido_relatorio_Commodities_Relatório Gerencial_15-FINANCEIRAS_1" xfId="28984"/>
    <cellStyle name="s_Valuation _DB Dados do Mercado_Açúcar Físico não embarcado - Nov08 - Conferido_relatorio_Commodities_Relatório Gerencial_2-DRE" xfId="28985"/>
    <cellStyle name="s_Valuation _DB Dados do Mercado_Açúcar Físico não embarcado - Nov08 - Conferido_relatorio_Commodities_Relatório Gerencial_2-DRE_Dep_Judiciais-Contingências" xfId="28986"/>
    <cellStyle name="s_Valuation _DB Dados do Mercado_Açúcar Físico não embarcado - Nov08 - Conferido_relatorio_Commodities_Relatório Gerencial_2-DRE_DFC Gerencial" xfId="28987"/>
    <cellStyle name="s_Valuation _DB Dados do Mercado_Açúcar Físico não embarcado - Nov08 - Conferido_relatorio_Commodities_Relatório Gerencial_2-DRE_DMPL" xfId="28988"/>
    <cellStyle name="s_Valuation _DB Dados do Mercado_Açúcar Físico não embarcado - Nov08 - Conferido_relatorio_Commodities_Relatório Gerencial_3-Balanço" xfId="28989"/>
    <cellStyle name="s_Valuation _DB Dados do Mercado_Açúcar Físico não embarcado - Nov08 - Conferido_relatorio_Commodities_Relatório Gerencial_7-Estoque" xfId="28990"/>
    <cellStyle name="s_Valuation _DB Dados do Mercado_Açúcar Físico não embarcado - Nov08 - Conferido_relatorio_Commodities_Relatório Gerencial_DB Entrada" xfId="28991"/>
    <cellStyle name="s_Valuation _DB Dados do Mercado_Açúcar Físico não embarcado - Nov08 - Conferido_relatorio_Commodities_Relatório Gerencial_DB Entrada 2" xfId="28992"/>
    <cellStyle name="s_Valuation _DB Dados do Mercado_Açúcar Físico não embarcado - Nov08 - Conferido_relatorio_Commodities_Relatório Gerencial_DB Entrada 2_15-FINANCEIRAS" xfId="28993"/>
    <cellStyle name="s_Valuation _DB Dados do Mercado_Açúcar Físico não embarcado - Nov08 - Conferido_relatorio_Commodities_Relatório Gerencial_DB Entrada_15-FINANCEIRAS" xfId="28994"/>
    <cellStyle name="s_Valuation _DB Dados do Mercado_Açúcar Físico não embarcado - Nov08 - Conferido_relatorio_Commodities_Relatório Gerencial_DB Entrada_15-FINANCEIRAS_1" xfId="28995"/>
    <cellStyle name="s_Valuation _DB Dados do Mercado_Açúcar Físico não embarcado - Nov08 - Conferido_relatorio_Commodities_Relatório Gerencial_DB Entrada_2-DRE" xfId="28996"/>
    <cellStyle name="s_Valuation _DB Dados do Mercado_Açúcar Físico não embarcado - Nov08 - Conferido_relatorio_Commodities_Relatório Gerencial_DB Entrada_2-DRE_Dep_Judiciais-Contingências" xfId="28997"/>
    <cellStyle name="s_Valuation _DB Dados do Mercado_Açúcar Físico não embarcado - Nov08 - Conferido_relatorio_Commodities_Relatório Gerencial_DB Entrada_2-DRE_DFC Gerencial" xfId="28998"/>
    <cellStyle name="s_Valuation _DB Dados do Mercado_Açúcar Físico não embarcado - Nov08 - Conferido_relatorio_Commodities_Relatório Gerencial_DB Entrada_2-DRE_DMPL" xfId="28999"/>
    <cellStyle name="s_Valuation _DB Dados do Mercado_Açúcar Físico não embarcado - Nov08 - Conferido_relatorio_Commodities_Relatório Gerencial_DB Entrada_3-Balanço" xfId="29000"/>
    <cellStyle name="s_Valuation _DB Dados do Mercado_Açúcar Físico não embarcado - Nov08 - Conferido_relatorio_Commodities_Relatório Gerencial_DB Entrada_7-Estoque" xfId="29001"/>
    <cellStyle name="s_Valuation _DB Dados do Mercado_Açúcar Físico não embarcado - Nov08 - Conferido_relatorio_DB Boletas Abertas" xfId="29002"/>
    <cellStyle name="s_Valuation _DB Dados do Mercado_Açúcar Físico não embarcado - Nov08 - Conferido_relatorio_DB Boletas Abertas 2" xfId="29003"/>
    <cellStyle name="s_Valuation _DB Dados do Mercado_Açúcar Físico não embarcado - Nov08 - Conferido_relatorio_DB Boletas Abertas 2_15-FINANCEIRAS" xfId="29004"/>
    <cellStyle name="s_Valuation _DB Dados do Mercado_Açúcar Físico não embarcado - Nov08 - Conferido_relatorio_DB Boletas Abertas_15-FINANCEIRAS" xfId="29005"/>
    <cellStyle name="s_Valuation _DB Dados do Mercado_Açúcar Físico não embarcado - Nov08 - Conferido_relatorio_DB Boletas Abertas_15-FINANCEIRAS_1" xfId="29006"/>
    <cellStyle name="s_Valuation _DB Dados do Mercado_Açúcar Físico não embarcado - Nov08 - Conferido_relatorio_DB Boletas Abertas_2-DRE" xfId="29007"/>
    <cellStyle name="s_Valuation _DB Dados do Mercado_Açúcar Físico não embarcado - Nov08 - Conferido_relatorio_DB Boletas Abertas_2-DRE_Dep_Judiciais-Contingências" xfId="29008"/>
    <cellStyle name="s_Valuation _DB Dados do Mercado_Açúcar Físico não embarcado - Nov08 - Conferido_relatorio_DB Boletas Abertas_2-DRE_DFC Gerencial" xfId="29009"/>
    <cellStyle name="s_Valuation _DB Dados do Mercado_Açúcar Físico não embarcado - Nov08 - Conferido_relatorio_DB Boletas Abertas_2-DRE_DMPL" xfId="29010"/>
    <cellStyle name="s_Valuation _DB Dados do Mercado_Açúcar Físico não embarcado - Nov08 - Conferido_relatorio_DB Boletas Abertas_3-Balanço" xfId="29011"/>
    <cellStyle name="s_Valuation _DB Dados do Mercado_Açúcar Físico não embarcado - Nov08 - Conferido_relatorio_DB Boletas Abertas_7-Estoque" xfId="29012"/>
    <cellStyle name="s_Valuation _DB Dados do Mercado_Açúcar Físico não embarcado - Nov08 - Conferido_relatorio_DB Boletas Vencendo" xfId="29013"/>
    <cellStyle name="s_Valuation _DB Dados do Mercado_Açúcar Físico não embarcado - Nov08 - Conferido_relatorio_DB Boletas Vencendo 2" xfId="29014"/>
    <cellStyle name="s_Valuation _DB Dados do Mercado_Açúcar Físico não embarcado - Nov08 - Conferido_relatorio_DB Boletas Vencendo 2_15-FINANCEIRAS" xfId="29015"/>
    <cellStyle name="s_Valuation _DB Dados do Mercado_Açúcar Físico não embarcado - Nov08 - Conferido_relatorio_DB Boletas Vencendo_15-FINANCEIRAS" xfId="29016"/>
    <cellStyle name="s_Valuation _DB Dados do Mercado_Açúcar Físico não embarcado - Nov08 - Conferido_relatorio_DB Boletas Vencendo_15-FINANCEIRAS_1" xfId="29017"/>
    <cellStyle name="s_Valuation _DB Dados do Mercado_Açúcar Físico não embarcado - Nov08 - Conferido_relatorio_DB Boletas Vencendo_2-DRE" xfId="29018"/>
    <cellStyle name="s_Valuation _DB Dados do Mercado_Açúcar Físico não embarcado - Nov08 - Conferido_relatorio_DB Boletas Vencendo_2-DRE_Dep_Judiciais-Contingências" xfId="29019"/>
    <cellStyle name="s_Valuation _DB Dados do Mercado_Açúcar Físico não embarcado - Nov08 - Conferido_relatorio_DB Boletas Vencendo_2-DRE_DFC Gerencial" xfId="29020"/>
    <cellStyle name="s_Valuation _DB Dados do Mercado_Açúcar Físico não embarcado - Nov08 - Conferido_relatorio_DB Boletas Vencendo_2-DRE_DMPL" xfId="29021"/>
    <cellStyle name="s_Valuation _DB Dados do Mercado_Açúcar Físico não embarcado - Nov08 - Conferido_relatorio_DB Boletas Vencendo_3-Balanço" xfId="29022"/>
    <cellStyle name="s_Valuation _DB Dados do Mercado_Açúcar Físico não embarcado - Nov08 - Conferido_relatorio_DB Boletas Vencendo_7-Estoque" xfId="29023"/>
    <cellStyle name="s_Valuation _DB Dados do Mercado_Açúcar Físico não embarcado - Nov08 - Conferido_relatorio_DB Boletas Vencendo_Relatório Gerencial" xfId="29024"/>
    <cellStyle name="s_Valuation _DB Dados do Mercado_Açúcar Físico não embarcado - Nov08 - Conferido_relatorio_DB Boletas Vencendo_Relatório Gerencial 2" xfId="29025"/>
    <cellStyle name="s_Valuation _DB Dados do Mercado_Açúcar Físico não embarcado - Nov08 - Conferido_relatorio_DB Boletas Vencendo_Relatório Gerencial 2_15-FINANCEIRAS" xfId="29026"/>
    <cellStyle name="s_Valuation _DB Dados do Mercado_Açúcar Físico não embarcado - Nov08 - Conferido_relatorio_DB Boletas Vencendo_Relatório Gerencial_15-FINANCEIRAS" xfId="29027"/>
    <cellStyle name="s_Valuation _DB Dados do Mercado_Açúcar Físico não embarcado - Nov08 - Conferido_relatorio_DB Boletas Vencendo_Relatório Gerencial_15-FINANCEIRAS_1" xfId="29028"/>
    <cellStyle name="s_Valuation _DB Dados do Mercado_Açúcar Físico não embarcado - Nov08 - Conferido_relatorio_DB Boletas Vencendo_Relatório Gerencial_2-DRE" xfId="29029"/>
    <cellStyle name="s_Valuation _DB Dados do Mercado_Açúcar Físico não embarcado - Nov08 - Conferido_relatorio_DB Boletas Vencendo_Relatório Gerencial_2-DRE_Dep_Judiciais-Contingências" xfId="29030"/>
    <cellStyle name="s_Valuation _DB Dados do Mercado_Açúcar Físico não embarcado - Nov08 - Conferido_relatorio_DB Boletas Vencendo_Relatório Gerencial_2-DRE_DFC Gerencial" xfId="29031"/>
    <cellStyle name="s_Valuation _DB Dados do Mercado_Açúcar Físico não embarcado - Nov08 - Conferido_relatorio_DB Boletas Vencendo_Relatório Gerencial_2-DRE_DMPL" xfId="29032"/>
    <cellStyle name="s_Valuation _DB Dados do Mercado_Açúcar Físico não embarcado - Nov08 - Conferido_relatorio_DB Boletas Vencendo_Relatório Gerencial_3-Balanço" xfId="29033"/>
    <cellStyle name="s_Valuation _DB Dados do Mercado_Açúcar Físico não embarcado - Nov08 - Conferido_relatorio_DB Boletas Vencendo_Relatório Gerencial_7-Estoque" xfId="29034"/>
    <cellStyle name="s_Valuation _DB Dados do Mercado_Açúcar Físico não embarcado - Nov08 - Conferido_relatorio_DB Boletas Vencendo_Relatório Gerencial_DB Entrada" xfId="29035"/>
    <cellStyle name="s_Valuation _DB Dados do Mercado_Açúcar Físico não embarcado - Nov08 - Conferido_relatorio_DB Boletas Vencendo_Relatório Gerencial_DB Entrada 2" xfId="29036"/>
    <cellStyle name="s_Valuation _DB Dados do Mercado_Açúcar Físico não embarcado - Nov08 - Conferido_relatorio_DB Boletas Vencendo_Relatório Gerencial_DB Entrada 2_15-FINANCEIRAS" xfId="29037"/>
    <cellStyle name="s_Valuation _DB Dados do Mercado_Açúcar Físico não embarcado - Nov08 - Conferido_relatorio_DB Boletas Vencendo_Relatório Gerencial_DB Entrada_15-FINANCEIRAS" xfId="29038"/>
    <cellStyle name="s_Valuation _DB Dados do Mercado_Açúcar Físico não embarcado - Nov08 - Conferido_relatorio_DB Boletas Vencendo_Relatório Gerencial_DB Entrada_15-FINANCEIRAS_1" xfId="29039"/>
    <cellStyle name="s_Valuation _DB Dados do Mercado_Açúcar Físico não embarcado - Nov08 - Conferido_relatorio_DB Boletas Vencendo_Relatório Gerencial_DB Entrada_2-DRE" xfId="29040"/>
    <cellStyle name="s_Valuation _DB Dados do Mercado_Açúcar Físico não embarcado - Nov08 - Conferido_relatorio_DB Boletas Vencendo_Relatório Gerencial_DB Entrada_2-DRE_Dep_Judiciais-Contingências" xfId="29041"/>
    <cellStyle name="s_Valuation _DB Dados do Mercado_Açúcar Físico não embarcado - Nov08 - Conferido_relatorio_DB Boletas Vencendo_Relatório Gerencial_DB Entrada_2-DRE_DFC Gerencial" xfId="29042"/>
    <cellStyle name="s_Valuation _DB Dados do Mercado_Açúcar Físico não embarcado - Nov08 - Conferido_relatorio_DB Boletas Vencendo_Relatório Gerencial_DB Entrada_2-DRE_DMPL" xfId="29043"/>
    <cellStyle name="s_Valuation _DB Dados do Mercado_Açúcar Físico não embarcado - Nov08 - Conferido_relatorio_DB Boletas Vencendo_Relatório Gerencial_DB Entrada_3-Balanço" xfId="29044"/>
    <cellStyle name="s_Valuation _DB Dados do Mercado_Açúcar Físico não embarcado - Nov08 - Conferido_relatorio_DB Boletas Vencendo_Relatório Gerencial_DB Entrada_7-Estoque" xfId="29045"/>
    <cellStyle name="s_Valuation _DB Dados do Mercado_Açúcar Físico não embarcado - Nov08 - Conferido_relatorio_DB Controle" xfId="29046"/>
    <cellStyle name="s_Valuation _DB Dados do Mercado_Açúcar Físico não embarcado - Nov08 - Conferido_relatorio_DB Controle 2" xfId="29047"/>
    <cellStyle name="s_Valuation _DB Dados do Mercado_Açúcar Físico não embarcado - Nov08 - Conferido_relatorio_DB Controle 2_15-FINANCEIRAS" xfId="29048"/>
    <cellStyle name="s_Valuation _DB Dados do Mercado_Açúcar Físico não embarcado - Nov08 - Conferido_relatorio_DB Controle_15-FINANCEIRAS" xfId="29049"/>
    <cellStyle name="s_Valuation _DB Dados do Mercado_Açúcar Físico não embarcado - Nov08 - Conferido_relatorio_DB Controle_15-FINANCEIRAS_1" xfId="29050"/>
    <cellStyle name="s_Valuation _DB Dados do Mercado_Açúcar Físico não embarcado - Nov08 - Conferido_relatorio_DB Controle_2-DRE" xfId="29051"/>
    <cellStyle name="s_Valuation _DB Dados do Mercado_Açúcar Físico não embarcado - Nov08 - Conferido_relatorio_DB Controle_2-DRE_Dep_Judiciais-Contingências" xfId="29052"/>
    <cellStyle name="s_Valuation _DB Dados do Mercado_Açúcar Físico não embarcado - Nov08 - Conferido_relatorio_DB Controle_2-DRE_DFC Gerencial" xfId="29053"/>
    <cellStyle name="s_Valuation _DB Dados do Mercado_Açúcar Físico não embarcado - Nov08 - Conferido_relatorio_DB Controle_2-DRE_DMPL" xfId="29054"/>
    <cellStyle name="s_Valuation _DB Dados do Mercado_Açúcar Físico não embarcado - Nov08 - Conferido_relatorio_DB Controle_3-Balanço" xfId="29055"/>
    <cellStyle name="s_Valuation _DB Dados do Mercado_Açúcar Físico não embarcado - Nov08 - Conferido_relatorio_DB Controle_7-Estoque" xfId="29056"/>
    <cellStyle name="s_Valuation _DB Dados do Mercado_Açúcar Físico não embarcado - Nov08 - Conferido_relatorio_DB Controle_Relatório Gerencial" xfId="29057"/>
    <cellStyle name="s_Valuation _DB Dados do Mercado_Açúcar Físico não embarcado - Nov08 - Conferido_relatorio_DB Controle_Relatório Gerencial 2" xfId="29058"/>
    <cellStyle name="s_Valuation _DB Dados do Mercado_Açúcar Físico não embarcado - Nov08 - Conferido_relatorio_DB Controle_Relatório Gerencial 2_15-FINANCEIRAS" xfId="29059"/>
    <cellStyle name="s_Valuation _DB Dados do Mercado_Açúcar Físico não embarcado - Nov08 - Conferido_relatorio_DB Controle_Relatório Gerencial_15-FINANCEIRAS" xfId="29060"/>
    <cellStyle name="s_Valuation _DB Dados do Mercado_Açúcar Físico não embarcado - Nov08 - Conferido_relatorio_DB Controle_Relatório Gerencial_15-FINANCEIRAS_1" xfId="29061"/>
    <cellStyle name="s_Valuation _DB Dados do Mercado_Açúcar Físico não embarcado - Nov08 - Conferido_relatorio_DB Controle_Relatório Gerencial_2-DRE" xfId="29062"/>
    <cellStyle name="s_Valuation _DB Dados do Mercado_Açúcar Físico não embarcado - Nov08 - Conferido_relatorio_DB Controle_Relatório Gerencial_2-DRE_Dep_Judiciais-Contingências" xfId="29063"/>
    <cellStyle name="s_Valuation _DB Dados do Mercado_Açúcar Físico não embarcado - Nov08 - Conferido_relatorio_DB Controle_Relatório Gerencial_2-DRE_DFC Gerencial" xfId="29064"/>
    <cellStyle name="s_Valuation _DB Dados do Mercado_Açúcar Físico não embarcado - Nov08 - Conferido_relatorio_DB Controle_Relatório Gerencial_2-DRE_DMPL" xfId="29065"/>
    <cellStyle name="s_Valuation _DB Dados do Mercado_Açúcar Físico não embarcado - Nov08 - Conferido_relatorio_DB Controle_Relatório Gerencial_3-Balanço" xfId="29066"/>
    <cellStyle name="s_Valuation _DB Dados do Mercado_Açúcar Físico não embarcado - Nov08 - Conferido_relatorio_DB Controle_Relatório Gerencial_7-Estoque" xfId="29067"/>
    <cellStyle name="s_Valuation _DB Dados do Mercado_Açúcar Físico não embarcado - Nov08 - Conferido_relatorio_DB Controle_Relatório Gerencial_DB Entrada" xfId="29068"/>
    <cellStyle name="s_Valuation _DB Dados do Mercado_Açúcar Físico não embarcado - Nov08 - Conferido_relatorio_DB Controle_Relatório Gerencial_DB Entrada 2" xfId="29069"/>
    <cellStyle name="s_Valuation _DB Dados do Mercado_Açúcar Físico não embarcado - Nov08 - Conferido_relatorio_DB Controle_Relatório Gerencial_DB Entrada 2_15-FINANCEIRAS" xfId="29070"/>
    <cellStyle name="s_Valuation _DB Dados do Mercado_Açúcar Físico não embarcado - Nov08 - Conferido_relatorio_DB Controle_Relatório Gerencial_DB Entrada_15-FINANCEIRAS" xfId="29071"/>
    <cellStyle name="s_Valuation _DB Dados do Mercado_Açúcar Físico não embarcado - Nov08 - Conferido_relatorio_DB Controle_Relatório Gerencial_DB Entrada_15-FINANCEIRAS_1" xfId="29072"/>
    <cellStyle name="s_Valuation _DB Dados do Mercado_Açúcar Físico não embarcado - Nov08 - Conferido_relatorio_DB Controle_Relatório Gerencial_DB Entrada_2-DRE" xfId="29073"/>
    <cellStyle name="s_Valuation _DB Dados do Mercado_Açúcar Físico não embarcado - Nov08 - Conferido_relatorio_DB Controle_Relatório Gerencial_DB Entrada_2-DRE_Dep_Judiciais-Contingências" xfId="29074"/>
    <cellStyle name="s_Valuation _DB Dados do Mercado_Açúcar Físico não embarcado - Nov08 - Conferido_relatorio_DB Controle_Relatório Gerencial_DB Entrada_2-DRE_DFC Gerencial" xfId="29075"/>
    <cellStyle name="s_Valuation _DB Dados do Mercado_Açúcar Físico não embarcado - Nov08 - Conferido_relatorio_DB Controle_Relatório Gerencial_DB Entrada_2-DRE_DMPL" xfId="29076"/>
    <cellStyle name="s_Valuation _DB Dados do Mercado_Açúcar Físico não embarcado - Nov08 - Conferido_relatorio_DB Controle_Relatório Gerencial_DB Entrada_3-Balanço" xfId="29077"/>
    <cellStyle name="s_Valuation _DB Dados do Mercado_Açúcar Físico não embarcado - Nov08 - Conferido_relatorio_DB Controle_Relatório Gerencial_DB Entrada_7-Estoque" xfId="29078"/>
    <cellStyle name="s_Valuation _DB Dados do Mercado_Açúcar Físico não embarcado - Nov08 - Conferido_relatorio_DB Entrada" xfId="29079"/>
    <cellStyle name="s_Valuation _DB Dados do Mercado_Açúcar Físico não embarcado - Nov08 - Conferido_relatorio_DB Entrada 2" xfId="29080"/>
    <cellStyle name="s_Valuation _DB Dados do Mercado_Açúcar Físico não embarcado - Nov08 - Conferido_relatorio_DB Entrada 2_15-FINANCEIRAS" xfId="29081"/>
    <cellStyle name="s_Valuation _DB Dados do Mercado_Açúcar Físico não embarcado - Nov08 - Conferido_relatorio_DB Entrada_15-FINANCEIRAS" xfId="29082"/>
    <cellStyle name="s_Valuation _DB Dados do Mercado_Açúcar Físico não embarcado - Nov08 - Conferido_relatorio_DB Entrada_15-FINANCEIRAS_1" xfId="29083"/>
    <cellStyle name="s_Valuation _DB Dados do Mercado_Açúcar Físico não embarcado - Nov08 - Conferido_relatorio_DB Entrada_2-DRE" xfId="29084"/>
    <cellStyle name="s_Valuation _DB Dados do Mercado_Açúcar Físico não embarcado - Nov08 - Conferido_relatorio_DB Entrada_2-DRE_Dep_Judiciais-Contingências" xfId="29085"/>
    <cellStyle name="s_Valuation _DB Dados do Mercado_Açúcar Físico não embarcado - Nov08 - Conferido_relatorio_DB Entrada_2-DRE_DFC Gerencial" xfId="29086"/>
    <cellStyle name="s_Valuation _DB Dados do Mercado_Açúcar Físico não embarcado - Nov08 - Conferido_relatorio_DB Entrada_2-DRE_DMPL" xfId="29087"/>
    <cellStyle name="s_Valuation _DB Dados do Mercado_Açúcar Físico não embarcado - Nov08 - Conferido_relatorio_DB Entrada_3-Balanço" xfId="29088"/>
    <cellStyle name="s_Valuation _DB Dados do Mercado_Açúcar Físico não embarcado - Nov08 - Conferido_relatorio_DB Entrada_7-Estoque" xfId="29089"/>
    <cellStyle name="s_Valuation _DB Dados do Mercado_Açúcar Físico não embarcado - Nov08 - Conferido_relatorio_DB Entrada_Relatório Gerencial" xfId="29090"/>
    <cellStyle name="s_Valuation _DB Dados do Mercado_Açúcar Físico não embarcado - Nov08 - Conferido_relatorio_DB Entrada_Relatório Gerencial 2" xfId="29091"/>
    <cellStyle name="s_Valuation _DB Dados do Mercado_Açúcar Físico não embarcado - Nov08 - Conferido_relatorio_DB Entrada_Relatório Gerencial 2_15-FINANCEIRAS" xfId="29092"/>
    <cellStyle name="s_Valuation _DB Dados do Mercado_Açúcar Físico não embarcado - Nov08 - Conferido_relatorio_DB Entrada_Relatório Gerencial_15-FINANCEIRAS" xfId="29093"/>
    <cellStyle name="s_Valuation _DB Dados do Mercado_Açúcar Físico não embarcado - Nov08 - Conferido_relatorio_DB Entrada_Relatório Gerencial_15-FINANCEIRAS_1" xfId="29094"/>
    <cellStyle name="s_Valuation _DB Dados do Mercado_Açúcar Físico não embarcado - Nov08 - Conferido_relatorio_DB Entrada_Relatório Gerencial_2-DRE" xfId="29095"/>
    <cellStyle name="s_Valuation _DB Dados do Mercado_Açúcar Físico não embarcado - Nov08 - Conferido_relatorio_DB Entrada_Relatório Gerencial_2-DRE_Dep_Judiciais-Contingências" xfId="29096"/>
    <cellStyle name="s_Valuation _DB Dados do Mercado_Açúcar Físico não embarcado - Nov08 - Conferido_relatorio_DB Entrada_Relatório Gerencial_2-DRE_DFC Gerencial" xfId="29097"/>
    <cellStyle name="s_Valuation _DB Dados do Mercado_Açúcar Físico não embarcado - Nov08 - Conferido_relatorio_DB Entrada_Relatório Gerencial_2-DRE_DMPL" xfId="29098"/>
    <cellStyle name="s_Valuation _DB Dados do Mercado_Açúcar Físico não embarcado - Nov08 - Conferido_relatorio_DB Entrada_Relatório Gerencial_3-Balanço" xfId="29099"/>
    <cellStyle name="s_Valuation _DB Dados do Mercado_Açúcar Físico não embarcado - Nov08 - Conferido_relatorio_DB Entrada_Relatório Gerencial_7-Estoque" xfId="29100"/>
    <cellStyle name="s_Valuation _DB Dados do Mercado_Açúcar Físico não embarcado - Nov08 - Conferido_relatorio_DB Entrada_Relatório Gerencial_DB Entrada" xfId="29101"/>
    <cellStyle name="s_Valuation _DB Dados do Mercado_Açúcar Físico não embarcado - Nov08 - Conferido_relatorio_DB Entrada_Relatório Gerencial_DB Entrada 2" xfId="29102"/>
    <cellStyle name="s_Valuation _DB Dados do Mercado_Açúcar Físico não embarcado - Nov08 - Conferido_relatorio_DB Entrada_Relatório Gerencial_DB Entrada 2_15-FINANCEIRAS" xfId="29103"/>
    <cellStyle name="s_Valuation _DB Dados do Mercado_Açúcar Físico não embarcado - Nov08 - Conferido_relatorio_DB Entrada_Relatório Gerencial_DB Entrada_15-FINANCEIRAS" xfId="29104"/>
    <cellStyle name="s_Valuation _DB Dados do Mercado_Açúcar Físico não embarcado - Nov08 - Conferido_relatorio_DB Entrada_Relatório Gerencial_DB Entrada_15-FINANCEIRAS_1" xfId="29105"/>
    <cellStyle name="s_Valuation _DB Dados do Mercado_Açúcar Físico não embarcado - Nov08 - Conferido_relatorio_DB Entrada_Relatório Gerencial_DB Entrada_2-DRE" xfId="29106"/>
    <cellStyle name="s_Valuation _DB Dados do Mercado_Açúcar Físico não embarcado - Nov08 - Conferido_relatorio_DB Entrada_Relatório Gerencial_DB Entrada_2-DRE_Dep_Judiciais-Contingências" xfId="29107"/>
    <cellStyle name="s_Valuation _DB Dados do Mercado_Açúcar Físico não embarcado - Nov08 - Conferido_relatorio_DB Entrada_Relatório Gerencial_DB Entrada_2-DRE_DFC Gerencial" xfId="29108"/>
    <cellStyle name="s_Valuation _DB Dados do Mercado_Açúcar Físico não embarcado - Nov08 - Conferido_relatorio_DB Entrada_Relatório Gerencial_DB Entrada_2-DRE_DMPL" xfId="29109"/>
    <cellStyle name="s_Valuation _DB Dados do Mercado_Açúcar Físico não embarcado - Nov08 - Conferido_relatorio_DB Entrada_Relatório Gerencial_DB Entrada_3-Balanço" xfId="29110"/>
    <cellStyle name="s_Valuation _DB Dados do Mercado_Açúcar Físico não embarcado - Nov08 - Conferido_relatorio_DB Entrada_Relatório Gerencial_DB Entrada_7-Estoque" xfId="29111"/>
    <cellStyle name="s_Valuation _DB Dados do Mercado_Açúcar Físico não embarcado - Nov08 - Conferido_relatorio_DB Exposição" xfId="29112"/>
    <cellStyle name="s_Valuation _DB Dados do Mercado_Açúcar Físico não embarcado - Nov08 - Conferido_relatorio_DB Exposição 2" xfId="29113"/>
    <cellStyle name="s_Valuation _DB Dados do Mercado_Açúcar Físico não embarcado - Nov08 - Conferido_relatorio_DB Exposição 2_15-FINANCEIRAS" xfId="29114"/>
    <cellStyle name="s_Valuation _DB Dados do Mercado_Açúcar Físico não embarcado - Nov08 - Conferido_relatorio_DB Exposição_15-FINANCEIRAS" xfId="29115"/>
    <cellStyle name="s_Valuation _DB Dados do Mercado_Açúcar Físico não embarcado - Nov08 - Conferido_relatorio_DB Exposição_15-FINANCEIRAS_1" xfId="29116"/>
    <cellStyle name="s_Valuation _DB Dados do Mercado_Açúcar Físico não embarcado - Nov08 - Conferido_relatorio_DB Exposição_2-DRE" xfId="29117"/>
    <cellStyle name="s_Valuation _DB Dados do Mercado_Açúcar Físico não embarcado - Nov08 - Conferido_relatorio_DB Exposição_2-DRE_Dep_Judiciais-Contingências" xfId="29118"/>
    <cellStyle name="s_Valuation _DB Dados do Mercado_Açúcar Físico não embarcado - Nov08 - Conferido_relatorio_DB Exposição_2-DRE_DFC Gerencial" xfId="29119"/>
    <cellStyle name="s_Valuation _DB Dados do Mercado_Açúcar Físico não embarcado - Nov08 - Conferido_relatorio_DB Exposição_2-DRE_DMPL" xfId="29120"/>
    <cellStyle name="s_Valuation _DB Dados do Mercado_Açúcar Físico não embarcado - Nov08 - Conferido_relatorio_DB Exposição_3-Balanço" xfId="29121"/>
    <cellStyle name="s_Valuation _DB Dados do Mercado_Açúcar Físico não embarcado - Nov08 - Conferido_relatorio_DB Exposição_7-Estoque" xfId="29122"/>
    <cellStyle name="s_Valuation _DB Dados do Mercado_Açúcar Físico não embarcado - Nov08 - Conferido_relatorio_DB Exposição_Relatório Gerencial" xfId="29123"/>
    <cellStyle name="s_Valuation _DB Dados do Mercado_Açúcar Físico não embarcado - Nov08 - Conferido_relatorio_DB Exposição_Relatório Gerencial 2" xfId="29124"/>
    <cellStyle name="s_Valuation _DB Dados do Mercado_Açúcar Físico não embarcado - Nov08 - Conferido_relatorio_DB Exposição_Relatório Gerencial 2_15-FINANCEIRAS" xfId="29125"/>
    <cellStyle name="s_Valuation _DB Dados do Mercado_Açúcar Físico não embarcado - Nov08 - Conferido_relatorio_DB Exposição_Relatório Gerencial_15-FINANCEIRAS" xfId="29126"/>
    <cellStyle name="s_Valuation _DB Dados do Mercado_Açúcar Físico não embarcado - Nov08 - Conferido_relatorio_DB Exposição_Relatório Gerencial_15-FINANCEIRAS_1" xfId="29127"/>
    <cellStyle name="s_Valuation _DB Dados do Mercado_Açúcar Físico não embarcado - Nov08 - Conferido_relatorio_DB Exposição_Relatório Gerencial_2-DRE" xfId="29128"/>
    <cellStyle name="s_Valuation _DB Dados do Mercado_Açúcar Físico não embarcado - Nov08 - Conferido_relatorio_DB Exposição_Relatório Gerencial_2-DRE_Dep_Judiciais-Contingências" xfId="29129"/>
    <cellStyle name="s_Valuation _DB Dados do Mercado_Açúcar Físico não embarcado - Nov08 - Conferido_relatorio_DB Exposição_Relatório Gerencial_2-DRE_DFC Gerencial" xfId="29130"/>
    <cellStyle name="s_Valuation _DB Dados do Mercado_Açúcar Físico não embarcado - Nov08 - Conferido_relatorio_DB Exposição_Relatório Gerencial_2-DRE_DMPL" xfId="29131"/>
    <cellStyle name="s_Valuation _DB Dados do Mercado_Açúcar Físico não embarcado - Nov08 - Conferido_relatorio_DB Exposição_Relatório Gerencial_3-Balanço" xfId="29132"/>
    <cellStyle name="s_Valuation _DB Dados do Mercado_Açúcar Físico não embarcado - Nov08 - Conferido_relatorio_DB Exposição_Relatório Gerencial_7-Estoque" xfId="29133"/>
    <cellStyle name="s_Valuation _DB Dados do Mercado_Açúcar Físico não embarcado - Nov08 - Conferido_relatorio_DB Exposição_Relatório Gerencial_DB Entrada" xfId="29134"/>
    <cellStyle name="s_Valuation _DB Dados do Mercado_Açúcar Físico não embarcado - Nov08 - Conferido_relatorio_DB Exposição_Relatório Gerencial_DB Entrada 2" xfId="29135"/>
    <cellStyle name="s_Valuation _DB Dados do Mercado_Açúcar Físico não embarcado - Nov08 - Conferido_relatorio_DB Exposição_Relatório Gerencial_DB Entrada 2_15-FINANCEIRAS" xfId="29136"/>
    <cellStyle name="s_Valuation _DB Dados do Mercado_Açúcar Físico não embarcado - Nov08 - Conferido_relatorio_DB Exposição_Relatório Gerencial_DB Entrada_15-FINANCEIRAS" xfId="29137"/>
    <cellStyle name="s_Valuation _DB Dados do Mercado_Açúcar Físico não embarcado - Nov08 - Conferido_relatorio_DB Exposição_Relatório Gerencial_DB Entrada_15-FINANCEIRAS_1" xfId="29138"/>
    <cellStyle name="s_Valuation _DB Dados do Mercado_Açúcar Físico não embarcado - Nov08 - Conferido_relatorio_DB Exposição_Relatório Gerencial_DB Entrada_2-DRE" xfId="29139"/>
    <cellStyle name="s_Valuation _DB Dados do Mercado_Açúcar Físico não embarcado - Nov08 - Conferido_relatorio_DB Exposição_Relatório Gerencial_DB Entrada_2-DRE_Dep_Judiciais-Contingências" xfId="29140"/>
    <cellStyle name="s_Valuation _DB Dados do Mercado_Açúcar Físico não embarcado - Nov08 - Conferido_relatorio_DB Exposição_Relatório Gerencial_DB Entrada_2-DRE_DFC Gerencial" xfId="29141"/>
    <cellStyle name="s_Valuation _DB Dados do Mercado_Açúcar Físico não embarcado - Nov08 - Conferido_relatorio_DB Exposição_Relatório Gerencial_DB Entrada_2-DRE_DMPL" xfId="29142"/>
    <cellStyle name="s_Valuation _DB Dados do Mercado_Açúcar Físico não embarcado - Nov08 - Conferido_relatorio_DB Exposição_Relatório Gerencial_DB Entrada_3-Balanço" xfId="29143"/>
    <cellStyle name="s_Valuation _DB Dados do Mercado_Açúcar Físico não embarcado - Nov08 - Conferido_relatorio_DB Exposição_Relatório Gerencial_DB Entrada_7-Estoque" xfId="29144"/>
    <cellStyle name="s_Valuation _DB Dados do Mercado_Açúcar Físico não embarcado - Nov08 - Conferido_relatorio_DB Posição" xfId="29145"/>
    <cellStyle name="s_Valuation _DB Dados do Mercado_Açúcar Físico não embarcado - Nov08 - Conferido_relatorio_DB Posição 2" xfId="29146"/>
    <cellStyle name="s_Valuation _DB Dados do Mercado_Açúcar Físico não embarcado - Nov08 - Conferido_relatorio_DB Posição 2_15-FINANCEIRAS" xfId="29147"/>
    <cellStyle name="s_Valuation _DB Dados do Mercado_Açúcar Físico não embarcado - Nov08 - Conferido_relatorio_DB Posição_15-FINANCEIRAS" xfId="29148"/>
    <cellStyle name="s_Valuation _DB Dados do Mercado_Açúcar Físico não embarcado - Nov08 - Conferido_relatorio_DB Posição_15-FINANCEIRAS_1" xfId="29149"/>
    <cellStyle name="s_Valuation _DB Dados do Mercado_Açúcar Físico não embarcado - Nov08 - Conferido_relatorio_DB Posição_2-DRE" xfId="29150"/>
    <cellStyle name="s_Valuation _DB Dados do Mercado_Açúcar Físico não embarcado - Nov08 - Conferido_relatorio_DB Posição_2-DRE_Dep_Judiciais-Contingências" xfId="29151"/>
    <cellStyle name="s_Valuation _DB Dados do Mercado_Açúcar Físico não embarcado - Nov08 - Conferido_relatorio_DB Posição_2-DRE_DFC Gerencial" xfId="29152"/>
    <cellStyle name="s_Valuation _DB Dados do Mercado_Açúcar Físico não embarcado - Nov08 - Conferido_relatorio_DB Posição_2-DRE_DMPL" xfId="29153"/>
    <cellStyle name="s_Valuation _DB Dados do Mercado_Açúcar Físico não embarcado - Nov08 - Conferido_relatorio_DB Posição_3-Balanço" xfId="29154"/>
    <cellStyle name="s_Valuation _DB Dados do Mercado_Açúcar Físico não embarcado - Nov08 - Conferido_relatorio_DB Posição_7-Estoque" xfId="29155"/>
    <cellStyle name="s_Valuation _DB Dados do Mercado_Açúcar Físico não embarcado - Nov08 - Conferido_relatorio_Dólar" xfId="29156"/>
    <cellStyle name="s_Valuation _DB Dados do Mercado_Açúcar Físico não embarcado - Nov08 - Conferido_relatorio_Dólar + NDF" xfId="29157"/>
    <cellStyle name="s_Valuation _DB Dados do Mercado_Açúcar Físico não embarcado - Nov08 - Conferido_relatorio_Dólar + NDF 2" xfId="29158"/>
    <cellStyle name="s_Valuation _DB Dados do Mercado_Açúcar Físico não embarcado - Nov08 - Conferido_relatorio_Dólar + NDF 2_15-FINANCEIRAS" xfId="29159"/>
    <cellStyle name="s_Valuation _DB Dados do Mercado_Açúcar Físico não embarcado - Nov08 - Conferido_relatorio_Dólar + NDF_15-FINANCEIRAS" xfId="29160"/>
    <cellStyle name="s_Valuation _DB Dados do Mercado_Açúcar Físico não embarcado - Nov08 - Conferido_relatorio_Dólar + NDF_15-FINANCEIRAS_1" xfId="29161"/>
    <cellStyle name="s_Valuation _DB Dados do Mercado_Açúcar Físico não embarcado - Nov08 - Conferido_relatorio_Dólar + NDF_2-DRE" xfId="29162"/>
    <cellStyle name="s_Valuation _DB Dados do Mercado_Açúcar Físico não embarcado - Nov08 - Conferido_relatorio_Dólar + NDF_2-DRE_Dep_Judiciais-Contingências" xfId="29163"/>
    <cellStyle name="s_Valuation _DB Dados do Mercado_Açúcar Físico não embarcado - Nov08 - Conferido_relatorio_Dólar + NDF_2-DRE_DFC Gerencial" xfId="29164"/>
    <cellStyle name="s_Valuation _DB Dados do Mercado_Açúcar Físico não embarcado - Nov08 - Conferido_relatorio_Dólar + NDF_2-DRE_DMPL" xfId="29165"/>
    <cellStyle name="s_Valuation _DB Dados do Mercado_Açúcar Físico não embarcado - Nov08 - Conferido_relatorio_Dólar + NDF_3-Balanço" xfId="29166"/>
    <cellStyle name="s_Valuation _DB Dados do Mercado_Açúcar Físico não embarcado - Nov08 - Conferido_relatorio_Dólar + NDF_7-Estoque" xfId="29167"/>
    <cellStyle name="s_Valuation _DB Dados do Mercado_Açúcar Físico não embarcado - Nov08 - Conferido_relatorio_Dólar + NDF_Relatório Gerencial" xfId="29168"/>
    <cellStyle name="s_Valuation _DB Dados do Mercado_Açúcar Físico não embarcado - Nov08 - Conferido_relatorio_Dólar + NDF_Relatório Gerencial 2" xfId="29169"/>
    <cellStyle name="s_Valuation _DB Dados do Mercado_Açúcar Físico não embarcado - Nov08 - Conferido_relatorio_Dólar + NDF_Relatório Gerencial 2_15-FINANCEIRAS" xfId="29170"/>
    <cellStyle name="s_Valuation _DB Dados do Mercado_Açúcar Físico não embarcado - Nov08 - Conferido_relatorio_Dólar + NDF_Relatório Gerencial_15-FINANCEIRAS" xfId="29171"/>
    <cellStyle name="s_Valuation _DB Dados do Mercado_Açúcar Físico não embarcado - Nov08 - Conferido_relatorio_Dólar + NDF_Relatório Gerencial_15-FINANCEIRAS_1" xfId="29172"/>
    <cellStyle name="s_Valuation _DB Dados do Mercado_Açúcar Físico não embarcado - Nov08 - Conferido_relatorio_Dólar + NDF_Relatório Gerencial_2-DRE" xfId="29173"/>
    <cellStyle name="s_Valuation _DB Dados do Mercado_Açúcar Físico não embarcado - Nov08 - Conferido_relatorio_Dólar + NDF_Relatório Gerencial_2-DRE_Dep_Judiciais-Contingências" xfId="29174"/>
    <cellStyle name="s_Valuation _DB Dados do Mercado_Açúcar Físico não embarcado - Nov08 - Conferido_relatorio_Dólar + NDF_Relatório Gerencial_2-DRE_DFC Gerencial" xfId="29175"/>
    <cellStyle name="s_Valuation _DB Dados do Mercado_Açúcar Físico não embarcado - Nov08 - Conferido_relatorio_Dólar + NDF_Relatório Gerencial_2-DRE_DMPL" xfId="29176"/>
    <cellStyle name="s_Valuation _DB Dados do Mercado_Açúcar Físico não embarcado - Nov08 - Conferido_relatorio_Dólar + NDF_Relatório Gerencial_3-Balanço" xfId="29177"/>
    <cellStyle name="s_Valuation _DB Dados do Mercado_Açúcar Físico não embarcado - Nov08 - Conferido_relatorio_Dólar + NDF_Relatório Gerencial_7-Estoque" xfId="29178"/>
    <cellStyle name="s_Valuation _DB Dados do Mercado_Açúcar Físico não embarcado - Nov08 - Conferido_relatorio_Dólar + NDF_Relatório Gerencial_DB Entrada" xfId="29179"/>
    <cellStyle name="s_Valuation _DB Dados do Mercado_Açúcar Físico não embarcado - Nov08 - Conferido_relatorio_Dólar + NDF_Relatório Gerencial_DB Entrada 2" xfId="29180"/>
    <cellStyle name="s_Valuation _DB Dados do Mercado_Açúcar Físico não embarcado - Nov08 - Conferido_relatorio_Dólar + NDF_Relatório Gerencial_DB Entrada 2_15-FINANCEIRAS" xfId="29181"/>
    <cellStyle name="s_Valuation _DB Dados do Mercado_Açúcar Físico não embarcado - Nov08 - Conferido_relatorio_Dólar + NDF_Relatório Gerencial_DB Entrada_15-FINANCEIRAS" xfId="29182"/>
    <cellStyle name="s_Valuation _DB Dados do Mercado_Açúcar Físico não embarcado - Nov08 - Conferido_relatorio_Dólar + NDF_Relatório Gerencial_DB Entrada_15-FINANCEIRAS_1" xfId="29183"/>
    <cellStyle name="s_Valuation _DB Dados do Mercado_Açúcar Físico não embarcado - Nov08 - Conferido_relatorio_Dólar + NDF_Relatório Gerencial_DB Entrada_2-DRE" xfId="29184"/>
    <cellStyle name="s_Valuation _DB Dados do Mercado_Açúcar Físico não embarcado - Nov08 - Conferido_relatorio_Dólar + NDF_Relatório Gerencial_DB Entrada_2-DRE_Dep_Judiciais-Contingências" xfId="29185"/>
    <cellStyle name="s_Valuation _DB Dados do Mercado_Açúcar Físico não embarcado - Nov08 - Conferido_relatorio_Dólar + NDF_Relatório Gerencial_DB Entrada_2-DRE_DFC Gerencial" xfId="29186"/>
    <cellStyle name="s_Valuation _DB Dados do Mercado_Açúcar Físico não embarcado - Nov08 - Conferido_relatorio_Dólar + NDF_Relatório Gerencial_DB Entrada_2-DRE_DMPL" xfId="29187"/>
    <cellStyle name="s_Valuation _DB Dados do Mercado_Açúcar Físico não embarcado - Nov08 - Conferido_relatorio_Dólar + NDF_Relatório Gerencial_DB Entrada_3-Balanço" xfId="29188"/>
    <cellStyle name="s_Valuation _DB Dados do Mercado_Açúcar Físico não embarcado - Nov08 - Conferido_relatorio_Dólar + NDF_Relatório Gerencial_DB Entrada_7-Estoque" xfId="29189"/>
    <cellStyle name="s_Valuation _DB Dados do Mercado_Açúcar Físico não embarcado - Nov08 - Conferido_relatorio_Dólar 2" xfId="29190"/>
    <cellStyle name="s_Valuation _DB Dados do Mercado_Açúcar Físico não embarcado - Nov08 - Conferido_relatorio_Dólar 2_15-FINANCEIRAS" xfId="29191"/>
    <cellStyle name="s_Valuation _DB Dados do Mercado_Açúcar Físico não embarcado - Nov08 - Conferido_relatorio_Dólar 3" xfId="29192"/>
    <cellStyle name="s_Valuation _DB Dados do Mercado_Açúcar Físico não embarcado - Nov08 - Conferido_relatorio_Dólar 3_15-FINANCEIRAS" xfId="29193"/>
    <cellStyle name="s_Valuation _DB Dados do Mercado_Açúcar Físico não embarcado - Nov08 - Conferido_relatorio_Dólar 4" xfId="29194"/>
    <cellStyle name="s_Valuation _DB Dados do Mercado_Açúcar Físico não embarcado - Nov08 - Conferido_relatorio_Dólar 4_15-FINANCEIRAS" xfId="29195"/>
    <cellStyle name="s_Valuation _DB Dados do Mercado_Açúcar Físico não embarcado - Nov08 - Conferido_relatorio_Dólar Offshore" xfId="29196"/>
    <cellStyle name="s_Valuation _DB Dados do Mercado_Açúcar Físico não embarcado - Nov08 - Conferido_relatorio_Dólar Offshore 2" xfId="29197"/>
    <cellStyle name="s_Valuation _DB Dados do Mercado_Açúcar Físico não embarcado - Nov08 - Conferido_relatorio_Dólar Offshore 2_15-FINANCEIRAS" xfId="29198"/>
    <cellStyle name="s_Valuation _DB Dados do Mercado_Açúcar Físico não embarcado - Nov08 - Conferido_relatorio_Dólar Offshore_15-FINANCEIRAS" xfId="29199"/>
    <cellStyle name="s_Valuation _DB Dados do Mercado_Açúcar Físico não embarcado - Nov08 - Conferido_relatorio_Dólar Offshore_15-FINANCEIRAS_1" xfId="29200"/>
    <cellStyle name="s_Valuation _DB Dados do Mercado_Açúcar Físico não embarcado - Nov08 - Conferido_relatorio_Dólar Offshore_2-DRE" xfId="29201"/>
    <cellStyle name="s_Valuation _DB Dados do Mercado_Açúcar Físico não embarcado - Nov08 - Conferido_relatorio_Dólar Offshore_2-DRE_Dep_Judiciais-Contingências" xfId="29202"/>
    <cellStyle name="s_Valuation _DB Dados do Mercado_Açúcar Físico não embarcado - Nov08 - Conferido_relatorio_Dólar Offshore_2-DRE_DFC Gerencial" xfId="29203"/>
    <cellStyle name="s_Valuation _DB Dados do Mercado_Açúcar Físico não embarcado - Nov08 - Conferido_relatorio_Dólar Offshore_2-DRE_DMPL" xfId="29204"/>
    <cellStyle name="s_Valuation _DB Dados do Mercado_Açúcar Físico não embarcado - Nov08 - Conferido_relatorio_Dólar Offshore_3-Balanço" xfId="29205"/>
    <cellStyle name="s_Valuation _DB Dados do Mercado_Açúcar Físico não embarcado - Nov08 - Conferido_relatorio_Dólar Offshore_7-Estoque" xfId="29206"/>
    <cellStyle name="s_Valuation _DB Dados do Mercado_Açúcar Físico não embarcado - Nov08 - Conferido_relatorio_Dólar Offshore_Relatório Gerencial" xfId="29207"/>
    <cellStyle name="s_Valuation _DB Dados do Mercado_Açúcar Físico não embarcado - Nov08 - Conferido_relatorio_Dólar Offshore_Relatório Gerencial 2" xfId="29208"/>
    <cellStyle name="s_Valuation _DB Dados do Mercado_Açúcar Físico não embarcado - Nov08 - Conferido_relatorio_Dólar Offshore_Relatório Gerencial 2_15-FINANCEIRAS" xfId="29209"/>
    <cellStyle name="s_Valuation _DB Dados do Mercado_Açúcar Físico não embarcado - Nov08 - Conferido_relatorio_Dólar Offshore_Relatório Gerencial_15-FINANCEIRAS" xfId="29210"/>
    <cellStyle name="s_Valuation _DB Dados do Mercado_Açúcar Físico não embarcado - Nov08 - Conferido_relatorio_Dólar Offshore_Relatório Gerencial_15-FINANCEIRAS_1" xfId="29211"/>
    <cellStyle name="s_Valuation _DB Dados do Mercado_Açúcar Físico não embarcado - Nov08 - Conferido_relatorio_Dólar Offshore_Relatório Gerencial_2-DRE" xfId="29212"/>
    <cellStyle name="s_Valuation _DB Dados do Mercado_Açúcar Físico não embarcado - Nov08 - Conferido_relatorio_Dólar Offshore_Relatório Gerencial_2-DRE_Dep_Judiciais-Contingências" xfId="29213"/>
    <cellStyle name="s_Valuation _DB Dados do Mercado_Açúcar Físico não embarcado - Nov08 - Conferido_relatorio_Dólar Offshore_Relatório Gerencial_2-DRE_DFC Gerencial" xfId="29214"/>
    <cellStyle name="s_Valuation _DB Dados do Mercado_Açúcar Físico não embarcado - Nov08 - Conferido_relatorio_Dólar Offshore_Relatório Gerencial_2-DRE_DMPL" xfId="29215"/>
    <cellStyle name="s_Valuation _DB Dados do Mercado_Açúcar Físico não embarcado - Nov08 - Conferido_relatorio_Dólar Offshore_Relatório Gerencial_3-Balanço" xfId="29216"/>
    <cellStyle name="s_Valuation _DB Dados do Mercado_Açúcar Físico não embarcado - Nov08 - Conferido_relatorio_Dólar Offshore_Relatório Gerencial_7-Estoque" xfId="29217"/>
    <cellStyle name="s_Valuation _DB Dados do Mercado_Açúcar Físico não embarcado - Nov08 - Conferido_relatorio_Dólar Offshore_Relatório Gerencial_DB Entrada" xfId="29218"/>
    <cellStyle name="s_Valuation _DB Dados do Mercado_Açúcar Físico não embarcado - Nov08 - Conferido_relatorio_Dólar Offshore_Relatório Gerencial_DB Entrada 2" xfId="29219"/>
    <cellStyle name="s_Valuation _DB Dados do Mercado_Açúcar Físico não embarcado - Nov08 - Conferido_relatorio_Dólar Offshore_Relatório Gerencial_DB Entrada 2_15-FINANCEIRAS" xfId="29220"/>
    <cellStyle name="s_Valuation _DB Dados do Mercado_Açúcar Físico não embarcado - Nov08 - Conferido_relatorio_Dólar Offshore_Relatório Gerencial_DB Entrada_15-FINANCEIRAS" xfId="29221"/>
    <cellStyle name="s_Valuation _DB Dados do Mercado_Açúcar Físico não embarcado - Nov08 - Conferido_relatorio_Dólar Offshore_Relatório Gerencial_DB Entrada_15-FINANCEIRAS_1" xfId="29222"/>
    <cellStyle name="s_Valuation _DB Dados do Mercado_Açúcar Físico não embarcado - Nov08 - Conferido_relatorio_Dólar Offshore_Relatório Gerencial_DB Entrada_2-DRE" xfId="29223"/>
    <cellStyle name="s_Valuation _DB Dados do Mercado_Açúcar Físico não embarcado - Nov08 - Conferido_relatorio_Dólar Offshore_Relatório Gerencial_DB Entrada_2-DRE_Dep_Judiciais-Contingências" xfId="29224"/>
    <cellStyle name="s_Valuation _DB Dados do Mercado_Açúcar Físico não embarcado - Nov08 - Conferido_relatorio_Dólar Offshore_Relatório Gerencial_DB Entrada_2-DRE_DFC Gerencial" xfId="29225"/>
    <cellStyle name="s_Valuation _DB Dados do Mercado_Açúcar Físico não embarcado - Nov08 - Conferido_relatorio_Dólar Offshore_Relatório Gerencial_DB Entrada_2-DRE_DMPL" xfId="29226"/>
    <cellStyle name="s_Valuation _DB Dados do Mercado_Açúcar Físico não embarcado - Nov08 - Conferido_relatorio_Dólar Offshore_Relatório Gerencial_DB Entrada_3-Balanço" xfId="29227"/>
    <cellStyle name="s_Valuation _DB Dados do Mercado_Açúcar Físico não embarcado - Nov08 - Conferido_relatorio_Dólar Offshore_Relatório Gerencial_DB Entrada_7-Estoque" xfId="29228"/>
    <cellStyle name="s_Valuation _DB Dados do Mercado_Açúcar Físico não embarcado - Nov08 - Conferido_relatorio_Dólar_15-FINANCEIRAS" xfId="29229"/>
    <cellStyle name="s_Valuation _DB Dados do Mercado_Açúcar Físico não embarcado - Nov08 - Conferido_relatorio_Dólar_15-FINANCEIRAS_1" xfId="29230"/>
    <cellStyle name="s_Valuation _DB Dados do Mercado_Açúcar Físico não embarcado - Nov08 - Conferido_relatorio_Dólar_2-DRE" xfId="29231"/>
    <cellStyle name="s_Valuation _DB Dados do Mercado_Açúcar Físico não embarcado - Nov08 - Conferido_relatorio_Dólar_2-DRE_Dep_Judiciais-Contingências" xfId="29232"/>
    <cellStyle name="s_Valuation _DB Dados do Mercado_Açúcar Físico não embarcado - Nov08 - Conferido_relatorio_Dólar_2-DRE_DFC Gerencial" xfId="29233"/>
    <cellStyle name="s_Valuation _DB Dados do Mercado_Açúcar Físico não embarcado - Nov08 - Conferido_relatorio_Dólar_2-DRE_DMPL" xfId="29234"/>
    <cellStyle name="s_Valuation _DB Dados do Mercado_Açúcar Físico não embarcado - Nov08 - Conferido_relatorio_Dólar_3-Balanço" xfId="29235"/>
    <cellStyle name="s_Valuation _DB Dados do Mercado_Açúcar Físico não embarcado - Nov08 - Conferido_relatorio_Dólar_7-Estoque" xfId="29236"/>
    <cellStyle name="s_Valuation _DB Dados do Mercado_Açúcar Físico não embarcado - Nov08 - Conferido_relatorio_Dólar_Relatório Gerencial" xfId="29237"/>
    <cellStyle name="s_Valuation _DB Dados do Mercado_Açúcar Físico não embarcado - Nov08 - Conferido_relatorio_Dólar_Relatório Gerencial 2" xfId="29238"/>
    <cellStyle name="s_Valuation _DB Dados do Mercado_Açúcar Físico não embarcado - Nov08 - Conferido_relatorio_Dólar_Relatório Gerencial 2_15-FINANCEIRAS" xfId="29239"/>
    <cellStyle name="s_Valuation _DB Dados do Mercado_Açúcar Físico não embarcado - Nov08 - Conferido_relatorio_Dólar_Relatório Gerencial_15-FINANCEIRAS" xfId="29240"/>
    <cellStyle name="s_Valuation _DB Dados do Mercado_Açúcar Físico não embarcado - Nov08 - Conferido_relatorio_Dólar_Relatório Gerencial_15-FINANCEIRAS_1" xfId="29241"/>
    <cellStyle name="s_Valuation _DB Dados do Mercado_Açúcar Físico não embarcado - Nov08 - Conferido_relatorio_Dólar_Relatório Gerencial_2-DRE" xfId="29242"/>
    <cellStyle name="s_Valuation _DB Dados do Mercado_Açúcar Físico não embarcado - Nov08 - Conferido_relatorio_Dólar_Relatório Gerencial_2-DRE_Dep_Judiciais-Contingências" xfId="29243"/>
    <cellStyle name="s_Valuation _DB Dados do Mercado_Açúcar Físico não embarcado - Nov08 - Conferido_relatorio_Dólar_Relatório Gerencial_2-DRE_DFC Gerencial" xfId="29244"/>
    <cellStyle name="s_Valuation _DB Dados do Mercado_Açúcar Físico não embarcado - Nov08 - Conferido_relatorio_Dólar_Relatório Gerencial_2-DRE_DMPL" xfId="29245"/>
    <cellStyle name="s_Valuation _DB Dados do Mercado_Açúcar Físico não embarcado - Nov08 - Conferido_relatorio_Dólar_Relatório Gerencial_3-Balanço" xfId="29246"/>
    <cellStyle name="s_Valuation _DB Dados do Mercado_Açúcar Físico não embarcado - Nov08 - Conferido_relatorio_Dólar_Relatório Gerencial_7-Estoque" xfId="29247"/>
    <cellStyle name="s_Valuation _DB Dados do Mercado_Açúcar Físico não embarcado - Nov08 - Conferido_relatorio_Dólar_Relatório Gerencial_DB Entrada" xfId="29248"/>
    <cellStyle name="s_Valuation _DB Dados do Mercado_Açúcar Físico não embarcado - Nov08 - Conferido_relatorio_Dólar_Relatório Gerencial_DB Entrada 2" xfId="29249"/>
    <cellStyle name="s_Valuation _DB Dados do Mercado_Açúcar Físico não embarcado - Nov08 - Conferido_relatorio_Dólar_Relatório Gerencial_DB Entrada 2_15-FINANCEIRAS" xfId="29250"/>
    <cellStyle name="s_Valuation _DB Dados do Mercado_Açúcar Físico não embarcado - Nov08 - Conferido_relatorio_Dólar_Relatório Gerencial_DB Entrada_15-FINANCEIRAS" xfId="29251"/>
    <cellStyle name="s_Valuation _DB Dados do Mercado_Açúcar Físico não embarcado - Nov08 - Conferido_relatorio_Dólar_Relatório Gerencial_DB Entrada_15-FINANCEIRAS_1" xfId="29252"/>
    <cellStyle name="s_Valuation _DB Dados do Mercado_Açúcar Físico não embarcado - Nov08 - Conferido_relatorio_Dólar_Relatório Gerencial_DB Entrada_2-DRE" xfId="29253"/>
    <cellStyle name="s_Valuation _DB Dados do Mercado_Açúcar Físico não embarcado - Nov08 - Conferido_relatorio_Dólar_Relatório Gerencial_DB Entrada_2-DRE_Dep_Judiciais-Contingências" xfId="29254"/>
    <cellStyle name="s_Valuation _DB Dados do Mercado_Açúcar Físico não embarcado - Nov08 - Conferido_relatorio_Dólar_Relatório Gerencial_DB Entrada_2-DRE_DFC Gerencial" xfId="29255"/>
    <cellStyle name="s_Valuation _DB Dados do Mercado_Açúcar Físico não embarcado - Nov08 - Conferido_relatorio_Dólar_Relatório Gerencial_DB Entrada_2-DRE_DMPL" xfId="29256"/>
    <cellStyle name="s_Valuation _DB Dados do Mercado_Açúcar Físico não embarcado - Nov08 - Conferido_relatorio_Dólar_Relatório Gerencial_DB Entrada_3-Balanço" xfId="29257"/>
    <cellStyle name="s_Valuation _DB Dados do Mercado_Açúcar Físico não embarcado - Nov08 - Conferido_relatorio_Dólar_Relatório Gerencial_DB Entrada_7-Estoque" xfId="29258"/>
    <cellStyle name="s_Valuation _DB Dados do Mercado_Açúcar Físico não embarcado - Nov08 - Conferido_relatorio_Heating Oil" xfId="29259"/>
    <cellStyle name="s_Valuation _DB Dados do Mercado_Açúcar Físico não embarcado - Nov08 - Conferido_relatorio_Heating Oil 2" xfId="29260"/>
    <cellStyle name="s_Valuation _DB Dados do Mercado_Açúcar Físico não embarcado - Nov08 - Conferido_relatorio_Heating Oil 2_15-FINANCEIRAS" xfId="29261"/>
    <cellStyle name="s_Valuation _DB Dados do Mercado_Açúcar Físico não embarcado - Nov08 - Conferido_relatorio_Heating Oil_15-FINANCEIRAS" xfId="29262"/>
    <cellStyle name="s_Valuation _DB Dados do Mercado_Açúcar Físico não embarcado - Nov08 - Conferido_relatorio_Heating Oil_15-FINANCEIRAS_1" xfId="29263"/>
    <cellStyle name="s_Valuation _DB Dados do Mercado_Açúcar Físico não embarcado - Nov08 - Conferido_relatorio_Heating Oil_2-DRE" xfId="29264"/>
    <cellStyle name="s_Valuation _DB Dados do Mercado_Açúcar Físico não embarcado - Nov08 - Conferido_relatorio_Heating Oil_2-DRE_Dep_Judiciais-Contingências" xfId="29265"/>
    <cellStyle name="s_Valuation _DB Dados do Mercado_Açúcar Físico não embarcado - Nov08 - Conferido_relatorio_Heating Oil_2-DRE_DFC Gerencial" xfId="29266"/>
    <cellStyle name="s_Valuation _DB Dados do Mercado_Açúcar Físico não embarcado - Nov08 - Conferido_relatorio_Heating Oil_2-DRE_DMPL" xfId="29267"/>
    <cellStyle name="s_Valuation _DB Dados do Mercado_Açúcar Físico não embarcado - Nov08 - Conferido_relatorio_Heating Oil_3-Balanço" xfId="29268"/>
    <cellStyle name="s_Valuation _DB Dados do Mercado_Açúcar Físico não embarcado - Nov08 - Conferido_relatorio_Heating Oil_7-Estoque" xfId="29269"/>
    <cellStyle name="s_Valuation _DB Dados do Mercado_Açúcar Físico não embarcado - Nov08 - Conferido_relatorio_Heating Oil_Relatório Gerencial" xfId="29270"/>
    <cellStyle name="s_Valuation _DB Dados do Mercado_Açúcar Físico não embarcado - Nov08 - Conferido_relatorio_Heating Oil_Relatório Gerencial 2" xfId="29271"/>
    <cellStyle name="s_Valuation _DB Dados do Mercado_Açúcar Físico não embarcado - Nov08 - Conferido_relatorio_Heating Oil_Relatório Gerencial 2_15-FINANCEIRAS" xfId="29272"/>
    <cellStyle name="s_Valuation _DB Dados do Mercado_Açúcar Físico não embarcado - Nov08 - Conferido_relatorio_Heating Oil_Relatório Gerencial_15-FINANCEIRAS" xfId="29273"/>
    <cellStyle name="s_Valuation _DB Dados do Mercado_Açúcar Físico não embarcado - Nov08 - Conferido_relatorio_Heating Oil_Relatório Gerencial_15-FINANCEIRAS_1" xfId="29274"/>
    <cellStyle name="s_Valuation _DB Dados do Mercado_Açúcar Físico não embarcado - Nov08 - Conferido_relatorio_Heating Oil_Relatório Gerencial_2-DRE" xfId="29275"/>
    <cellStyle name="s_Valuation _DB Dados do Mercado_Açúcar Físico não embarcado - Nov08 - Conferido_relatorio_Heating Oil_Relatório Gerencial_2-DRE_Dep_Judiciais-Contingências" xfId="29276"/>
    <cellStyle name="s_Valuation _DB Dados do Mercado_Açúcar Físico não embarcado - Nov08 - Conferido_relatorio_Heating Oil_Relatório Gerencial_2-DRE_DFC Gerencial" xfId="29277"/>
    <cellStyle name="s_Valuation _DB Dados do Mercado_Açúcar Físico não embarcado - Nov08 - Conferido_relatorio_Heating Oil_Relatório Gerencial_2-DRE_DMPL" xfId="29278"/>
    <cellStyle name="s_Valuation _DB Dados do Mercado_Açúcar Físico não embarcado - Nov08 - Conferido_relatorio_Heating Oil_Relatório Gerencial_3-Balanço" xfId="29279"/>
    <cellStyle name="s_Valuation _DB Dados do Mercado_Açúcar Físico não embarcado - Nov08 - Conferido_relatorio_Heating Oil_Relatório Gerencial_7-Estoque" xfId="29280"/>
    <cellStyle name="s_Valuation _DB Dados do Mercado_Açúcar Físico não embarcado - Nov08 - Conferido_relatorio_Heating Oil_Relatório Gerencial_DB Entrada" xfId="29281"/>
    <cellStyle name="s_Valuation _DB Dados do Mercado_Açúcar Físico não embarcado - Nov08 - Conferido_relatorio_Heating Oil_Relatório Gerencial_DB Entrada 2" xfId="29282"/>
    <cellStyle name="s_Valuation _DB Dados do Mercado_Açúcar Físico não embarcado - Nov08 - Conferido_relatorio_Heating Oil_Relatório Gerencial_DB Entrada 2_15-FINANCEIRAS" xfId="29283"/>
    <cellStyle name="s_Valuation _DB Dados do Mercado_Açúcar Físico não embarcado - Nov08 - Conferido_relatorio_Heating Oil_Relatório Gerencial_DB Entrada_15-FINANCEIRAS" xfId="29284"/>
    <cellStyle name="s_Valuation _DB Dados do Mercado_Açúcar Físico não embarcado - Nov08 - Conferido_relatorio_Heating Oil_Relatório Gerencial_DB Entrada_15-FINANCEIRAS_1" xfId="29285"/>
    <cellStyle name="s_Valuation _DB Dados do Mercado_Açúcar Físico não embarcado - Nov08 - Conferido_relatorio_Heating Oil_Relatório Gerencial_DB Entrada_2-DRE" xfId="29286"/>
    <cellStyle name="s_Valuation _DB Dados do Mercado_Açúcar Físico não embarcado - Nov08 - Conferido_relatorio_Heating Oil_Relatório Gerencial_DB Entrada_2-DRE_Dep_Judiciais-Contingências" xfId="29287"/>
    <cellStyle name="s_Valuation _DB Dados do Mercado_Açúcar Físico não embarcado - Nov08 - Conferido_relatorio_Heating Oil_Relatório Gerencial_DB Entrada_2-DRE_DFC Gerencial" xfId="29288"/>
    <cellStyle name="s_Valuation _DB Dados do Mercado_Açúcar Físico não embarcado - Nov08 - Conferido_relatorio_Heating Oil_Relatório Gerencial_DB Entrada_2-DRE_DMPL" xfId="29289"/>
    <cellStyle name="s_Valuation _DB Dados do Mercado_Açúcar Físico não embarcado - Nov08 - Conferido_relatorio_Heating Oil_Relatório Gerencial_DB Entrada_3-Balanço" xfId="29290"/>
    <cellStyle name="s_Valuation _DB Dados do Mercado_Açúcar Físico não embarcado - Nov08 - Conferido_relatorio_Heating Oil_Relatório Gerencial_DB Entrada_7-Estoque" xfId="29291"/>
    <cellStyle name="s_Valuation _DB Dados do Mercado_Açúcar Físico não embarcado - Nov08 - Conferido_relatorio_Liquidação" xfId="29292"/>
    <cellStyle name="s_Valuation _DB Dados do Mercado_Açúcar Físico não embarcado - Nov08 - Conferido_relatorio_Liquidação 2" xfId="29293"/>
    <cellStyle name="s_Valuation _DB Dados do Mercado_Açúcar Físico não embarcado - Nov08 - Conferido_relatorio_Liquidação 2_15-FINANCEIRAS" xfId="29294"/>
    <cellStyle name="s_Valuation _DB Dados do Mercado_Açúcar Físico não embarcado - Nov08 - Conferido_relatorio_Liquidação_15-FINANCEIRAS" xfId="29295"/>
    <cellStyle name="s_Valuation _DB Dados do Mercado_Açúcar Físico não embarcado - Nov08 - Conferido_relatorio_Liquidação_15-FINANCEIRAS_1" xfId="29296"/>
    <cellStyle name="s_Valuation _DB Dados do Mercado_Açúcar Físico não embarcado - Nov08 - Conferido_relatorio_Liquidação_2-DRE" xfId="29297"/>
    <cellStyle name="s_Valuation _DB Dados do Mercado_Açúcar Físico não embarcado - Nov08 - Conferido_relatorio_Liquidação_2-DRE_Dep_Judiciais-Contingências" xfId="29298"/>
    <cellStyle name="s_Valuation _DB Dados do Mercado_Açúcar Físico não embarcado - Nov08 - Conferido_relatorio_Liquidação_2-DRE_DFC Gerencial" xfId="29299"/>
    <cellStyle name="s_Valuation _DB Dados do Mercado_Açúcar Físico não embarcado - Nov08 - Conferido_relatorio_Liquidação_2-DRE_DMPL" xfId="29300"/>
    <cellStyle name="s_Valuation _DB Dados do Mercado_Açúcar Físico não embarcado - Nov08 - Conferido_relatorio_Liquidação_3-Balanço" xfId="29301"/>
    <cellStyle name="s_Valuation _DB Dados do Mercado_Açúcar Físico não embarcado - Nov08 - Conferido_relatorio_Liquidação_7-Estoque" xfId="29302"/>
    <cellStyle name="s_Valuation _DB Dados do Mercado_Açúcar Físico não embarcado - Nov08 - Conferido_relatorio_Liquidação_Relatório Gerencial" xfId="29303"/>
    <cellStyle name="s_Valuation _DB Dados do Mercado_Açúcar Físico não embarcado - Nov08 - Conferido_relatorio_Liquidação_Relatório Gerencial 2" xfId="29304"/>
    <cellStyle name="s_Valuation _DB Dados do Mercado_Açúcar Físico não embarcado - Nov08 - Conferido_relatorio_Liquidação_Relatório Gerencial 2_15-FINANCEIRAS" xfId="29305"/>
    <cellStyle name="s_Valuation _DB Dados do Mercado_Açúcar Físico não embarcado - Nov08 - Conferido_relatorio_Liquidação_Relatório Gerencial_15-FINANCEIRAS" xfId="29306"/>
    <cellStyle name="s_Valuation _DB Dados do Mercado_Açúcar Físico não embarcado - Nov08 - Conferido_relatorio_Liquidação_Relatório Gerencial_15-FINANCEIRAS_1" xfId="29307"/>
    <cellStyle name="s_Valuation _DB Dados do Mercado_Açúcar Físico não embarcado - Nov08 - Conferido_relatorio_Liquidação_Relatório Gerencial_2-DRE" xfId="29308"/>
    <cellStyle name="s_Valuation _DB Dados do Mercado_Açúcar Físico não embarcado - Nov08 - Conferido_relatorio_Liquidação_Relatório Gerencial_2-DRE_Dep_Judiciais-Contingências" xfId="29309"/>
    <cellStyle name="s_Valuation _DB Dados do Mercado_Açúcar Físico não embarcado - Nov08 - Conferido_relatorio_Liquidação_Relatório Gerencial_2-DRE_DFC Gerencial" xfId="29310"/>
    <cellStyle name="s_Valuation _DB Dados do Mercado_Açúcar Físico não embarcado - Nov08 - Conferido_relatorio_Liquidação_Relatório Gerencial_2-DRE_DMPL" xfId="29311"/>
    <cellStyle name="s_Valuation _DB Dados do Mercado_Açúcar Físico não embarcado - Nov08 - Conferido_relatorio_Liquidação_Relatório Gerencial_3-Balanço" xfId="29312"/>
    <cellStyle name="s_Valuation _DB Dados do Mercado_Açúcar Físico não embarcado - Nov08 - Conferido_relatorio_Liquidação_Relatório Gerencial_7-Estoque" xfId="29313"/>
    <cellStyle name="s_Valuation _DB Dados do Mercado_Açúcar Físico não embarcado - Nov08 - Conferido_relatorio_Liquidação_Relatório Gerencial_DB Entrada" xfId="29314"/>
    <cellStyle name="s_Valuation _DB Dados do Mercado_Açúcar Físico não embarcado - Nov08 - Conferido_relatorio_Liquidação_Relatório Gerencial_DB Entrada 2" xfId="29315"/>
    <cellStyle name="s_Valuation _DB Dados do Mercado_Açúcar Físico não embarcado - Nov08 - Conferido_relatorio_Liquidação_Relatório Gerencial_DB Entrada 2_15-FINANCEIRAS" xfId="29316"/>
    <cellStyle name="s_Valuation _DB Dados do Mercado_Açúcar Físico não embarcado - Nov08 - Conferido_relatorio_Liquidação_Relatório Gerencial_DB Entrada_15-FINANCEIRAS" xfId="29317"/>
    <cellStyle name="s_Valuation _DB Dados do Mercado_Açúcar Físico não embarcado - Nov08 - Conferido_relatorio_Liquidação_Relatório Gerencial_DB Entrada_15-FINANCEIRAS_1" xfId="29318"/>
    <cellStyle name="s_Valuation _DB Dados do Mercado_Açúcar Físico não embarcado - Nov08 - Conferido_relatorio_Liquidação_Relatório Gerencial_DB Entrada_2-DRE" xfId="29319"/>
    <cellStyle name="s_Valuation _DB Dados do Mercado_Açúcar Físico não embarcado - Nov08 - Conferido_relatorio_Liquidação_Relatório Gerencial_DB Entrada_2-DRE_Dep_Judiciais-Contingências" xfId="29320"/>
    <cellStyle name="s_Valuation _DB Dados do Mercado_Açúcar Físico não embarcado - Nov08 - Conferido_relatorio_Liquidação_Relatório Gerencial_DB Entrada_2-DRE_DFC Gerencial" xfId="29321"/>
    <cellStyle name="s_Valuation _DB Dados do Mercado_Açúcar Físico não embarcado - Nov08 - Conferido_relatorio_Liquidação_Relatório Gerencial_DB Entrada_2-DRE_DMPL" xfId="29322"/>
    <cellStyle name="s_Valuation _DB Dados do Mercado_Açúcar Físico não embarcado - Nov08 - Conferido_relatorio_Liquidação_Relatório Gerencial_DB Entrada_3-Balanço" xfId="29323"/>
    <cellStyle name="s_Valuation _DB Dados do Mercado_Açúcar Físico não embarcado - Nov08 - Conferido_relatorio_Liquidação_Relatório Gerencial_DB Entrada_7-Estoque" xfId="29324"/>
    <cellStyle name="s_Valuation _DB Dados do Mercado_Açúcar Físico não embarcado - Nov08 - Conferido_relatorio_NDF" xfId="29325"/>
    <cellStyle name="s_Valuation _DB Dados do Mercado_Açúcar Físico não embarcado - Nov08 - Conferido_relatorio_NDF 2" xfId="29326"/>
    <cellStyle name="s_Valuation _DB Dados do Mercado_Açúcar Físico não embarcado - Nov08 - Conferido_relatorio_NDF 2_15-FINANCEIRAS" xfId="29327"/>
    <cellStyle name="s_Valuation _DB Dados do Mercado_Açúcar Físico não embarcado - Nov08 - Conferido_relatorio_NDF_15-FINANCEIRAS" xfId="29328"/>
    <cellStyle name="s_Valuation _DB Dados do Mercado_Açúcar Físico não embarcado - Nov08 - Conferido_relatorio_NDF_15-FINANCEIRAS_1" xfId="29329"/>
    <cellStyle name="s_Valuation _DB Dados do Mercado_Açúcar Físico não embarcado - Nov08 - Conferido_relatorio_NDF_2-DRE" xfId="29330"/>
    <cellStyle name="s_Valuation _DB Dados do Mercado_Açúcar Físico não embarcado - Nov08 - Conferido_relatorio_NDF_2-DRE_Dep_Judiciais-Contingências" xfId="29331"/>
    <cellStyle name="s_Valuation _DB Dados do Mercado_Açúcar Físico não embarcado - Nov08 - Conferido_relatorio_NDF_2-DRE_DFC Gerencial" xfId="29332"/>
    <cellStyle name="s_Valuation _DB Dados do Mercado_Açúcar Físico não embarcado - Nov08 - Conferido_relatorio_NDF_2-DRE_DMPL" xfId="29333"/>
    <cellStyle name="s_Valuation _DB Dados do Mercado_Açúcar Físico não embarcado - Nov08 - Conferido_relatorio_NDF_3-Balanço" xfId="29334"/>
    <cellStyle name="s_Valuation _DB Dados do Mercado_Açúcar Físico não embarcado - Nov08 - Conferido_relatorio_NDF_7-Estoque" xfId="29335"/>
    <cellStyle name="s_Valuation _DB Dados do Mercado_Açúcar Físico não embarcado - Nov08 - Conferido_relatorio_NDF_Relatório Gerencial" xfId="29336"/>
    <cellStyle name="s_Valuation _DB Dados do Mercado_Açúcar Físico não embarcado - Nov08 - Conferido_relatorio_NDF_Relatório Gerencial 2" xfId="29337"/>
    <cellStyle name="s_Valuation _DB Dados do Mercado_Açúcar Físico não embarcado - Nov08 - Conferido_relatorio_NDF_Relatório Gerencial 2_15-FINANCEIRAS" xfId="29338"/>
    <cellStyle name="s_Valuation _DB Dados do Mercado_Açúcar Físico não embarcado - Nov08 - Conferido_relatorio_NDF_Relatório Gerencial_15-FINANCEIRAS" xfId="29339"/>
    <cellStyle name="s_Valuation _DB Dados do Mercado_Açúcar Físico não embarcado - Nov08 - Conferido_relatorio_NDF_Relatório Gerencial_15-FINANCEIRAS_1" xfId="29340"/>
    <cellStyle name="s_Valuation _DB Dados do Mercado_Açúcar Físico não embarcado - Nov08 - Conferido_relatorio_NDF_Relatório Gerencial_2-DRE" xfId="29341"/>
    <cellStyle name="s_Valuation _DB Dados do Mercado_Açúcar Físico não embarcado - Nov08 - Conferido_relatorio_NDF_Relatório Gerencial_2-DRE_Dep_Judiciais-Contingências" xfId="29342"/>
    <cellStyle name="s_Valuation _DB Dados do Mercado_Açúcar Físico não embarcado - Nov08 - Conferido_relatorio_NDF_Relatório Gerencial_2-DRE_DFC Gerencial" xfId="29343"/>
    <cellStyle name="s_Valuation _DB Dados do Mercado_Açúcar Físico não embarcado - Nov08 - Conferido_relatorio_NDF_Relatório Gerencial_2-DRE_DMPL" xfId="29344"/>
    <cellStyle name="s_Valuation _DB Dados do Mercado_Açúcar Físico não embarcado - Nov08 - Conferido_relatorio_NDF_Relatório Gerencial_3-Balanço" xfId="29345"/>
    <cellStyle name="s_Valuation _DB Dados do Mercado_Açúcar Físico não embarcado - Nov08 - Conferido_relatorio_NDF_Relatório Gerencial_7-Estoque" xfId="29346"/>
    <cellStyle name="s_Valuation _DB Dados do Mercado_Açúcar Físico não embarcado - Nov08 - Conferido_relatorio_NDF_Relatório Gerencial_DB Entrada" xfId="29347"/>
    <cellStyle name="s_Valuation _DB Dados do Mercado_Açúcar Físico não embarcado - Nov08 - Conferido_relatorio_NDF_Relatório Gerencial_DB Entrada 2" xfId="29348"/>
    <cellStyle name="s_Valuation _DB Dados do Mercado_Açúcar Físico não embarcado - Nov08 - Conferido_relatorio_NDF_Relatório Gerencial_DB Entrada 2_15-FINANCEIRAS" xfId="29349"/>
    <cellStyle name="s_Valuation _DB Dados do Mercado_Açúcar Físico não embarcado - Nov08 - Conferido_relatorio_NDF_Relatório Gerencial_DB Entrada_15-FINANCEIRAS" xfId="29350"/>
    <cellStyle name="s_Valuation _DB Dados do Mercado_Açúcar Físico não embarcado - Nov08 - Conferido_relatorio_NDF_Relatório Gerencial_DB Entrada_15-FINANCEIRAS_1" xfId="29351"/>
    <cellStyle name="s_Valuation _DB Dados do Mercado_Açúcar Físico não embarcado - Nov08 - Conferido_relatorio_NDF_Relatório Gerencial_DB Entrada_2-DRE" xfId="29352"/>
    <cellStyle name="s_Valuation _DB Dados do Mercado_Açúcar Físico não embarcado - Nov08 - Conferido_relatorio_NDF_Relatório Gerencial_DB Entrada_2-DRE_Dep_Judiciais-Contingências" xfId="29353"/>
    <cellStyle name="s_Valuation _DB Dados do Mercado_Açúcar Físico não embarcado - Nov08 - Conferido_relatorio_NDF_Relatório Gerencial_DB Entrada_2-DRE_DFC Gerencial" xfId="29354"/>
    <cellStyle name="s_Valuation _DB Dados do Mercado_Açúcar Físico não embarcado - Nov08 - Conferido_relatorio_NDF_Relatório Gerencial_DB Entrada_2-DRE_DMPL" xfId="29355"/>
    <cellStyle name="s_Valuation _DB Dados do Mercado_Açúcar Físico não embarcado - Nov08 - Conferido_relatorio_NDF_Relatório Gerencial_DB Entrada_3-Balanço" xfId="29356"/>
    <cellStyle name="s_Valuation _DB Dados do Mercado_Açúcar Físico não embarcado - Nov08 - Conferido_relatorio_NDF_Relatório Gerencial_DB Entrada_7-Estoque" xfId="29357"/>
    <cellStyle name="s_Valuation _DB Dados do Mercado_Açúcar Físico não embarcado - Nov08 - Conferido_relatorio_Opção Compradas dólar" xfId="29358"/>
    <cellStyle name="s_Valuation _DB Dados do Mercado_Açúcar Físico não embarcado - Nov08 - Conferido_relatorio_Opção Compradas dólar 2" xfId="29359"/>
    <cellStyle name="s_Valuation _DB Dados do Mercado_Açúcar Físico não embarcado - Nov08 - Conferido_relatorio_Opção Compradas dólar 2_15-FINANCEIRAS" xfId="29360"/>
    <cellStyle name="s_Valuation _DB Dados do Mercado_Açúcar Físico não embarcado - Nov08 - Conferido_relatorio_Opção Compradas dólar_15-FINANCEIRAS" xfId="29361"/>
    <cellStyle name="s_Valuation _DB Dados do Mercado_Açúcar Físico não embarcado - Nov08 - Conferido_relatorio_Opção Compradas dólar_15-FINANCEIRAS_1" xfId="29362"/>
    <cellStyle name="s_Valuation _DB Dados do Mercado_Açúcar Físico não embarcado - Nov08 - Conferido_relatorio_Opção Compradas dólar_2-DRE" xfId="29363"/>
    <cellStyle name="s_Valuation _DB Dados do Mercado_Açúcar Físico não embarcado - Nov08 - Conferido_relatorio_Opção Compradas dólar_2-DRE_Dep_Judiciais-Contingências" xfId="29364"/>
    <cellStyle name="s_Valuation _DB Dados do Mercado_Açúcar Físico não embarcado - Nov08 - Conferido_relatorio_Opção Compradas dólar_2-DRE_DFC Gerencial" xfId="29365"/>
    <cellStyle name="s_Valuation _DB Dados do Mercado_Açúcar Físico não embarcado - Nov08 - Conferido_relatorio_Opção Compradas dólar_2-DRE_DMPL" xfId="29366"/>
    <cellStyle name="s_Valuation _DB Dados do Mercado_Açúcar Físico não embarcado - Nov08 - Conferido_relatorio_Opção Compradas dólar_3-Balanço" xfId="29367"/>
    <cellStyle name="s_Valuation _DB Dados do Mercado_Açúcar Físico não embarcado - Nov08 - Conferido_relatorio_Opção Compradas dólar_7-Estoque" xfId="29368"/>
    <cellStyle name="s_Valuation _DB Dados do Mercado_Açúcar Físico não embarcado - Nov08 - Conferido_relatorio_Opção Compradas dólar_Relatório Gerencial" xfId="29369"/>
    <cellStyle name="s_Valuation _DB Dados do Mercado_Açúcar Físico não embarcado - Nov08 - Conferido_relatorio_Opção Compradas dólar_Relatório Gerencial 2" xfId="29370"/>
    <cellStyle name="s_Valuation _DB Dados do Mercado_Açúcar Físico não embarcado - Nov08 - Conferido_relatorio_Opção Compradas dólar_Relatório Gerencial 2_15-FINANCEIRAS" xfId="29371"/>
    <cellStyle name="s_Valuation _DB Dados do Mercado_Açúcar Físico não embarcado - Nov08 - Conferido_relatorio_Opção Compradas dólar_Relatório Gerencial_15-FINANCEIRAS" xfId="29372"/>
    <cellStyle name="s_Valuation _DB Dados do Mercado_Açúcar Físico não embarcado - Nov08 - Conferido_relatorio_Opção Compradas dólar_Relatório Gerencial_15-FINANCEIRAS_1" xfId="29373"/>
    <cellStyle name="s_Valuation _DB Dados do Mercado_Açúcar Físico não embarcado - Nov08 - Conferido_relatorio_Opção Compradas dólar_Relatório Gerencial_2-DRE" xfId="29374"/>
    <cellStyle name="s_Valuation _DB Dados do Mercado_Açúcar Físico não embarcado - Nov08 - Conferido_relatorio_Opção Compradas dólar_Relatório Gerencial_2-DRE_Dep_Judiciais-Contingências" xfId="29375"/>
    <cellStyle name="s_Valuation _DB Dados do Mercado_Açúcar Físico não embarcado - Nov08 - Conferido_relatorio_Opção Compradas dólar_Relatório Gerencial_2-DRE_DFC Gerencial" xfId="29376"/>
    <cellStyle name="s_Valuation _DB Dados do Mercado_Açúcar Físico não embarcado - Nov08 - Conferido_relatorio_Opção Compradas dólar_Relatório Gerencial_2-DRE_DMPL" xfId="29377"/>
    <cellStyle name="s_Valuation _DB Dados do Mercado_Açúcar Físico não embarcado - Nov08 - Conferido_relatorio_Opção Compradas dólar_Relatório Gerencial_3-Balanço" xfId="29378"/>
    <cellStyle name="s_Valuation _DB Dados do Mercado_Açúcar Físico não embarcado - Nov08 - Conferido_relatorio_Opção Compradas dólar_Relatório Gerencial_7-Estoque" xfId="29379"/>
    <cellStyle name="s_Valuation _DB Dados do Mercado_Açúcar Físico não embarcado - Nov08 - Conferido_relatorio_Opção Compradas dólar_Relatório Gerencial_DB Entrada" xfId="29380"/>
    <cellStyle name="s_Valuation _DB Dados do Mercado_Açúcar Físico não embarcado - Nov08 - Conferido_relatorio_Opção Compradas dólar_Relatório Gerencial_DB Entrada 2" xfId="29381"/>
    <cellStyle name="s_Valuation _DB Dados do Mercado_Açúcar Físico não embarcado - Nov08 - Conferido_relatorio_Opção Compradas dólar_Relatório Gerencial_DB Entrada 2_15-FINANCEIRAS" xfId="29382"/>
    <cellStyle name="s_Valuation _DB Dados do Mercado_Açúcar Físico não embarcado - Nov08 - Conferido_relatorio_Opção Compradas dólar_Relatório Gerencial_DB Entrada_15-FINANCEIRAS" xfId="29383"/>
    <cellStyle name="s_Valuation _DB Dados do Mercado_Açúcar Físico não embarcado - Nov08 - Conferido_relatorio_Opção Compradas dólar_Relatório Gerencial_DB Entrada_15-FINANCEIRAS_1" xfId="29384"/>
    <cellStyle name="s_Valuation _DB Dados do Mercado_Açúcar Físico não embarcado - Nov08 - Conferido_relatorio_Opção Compradas dólar_Relatório Gerencial_DB Entrada_2-DRE" xfId="29385"/>
    <cellStyle name="s_Valuation _DB Dados do Mercado_Açúcar Físico não embarcado - Nov08 - Conferido_relatorio_Opção Compradas dólar_Relatório Gerencial_DB Entrada_2-DRE_Dep_Judiciais-Contingências" xfId="29386"/>
    <cellStyle name="s_Valuation _DB Dados do Mercado_Açúcar Físico não embarcado - Nov08 - Conferido_relatorio_Opção Compradas dólar_Relatório Gerencial_DB Entrada_2-DRE_DFC Gerencial" xfId="29387"/>
    <cellStyle name="s_Valuation _DB Dados do Mercado_Açúcar Físico não embarcado - Nov08 - Conferido_relatorio_Opção Compradas dólar_Relatório Gerencial_DB Entrada_2-DRE_DMPL" xfId="29388"/>
    <cellStyle name="s_Valuation _DB Dados do Mercado_Açúcar Físico não embarcado - Nov08 - Conferido_relatorio_Opção Compradas dólar_Relatório Gerencial_DB Entrada_3-Balanço" xfId="29389"/>
    <cellStyle name="s_Valuation _DB Dados do Mercado_Açúcar Físico não embarcado - Nov08 - Conferido_relatorio_Opção Compradas dólar_Relatório Gerencial_DB Entrada_7-Estoque" xfId="29390"/>
    <cellStyle name="s_Valuation _DB Dados do Mercado_Açúcar Físico não embarcado - Nov08 - Conferido_relatorio_Opção Compradas sugar#11" xfId="29391"/>
    <cellStyle name="s_Valuation _DB Dados do Mercado_Açúcar Físico não embarcado - Nov08 - Conferido_relatorio_Opção Compradas sugar#11 2" xfId="29392"/>
    <cellStyle name="s_Valuation _DB Dados do Mercado_Açúcar Físico não embarcado - Nov08 - Conferido_relatorio_Opção Compradas sugar#11 2_15-FINANCEIRAS" xfId="29393"/>
    <cellStyle name="s_Valuation _DB Dados do Mercado_Açúcar Físico não embarcado - Nov08 - Conferido_relatorio_Opção Compradas sugar#11_15-FINANCEIRAS" xfId="29394"/>
    <cellStyle name="s_Valuation _DB Dados do Mercado_Açúcar Físico não embarcado - Nov08 - Conferido_relatorio_Opção Compradas sugar#11_15-FINANCEIRAS_1" xfId="29395"/>
    <cellStyle name="s_Valuation _DB Dados do Mercado_Açúcar Físico não embarcado - Nov08 - Conferido_relatorio_Opção Compradas sugar#11_2-DRE" xfId="29396"/>
    <cellStyle name="s_Valuation _DB Dados do Mercado_Açúcar Físico não embarcado - Nov08 - Conferido_relatorio_Opção Compradas sugar#11_2-DRE_Dep_Judiciais-Contingências" xfId="29397"/>
    <cellStyle name="s_Valuation _DB Dados do Mercado_Açúcar Físico não embarcado - Nov08 - Conferido_relatorio_Opção Compradas sugar#11_2-DRE_DFC Gerencial" xfId="29398"/>
    <cellStyle name="s_Valuation _DB Dados do Mercado_Açúcar Físico não embarcado - Nov08 - Conferido_relatorio_Opção Compradas sugar#11_2-DRE_DMPL" xfId="29399"/>
    <cellStyle name="s_Valuation _DB Dados do Mercado_Açúcar Físico não embarcado - Nov08 - Conferido_relatorio_Opção Compradas sugar#11_3-Balanço" xfId="29400"/>
    <cellStyle name="s_Valuation _DB Dados do Mercado_Açúcar Físico não embarcado - Nov08 - Conferido_relatorio_Opção Compradas sugar#11_7-Estoque" xfId="29401"/>
    <cellStyle name="s_Valuation _DB Dados do Mercado_Açúcar Físico não embarcado - Nov08 - Conferido_relatorio_Opção Compradas sugar#11_Relatório Gerencial" xfId="29402"/>
    <cellStyle name="s_Valuation _DB Dados do Mercado_Açúcar Físico não embarcado - Nov08 - Conferido_relatorio_Opção Compradas sugar#11_Relatório Gerencial 2" xfId="29403"/>
    <cellStyle name="s_Valuation _DB Dados do Mercado_Açúcar Físico não embarcado - Nov08 - Conferido_relatorio_Opção Compradas sugar#11_Relatório Gerencial 2_15-FINANCEIRAS" xfId="29404"/>
    <cellStyle name="s_Valuation _DB Dados do Mercado_Açúcar Físico não embarcado - Nov08 - Conferido_relatorio_Opção Compradas sugar#11_Relatório Gerencial_15-FINANCEIRAS" xfId="29405"/>
    <cellStyle name="s_Valuation _DB Dados do Mercado_Açúcar Físico não embarcado - Nov08 - Conferido_relatorio_Opção Compradas sugar#11_Relatório Gerencial_15-FINANCEIRAS_1" xfId="29406"/>
    <cellStyle name="s_Valuation _DB Dados do Mercado_Açúcar Físico não embarcado - Nov08 - Conferido_relatorio_Opção Compradas sugar#11_Relatório Gerencial_2-DRE" xfId="29407"/>
    <cellStyle name="s_Valuation _DB Dados do Mercado_Açúcar Físico não embarcado - Nov08 - Conferido_relatorio_Opção Compradas sugar#11_Relatório Gerencial_2-DRE_Dep_Judiciais-Contingências" xfId="29408"/>
    <cellStyle name="s_Valuation _DB Dados do Mercado_Açúcar Físico não embarcado - Nov08 - Conferido_relatorio_Opção Compradas sugar#11_Relatório Gerencial_2-DRE_DFC Gerencial" xfId="29409"/>
    <cellStyle name="s_Valuation _DB Dados do Mercado_Açúcar Físico não embarcado - Nov08 - Conferido_relatorio_Opção Compradas sugar#11_Relatório Gerencial_2-DRE_DMPL" xfId="29410"/>
    <cellStyle name="s_Valuation _DB Dados do Mercado_Açúcar Físico não embarcado - Nov08 - Conferido_relatorio_Opção Compradas sugar#11_Relatório Gerencial_3-Balanço" xfId="29411"/>
    <cellStyle name="s_Valuation _DB Dados do Mercado_Açúcar Físico não embarcado - Nov08 - Conferido_relatorio_Opção Compradas sugar#11_Relatório Gerencial_7-Estoque" xfId="29412"/>
    <cellStyle name="s_Valuation _DB Dados do Mercado_Açúcar Físico não embarcado - Nov08 - Conferido_relatorio_Opção Compradas sugar#11_Relatório Gerencial_DB Entrada" xfId="29413"/>
    <cellStyle name="s_Valuation _DB Dados do Mercado_Açúcar Físico não embarcado - Nov08 - Conferido_relatorio_Opção Compradas sugar#11_Relatório Gerencial_DB Entrada 2" xfId="29414"/>
    <cellStyle name="s_Valuation _DB Dados do Mercado_Açúcar Físico não embarcado - Nov08 - Conferido_relatorio_Opção Compradas sugar#11_Relatório Gerencial_DB Entrada 2_15-FINANCEIRAS" xfId="29415"/>
    <cellStyle name="s_Valuation _DB Dados do Mercado_Açúcar Físico não embarcado - Nov08 - Conferido_relatorio_Opção Compradas sugar#11_Relatório Gerencial_DB Entrada_15-FINANCEIRAS" xfId="29416"/>
    <cellStyle name="s_Valuation _DB Dados do Mercado_Açúcar Físico não embarcado - Nov08 - Conferido_relatorio_Opção Compradas sugar#11_Relatório Gerencial_DB Entrada_15-FINANCEIRAS_1" xfId="29417"/>
    <cellStyle name="s_Valuation _DB Dados do Mercado_Açúcar Físico não embarcado - Nov08 - Conferido_relatorio_Opção Compradas sugar#11_Relatório Gerencial_DB Entrada_2-DRE" xfId="29418"/>
    <cellStyle name="s_Valuation _DB Dados do Mercado_Açúcar Físico não embarcado - Nov08 - Conferido_relatorio_Opção Compradas sugar#11_Relatório Gerencial_DB Entrada_2-DRE_Dep_Judiciais-Contingências" xfId="29419"/>
    <cellStyle name="s_Valuation _DB Dados do Mercado_Açúcar Físico não embarcado - Nov08 - Conferido_relatorio_Opção Compradas sugar#11_Relatório Gerencial_DB Entrada_2-DRE_DFC Gerencial" xfId="29420"/>
    <cellStyle name="s_Valuation _DB Dados do Mercado_Açúcar Físico não embarcado - Nov08 - Conferido_relatorio_Opção Compradas sugar#11_Relatório Gerencial_DB Entrada_2-DRE_DMPL" xfId="29421"/>
    <cellStyle name="s_Valuation _DB Dados do Mercado_Açúcar Físico não embarcado - Nov08 - Conferido_relatorio_Opção Compradas sugar#11_Relatório Gerencial_DB Entrada_3-Balanço" xfId="29422"/>
    <cellStyle name="s_Valuation _DB Dados do Mercado_Açúcar Físico não embarcado - Nov08 - Conferido_relatorio_Opção Compradas sugar#11_Relatório Gerencial_DB Entrada_7-Estoque" xfId="29423"/>
    <cellStyle name="s_Valuation _DB Dados do Mercado_Açúcar Físico não embarcado - Nov08 - Conferido_relatorio_Opção dólar" xfId="29424"/>
    <cellStyle name="s_Valuation _DB Dados do Mercado_Açúcar Físico não embarcado - Nov08 - Conferido_relatorio_Opção dólar 2" xfId="29425"/>
    <cellStyle name="s_Valuation _DB Dados do Mercado_Açúcar Físico não embarcado - Nov08 - Conferido_relatorio_Opção dólar 2_15-FINANCEIRAS" xfId="29426"/>
    <cellStyle name="s_Valuation _DB Dados do Mercado_Açúcar Físico não embarcado - Nov08 - Conferido_relatorio_Opção dólar_15-FINANCEIRAS" xfId="29427"/>
    <cellStyle name="s_Valuation _DB Dados do Mercado_Açúcar Físico não embarcado - Nov08 - Conferido_relatorio_Opção dólar_15-FINANCEIRAS_1" xfId="29428"/>
    <cellStyle name="s_Valuation _DB Dados do Mercado_Açúcar Físico não embarcado - Nov08 - Conferido_relatorio_Opção dólar_2-DRE" xfId="29429"/>
    <cellStyle name="s_Valuation _DB Dados do Mercado_Açúcar Físico não embarcado - Nov08 - Conferido_relatorio_Opção dólar_2-DRE_Dep_Judiciais-Contingências" xfId="29430"/>
    <cellStyle name="s_Valuation _DB Dados do Mercado_Açúcar Físico não embarcado - Nov08 - Conferido_relatorio_Opção dólar_2-DRE_DFC Gerencial" xfId="29431"/>
    <cellStyle name="s_Valuation _DB Dados do Mercado_Açúcar Físico não embarcado - Nov08 - Conferido_relatorio_Opção dólar_2-DRE_DMPL" xfId="29432"/>
    <cellStyle name="s_Valuation _DB Dados do Mercado_Açúcar Físico não embarcado - Nov08 - Conferido_relatorio_Opção dólar_3-Balanço" xfId="29433"/>
    <cellStyle name="s_Valuation _DB Dados do Mercado_Açúcar Físico não embarcado - Nov08 - Conferido_relatorio_Opção dólar_7-Estoque" xfId="29434"/>
    <cellStyle name="s_Valuation _DB Dados do Mercado_Açúcar Físico não embarcado - Nov08 - Conferido_relatorio_Opção dólar_Relatório Gerencial" xfId="29435"/>
    <cellStyle name="s_Valuation _DB Dados do Mercado_Açúcar Físico não embarcado - Nov08 - Conferido_relatorio_Opção dólar_Relatório Gerencial 2" xfId="29436"/>
    <cellStyle name="s_Valuation _DB Dados do Mercado_Açúcar Físico não embarcado - Nov08 - Conferido_relatorio_Opção dólar_Relatório Gerencial 2_15-FINANCEIRAS" xfId="29437"/>
    <cellStyle name="s_Valuation _DB Dados do Mercado_Açúcar Físico não embarcado - Nov08 - Conferido_relatorio_Opção dólar_Relatório Gerencial_15-FINANCEIRAS" xfId="29438"/>
    <cellStyle name="s_Valuation _DB Dados do Mercado_Açúcar Físico não embarcado - Nov08 - Conferido_relatorio_Opção dólar_Relatório Gerencial_15-FINANCEIRAS_1" xfId="29439"/>
    <cellStyle name="s_Valuation _DB Dados do Mercado_Açúcar Físico não embarcado - Nov08 - Conferido_relatorio_Opção dólar_Relatório Gerencial_2-DRE" xfId="29440"/>
    <cellStyle name="s_Valuation _DB Dados do Mercado_Açúcar Físico não embarcado - Nov08 - Conferido_relatorio_Opção dólar_Relatório Gerencial_2-DRE_Dep_Judiciais-Contingências" xfId="29441"/>
    <cellStyle name="s_Valuation _DB Dados do Mercado_Açúcar Físico não embarcado - Nov08 - Conferido_relatorio_Opção dólar_Relatório Gerencial_2-DRE_DFC Gerencial" xfId="29442"/>
    <cellStyle name="s_Valuation _DB Dados do Mercado_Açúcar Físico não embarcado - Nov08 - Conferido_relatorio_Opção dólar_Relatório Gerencial_2-DRE_DMPL" xfId="29443"/>
    <cellStyle name="s_Valuation _DB Dados do Mercado_Açúcar Físico não embarcado - Nov08 - Conferido_relatorio_Opção dólar_Relatório Gerencial_3-Balanço" xfId="29444"/>
    <cellStyle name="s_Valuation _DB Dados do Mercado_Açúcar Físico não embarcado - Nov08 - Conferido_relatorio_Opção dólar_Relatório Gerencial_7-Estoque" xfId="29445"/>
    <cellStyle name="s_Valuation _DB Dados do Mercado_Açúcar Físico não embarcado - Nov08 - Conferido_relatorio_Opção dólar_Relatório Gerencial_DB Entrada" xfId="29446"/>
    <cellStyle name="s_Valuation _DB Dados do Mercado_Açúcar Físico não embarcado - Nov08 - Conferido_relatorio_Opção dólar_Relatório Gerencial_DB Entrada 2" xfId="29447"/>
    <cellStyle name="s_Valuation _DB Dados do Mercado_Açúcar Físico não embarcado - Nov08 - Conferido_relatorio_Opção dólar_Relatório Gerencial_DB Entrada 2_15-FINANCEIRAS" xfId="29448"/>
    <cellStyle name="s_Valuation _DB Dados do Mercado_Açúcar Físico não embarcado - Nov08 - Conferido_relatorio_Opção dólar_Relatório Gerencial_DB Entrada_15-FINANCEIRAS" xfId="29449"/>
    <cellStyle name="s_Valuation _DB Dados do Mercado_Açúcar Físico não embarcado - Nov08 - Conferido_relatorio_Opção dólar_Relatório Gerencial_DB Entrada_15-FINANCEIRAS_1" xfId="29450"/>
    <cellStyle name="s_Valuation _DB Dados do Mercado_Açúcar Físico não embarcado - Nov08 - Conferido_relatorio_Opção dólar_Relatório Gerencial_DB Entrada_2-DRE" xfId="29451"/>
    <cellStyle name="s_Valuation _DB Dados do Mercado_Açúcar Físico não embarcado - Nov08 - Conferido_relatorio_Opção dólar_Relatório Gerencial_DB Entrada_2-DRE_Dep_Judiciais-Contingências" xfId="29452"/>
    <cellStyle name="s_Valuation _DB Dados do Mercado_Açúcar Físico não embarcado - Nov08 - Conferido_relatorio_Opção dólar_Relatório Gerencial_DB Entrada_2-DRE_DFC Gerencial" xfId="29453"/>
    <cellStyle name="s_Valuation _DB Dados do Mercado_Açúcar Físico não embarcado - Nov08 - Conferido_relatorio_Opção dólar_Relatório Gerencial_DB Entrada_2-DRE_DMPL" xfId="29454"/>
    <cellStyle name="s_Valuation _DB Dados do Mercado_Açúcar Físico não embarcado - Nov08 - Conferido_relatorio_Opção dólar_Relatório Gerencial_DB Entrada_3-Balanço" xfId="29455"/>
    <cellStyle name="s_Valuation _DB Dados do Mercado_Açúcar Físico não embarcado - Nov08 - Conferido_relatorio_Opção dólar_Relatório Gerencial_DB Entrada_7-Estoque" xfId="29456"/>
    <cellStyle name="s_Valuation _DB Dados do Mercado_Açúcar Físico não embarcado - Nov08 - Conferido_relatorio_Opção sugar#11" xfId="29457"/>
    <cellStyle name="s_Valuation _DB Dados do Mercado_Açúcar Físico não embarcado - Nov08 - Conferido_relatorio_Opção sugar#11 2" xfId="29458"/>
    <cellStyle name="s_Valuation _DB Dados do Mercado_Açúcar Físico não embarcado - Nov08 - Conferido_relatorio_Opção sugar#11 2_15-FINANCEIRAS" xfId="29459"/>
    <cellStyle name="s_Valuation _DB Dados do Mercado_Açúcar Físico não embarcado - Nov08 - Conferido_relatorio_Opção sugar#11_15-FINANCEIRAS" xfId="29460"/>
    <cellStyle name="s_Valuation _DB Dados do Mercado_Açúcar Físico não embarcado - Nov08 - Conferido_relatorio_Opção sugar#11_15-FINANCEIRAS_1" xfId="29461"/>
    <cellStyle name="s_Valuation _DB Dados do Mercado_Açúcar Físico não embarcado - Nov08 - Conferido_relatorio_Opção sugar#11_2-DRE" xfId="29462"/>
    <cellStyle name="s_Valuation _DB Dados do Mercado_Açúcar Físico não embarcado - Nov08 - Conferido_relatorio_Opção sugar#11_2-DRE_Dep_Judiciais-Contingências" xfId="29463"/>
    <cellStyle name="s_Valuation _DB Dados do Mercado_Açúcar Físico não embarcado - Nov08 - Conferido_relatorio_Opção sugar#11_2-DRE_DFC Gerencial" xfId="29464"/>
    <cellStyle name="s_Valuation _DB Dados do Mercado_Açúcar Físico não embarcado - Nov08 - Conferido_relatorio_Opção sugar#11_2-DRE_DMPL" xfId="29465"/>
    <cellStyle name="s_Valuation _DB Dados do Mercado_Açúcar Físico não embarcado - Nov08 - Conferido_relatorio_Opção sugar#11_3-Balanço" xfId="29466"/>
    <cellStyle name="s_Valuation _DB Dados do Mercado_Açúcar Físico não embarcado - Nov08 - Conferido_relatorio_Opção sugar#11_7-Estoque" xfId="29467"/>
    <cellStyle name="s_Valuation _DB Dados do Mercado_Açúcar Físico não embarcado - Nov08 - Conferido_relatorio_Opção sugar#11_Relatório Gerencial" xfId="29468"/>
    <cellStyle name="s_Valuation _DB Dados do Mercado_Açúcar Físico não embarcado - Nov08 - Conferido_relatorio_Opção sugar#11_Relatório Gerencial 2" xfId="29469"/>
    <cellStyle name="s_Valuation _DB Dados do Mercado_Açúcar Físico não embarcado - Nov08 - Conferido_relatorio_Opção sugar#11_Relatório Gerencial 2_15-FINANCEIRAS" xfId="29470"/>
    <cellStyle name="s_Valuation _DB Dados do Mercado_Açúcar Físico não embarcado - Nov08 - Conferido_relatorio_Opção sugar#11_Relatório Gerencial_15-FINANCEIRAS" xfId="29471"/>
    <cellStyle name="s_Valuation _DB Dados do Mercado_Açúcar Físico não embarcado - Nov08 - Conferido_relatorio_Opção sugar#11_Relatório Gerencial_15-FINANCEIRAS_1" xfId="29472"/>
    <cellStyle name="s_Valuation _DB Dados do Mercado_Açúcar Físico não embarcado - Nov08 - Conferido_relatorio_Opção sugar#11_Relatório Gerencial_2-DRE" xfId="29473"/>
    <cellStyle name="s_Valuation _DB Dados do Mercado_Açúcar Físico não embarcado - Nov08 - Conferido_relatorio_Opção sugar#11_Relatório Gerencial_2-DRE_Dep_Judiciais-Contingências" xfId="29474"/>
    <cellStyle name="s_Valuation _DB Dados do Mercado_Açúcar Físico não embarcado - Nov08 - Conferido_relatorio_Opção sugar#11_Relatório Gerencial_2-DRE_DFC Gerencial" xfId="29475"/>
    <cellStyle name="s_Valuation _DB Dados do Mercado_Açúcar Físico não embarcado - Nov08 - Conferido_relatorio_Opção sugar#11_Relatório Gerencial_2-DRE_DMPL" xfId="29476"/>
    <cellStyle name="s_Valuation _DB Dados do Mercado_Açúcar Físico não embarcado - Nov08 - Conferido_relatorio_Opção sugar#11_Relatório Gerencial_3-Balanço" xfId="29477"/>
    <cellStyle name="s_Valuation _DB Dados do Mercado_Açúcar Físico não embarcado - Nov08 - Conferido_relatorio_Opção sugar#11_Relatório Gerencial_7-Estoque" xfId="29478"/>
    <cellStyle name="s_Valuation _DB Dados do Mercado_Açúcar Físico não embarcado - Nov08 - Conferido_relatorio_Opção sugar#11_Relatório Gerencial_DB Entrada" xfId="29479"/>
    <cellStyle name="s_Valuation _DB Dados do Mercado_Açúcar Físico não embarcado - Nov08 - Conferido_relatorio_Opção sugar#11_Relatório Gerencial_DB Entrada 2" xfId="29480"/>
    <cellStyle name="s_Valuation _DB Dados do Mercado_Açúcar Físico não embarcado - Nov08 - Conferido_relatorio_Opção sugar#11_Relatório Gerencial_DB Entrada 2_15-FINANCEIRAS" xfId="29481"/>
    <cellStyle name="s_Valuation _DB Dados do Mercado_Açúcar Físico não embarcado - Nov08 - Conferido_relatorio_Opção sugar#11_Relatório Gerencial_DB Entrada_15-FINANCEIRAS" xfId="29482"/>
    <cellStyle name="s_Valuation _DB Dados do Mercado_Açúcar Físico não embarcado - Nov08 - Conferido_relatorio_Opção sugar#11_Relatório Gerencial_DB Entrada_15-FINANCEIRAS_1" xfId="29483"/>
    <cellStyle name="s_Valuation _DB Dados do Mercado_Açúcar Físico não embarcado - Nov08 - Conferido_relatorio_Opção sugar#11_Relatório Gerencial_DB Entrada_2-DRE" xfId="29484"/>
    <cellStyle name="s_Valuation _DB Dados do Mercado_Açúcar Físico não embarcado - Nov08 - Conferido_relatorio_Opção sugar#11_Relatório Gerencial_DB Entrada_2-DRE_Dep_Judiciais-Contingências" xfId="29485"/>
    <cellStyle name="s_Valuation _DB Dados do Mercado_Açúcar Físico não embarcado - Nov08 - Conferido_relatorio_Opção sugar#11_Relatório Gerencial_DB Entrada_2-DRE_DFC Gerencial" xfId="29486"/>
    <cellStyle name="s_Valuation _DB Dados do Mercado_Açúcar Físico não embarcado - Nov08 - Conferido_relatorio_Opção sugar#11_Relatório Gerencial_DB Entrada_2-DRE_DMPL" xfId="29487"/>
    <cellStyle name="s_Valuation _DB Dados do Mercado_Açúcar Físico não embarcado - Nov08 - Conferido_relatorio_Opção sugar#11_Relatório Gerencial_DB Entrada_3-Balanço" xfId="29488"/>
    <cellStyle name="s_Valuation _DB Dados do Mercado_Açúcar Físico não embarcado - Nov08 - Conferido_relatorio_Opção sugar#11_Relatório Gerencial_DB Entrada_7-Estoque" xfId="29489"/>
    <cellStyle name="s_Valuation _DB Dados do Mercado_Açúcar Físico não embarcado - Nov08 - Conferido_relatorio_Opção Vendidas dólar" xfId="29490"/>
    <cellStyle name="s_Valuation _DB Dados do Mercado_Açúcar Físico não embarcado - Nov08 - Conferido_relatorio_Opção Vendidas dólar 2" xfId="29491"/>
    <cellStyle name="s_Valuation _DB Dados do Mercado_Açúcar Físico não embarcado - Nov08 - Conferido_relatorio_Opção Vendidas dólar 2_15-FINANCEIRAS" xfId="29492"/>
    <cellStyle name="s_Valuation _DB Dados do Mercado_Açúcar Físico não embarcado - Nov08 - Conferido_relatorio_Opção Vendidas dólar_15-FINANCEIRAS" xfId="29493"/>
    <cellStyle name="s_Valuation _DB Dados do Mercado_Açúcar Físico não embarcado - Nov08 - Conferido_relatorio_Opção Vendidas dólar_15-FINANCEIRAS_1" xfId="29494"/>
    <cellStyle name="s_Valuation _DB Dados do Mercado_Açúcar Físico não embarcado - Nov08 - Conferido_relatorio_Opção Vendidas dólar_2-DRE" xfId="29495"/>
    <cellStyle name="s_Valuation _DB Dados do Mercado_Açúcar Físico não embarcado - Nov08 - Conferido_relatorio_Opção Vendidas dólar_2-DRE_Dep_Judiciais-Contingências" xfId="29496"/>
    <cellStyle name="s_Valuation _DB Dados do Mercado_Açúcar Físico não embarcado - Nov08 - Conferido_relatorio_Opção Vendidas dólar_2-DRE_DFC Gerencial" xfId="29497"/>
    <cellStyle name="s_Valuation _DB Dados do Mercado_Açúcar Físico não embarcado - Nov08 - Conferido_relatorio_Opção Vendidas dólar_2-DRE_DMPL" xfId="29498"/>
    <cellStyle name="s_Valuation _DB Dados do Mercado_Açúcar Físico não embarcado - Nov08 - Conferido_relatorio_Opção Vendidas dólar_3-Balanço" xfId="29499"/>
    <cellStyle name="s_Valuation _DB Dados do Mercado_Açúcar Físico não embarcado - Nov08 - Conferido_relatorio_Opção Vendidas dólar_7-Estoque" xfId="29500"/>
    <cellStyle name="s_Valuation _DB Dados do Mercado_Açúcar Físico não embarcado - Nov08 - Conferido_relatorio_Opção Vendidas dólar_Relatório Gerencial" xfId="29501"/>
    <cellStyle name="s_Valuation _DB Dados do Mercado_Açúcar Físico não embarcado - Nov08 - Conferido_relatorio_Opção Vendidas dólar_Relatório Gerencial 2" xfId="29502"/>
    <cellStyle name="s_Valuation _DB Dados do Mercado_Açúcar Físico não embarcado - Nov08 - Conferido_relatorio_Opção Vendidas dólar_Relatório Gerencial 2_15-FINANCEIRAS" xfId="29503"/>
    <cellStyle name="s_Valuation _DB Dados do Mercado_Açúcar Físico não embarcado - Nov08 - Conferido_relatorio_Opção Vendidas dólar_Relatório Gerencial_15-FINANCEIRAS" xfId="29504"/>
    <cellStyle name="s_Valuation _DB Dados do Mercado_Açúcar Físico não embarcado - Nov08 - Conferido_relatorio_Opção Vendidas dólar_Relatório Gerencial_15-FINANCEIRAS_1" xfId="29505"/>
    <cellStyle name="s_Valuation _DB Dados do Mercado_Açúcar Físico não embarcado - Nov08 - Conferido_relatorio_Opção Vendidas dólar_Relatório Gerencial_2-DRE" xfId="29506"/>
    <cellStyle name="s_Valuation _DB Dados do Mercado_Açúcar Físico não embarcado - Nov08 - Conferido_relatorio_Opção Vendidas dólar_Relatório Gerencial_2-DRE_Dep_Judiciais-Contingências" xfId="29507"/>
    <cellStyle name="s_Valuation _DB Dados do Mercado_Açúcar Físico não embarcado - Nov08 - Conferido_relatorio_Opção Vendidas dólar_Relatório Gerencial_2-DRE_DFC Gerencial" xfId="29508"/>
    <cellStyle name="s_Valuation _DB Dados do Mercado_Açúcar Físico não embarcado - Nov08 - Conferido_relatorio_Opção Vendidas dólar_Relatório Gerencial_2-DRE_DMPL" xfId="29509"/>
    <cellStyle name="s_Valuation _DB Dados do Mercado_Açúcar Físico não embarcado - Nov08 - Conferido_relatorio_Opção Vendidas dólar_Relatório Gerencial_3-Balanço" xfId="29510"/>
    <cellStyle name="s_Valuation _DB Dados do Mercado_Açúcar Físico não embarcado - Nov08 - Conferido_relatorio_Opção Vendidas dólar_Relatório Gerencial_7-Estoque" xfId="29511"/>
    <cellStyle name="s_Valuation _DB Dados do Mercado_Açúcar Físico não embarcado - Nov08 - Conferido_relatorio_Opção Vendidas dólar_Relatório Gerencial_DB Entrada" xfId="29512"/>
    <cellStyle name="s_Valuation _DB Dados do Mercado_Açúcar Físico não embarcado - Nov08 - Conferido_relatorio_Opção Vendidas dólar_Relatório Gerencial_DB Entrada 2" xfId="29513"/>
    <cellStyle name="s_Valuation _DB Dados do Mercado_Açúcar Físico não embarcado - Nov08 - Conferido_relatorio_Opção Vendidas dólar_Relatório Gerencial_DB Entrada 2_15-FINANCEIRAS" xfId="29514"/>
    <cellStyle name="s_Valuation _DB Dados do Mercado_Açúcar Físico não embarcado - Nov08 - Conferido_relatorio_Opção Vendidas dólar_Relatório Gerencial_DB Entrada_15-FINANCEIRAS" xfId="29515"/>
    <cellStyle name="s_Valuation _DB Dados do Mercado_Açúcar Físico não embarcado - Nov08 - Conferido_relatorio_Opção Vendidas dólar_Relatório Gerencial_DB Entrada_15-FINANCEIRAS_1" xfId="29516"/>
    <cellStyle name="s_Valuation _DB Dados do Mercado_Açúcar Físico não embarcado - Nov08 - Conferido_relatorio_Opção Vendidas dólar_Relatório Gerencial_DB Entrada_2-DRE" xfId="29517"/>
    <cellStyle name="s_Valuation _DB Dados do Mercado_Açúcar Físico não embarcado - Nov08 - Conferido_relatorio_Opção Vendidas dólar_Relatório Gerencial_DB Entrada_2-DRE_Dep_Judiciais-Contingências" xfId="29518"/>
    <cellStyle name="s_Valuation _DB Dados do Mercado_Açúcar Físico não embarcado - Nov08 - Conferido_relatorio_Opção Vendidas dólar_Relatório Gerencial_DB Entrada_2-DRE_DFC Gerencial" xfId="29519"/>
    <cellStyle name="s_Valuation _DB Dados do Mercado_Açúcar Físico não embarcado - Nov08 - Conferido_relatorio_Opção Vendidas dólar_Relatório Gerencial_DB Entrada_2-DRE_DMPL" xfId="29520"/>
    <cellStyle name="s_Valuation _DB Dados do Mercado_Açúcar Físico não embarcado - Nov08 - Conferido_relatorio_Opção Vendidas dólar_Relatório Gerencial_DB Entrada_3-Balanço" xfId="29521"/>
    <cellStyle name="s_Valuation _DB Dados do Mercado_Açúcar Físico não embarcado - Nov08 - Conferido_relatorio_Opção Vendidas dólar_Relatório Gerencial_DB Entrada_7-Estoque" xfId="29522"/>
    <cellStyle name="s_Valuation _DB Dados do Mercado_Açúcar Físico não embarcado - Nov08 - Conferido_relatorio_Opção Vendidas sugar#11" xfId="29523"/>
    <cellStyle name="s_Valuation _DB Dados do Mercado_Açúcar Físico não embarcado - Nov08 - Conferido_relatorio_Opção Vendidas sugar#11 2" xfId="29524"/>
    <cellStyle name="s_Valuation _DB Dados do Mercado_Açúcar Físico não embarcado - Nov08 - Conferido_relatorio_Opção Vendidas sugar#11 2_15-FINANCEIRAS" xfId="29525"/>
    <cellStyle name="s_Valuation _DB Dados do Mercado_Açúcar Físico não embarcado - Nov08 - Conferido_relatorio_Opção Vendidas sugar#11_15-FINANCEIRAS" xfId="29526"/>
    <cellStyle name="s_Valuation _DB Dados do Mercado_Açúcar Físico não embarcado - Nov08 - Conferido_relatorio_Opção Vendidas sugar#11_15-FINANCEIRAS_1" xfId="29527"/>
    <cellStyle name="s_Valuation _DB Dados do Mercado_Açúcar Físico não embarcado - Nov08 - Conferido_relatorio_Opção Vendidas sugar#11_2-DRE" xfId="29528"/>
    <cellStyle name="s_Valuation _DB Dados do Mercado_Açúcar Físico não embarcado - Nov08 - Conferido_relatorio_Opção Vendidas sugar#11_2-DRE_Dep_Judiciais-Contingências" xfId="29529"/>
    <cellStyle name="s_Valuation _DB Dados do Mercado_Açúcar Físico não embarcado - Nov08 - Conferido_relatorio_Opção Vendidas sugar#11_2-DRE_DFC Gerencial" xfId="29530"/>
    <cellStyle name="s_Valuation _DB Dados do Mercado_Açúcar Físico não embarcado - Nov08 - Conferido_relatorio_Opção Vendidas sugar#11_2-DRE_DMPL" xfId="29531"/>
    <cellStyle name="s_Valuation _DB Dados do Mercado_Açúcar Físico não embarcado - Nov08 - Conferido_relatorio_Opção Vendidas sugar#11_3-Balanço" xfId="29532"/>
    <cellStyle name="s_Valuation _DB Dados do Mercado_Açúcar Físico não embarcado - Nov08 - Conferido_relatorio_Opção Vendidas sugar#11_7-Estoque" xfId="29533"/>
    <cellStyle name="s_Valuation _DB Dados do Mercado_Açúcar Físico não embarcado - Nov08 - Conferido_relatorio_Opção Vendidas sugar#11_Relatório Gerencial" xfId="29534"/>
    <cellStyle name="s_Valuation _DB Dados do Mercado_Açúcar Físico não embarcado - Nov08 - Conferido_relatorio_Opção Vendidas sugar#11_Relatório Gerencial 2" xfId="29535"/>
    <cellStyle name="s_Valuation _DB Dados do Mercado_Açúcar Físico não embarcado - Nov08 - Conferido_relatorio_Opção Vendidas sugar#11_Relatório Gerencial 2_15-FINANCEIRAS" xfId="29536"/>
    <cellStyle name="s_Valuation _DB Dados do Mercado_Açúcar Físico não embarcado - Nov08 - Conferido_relatorio_Opção Vendidas sugar#11_Relatório Gerencial_15-FINANCEIRAS" xfId="29537"/>
    <cellStyle name="s_Valuation _DB Dados do Mercado_Açúcar Físico não embarcado - Nov08 - Conferido_relatorio_Opção Vendidas sugar#11_Relatório Gerencial_15-FINANCEIRAS_1" xfId="29538"/>
    <cellStyle name="s_Valuation _DB Dados do Mercado_Açúcar Físico não embarcado - Nov08 - Conferido_relatorio_Opção Vendidas sugar#11_Relatório Gerencial_2-DRE" xfId="29539"/>
    <cellStyle name="s_Valuation _DB Dados do Mercado_Açúcar Físico não embarcado - Nov08 - Conferido_relatorio_Opção Vendidas sugar#11_Relatório Gerencial_2-DRE_Dep_Judiciais-Contingências" xfId="29540"/>
    <cellStyle name="s_Valuation _DB Dados do Mercado_Açúcar Físico não embarcado - Nov08 - Conferido_relatorio_Opção Vendidas sugar#11_Relatório Gerencial_2-DRE_DFC Gerencial" xfId="29541"/>
    <cellStyle name="s_Valuation _DB Dados do Mercado_Açúcar Físico não embarcado - Nov08 - Conferido_relatorio_Opção Vendidas sugar#11_Relatório Gerencial_2-DRE_DMPL" xfId="29542"/>
    <cellStyle name="s_Valuation _DB Dados do Mercado_Açúcar Físico não embarcado - Nov08 - Conferido_relatorio_Opção Vendidas sugar#11_Relatório Gerencial_3-Balanço" xfId="29543"/>
    <cellStyle name="s_Valuation _DB Dados do Mercado_Açúcar Físico não embarcado - Nov08 - Conferido_relatorio_Opção Vendidas sugar#11_Relatório Gerencial_7-Estoque" xfId="29544"/>
    <cellStyle name="s_Valuation _DB Dados do Mercado_Açúcar Físico não embarcado - Nov08 - Conferido_relatorio_Opção Vendidas sugar#11_Relatório Gerencial_DB Entrada" xfId="29545"/>
    <cellStyle name="s_Valuation _DB Dados do Mercado_Açúcar Físico não embarcado - Nov08 - Conferido_relatorio_Opção Vendidas sugar#11_Relatório Gerencial_DB Entrada 2" xfId="29546"/>
    <cellStyle name="s_Valuation _DB Dados do Mercado_Açúcar Físico não embarcado - Nov08 - Conferido_relatorio_Opção Vendidas sugar#11_Relatório Gerencial_DB Entrada 2_15-FINANCEIRAS" xfId="29547"/>
    <cellStyle name="s_Valuation _DB Dados do Mercado_Açúcar Físico não embarcado - Nov08 - Conferido_relatorio_Opção Vendidas sugar#11_Relatório Gerencial_DB Entrada_15-FINANCEIRAS" xfId="29548"/>
    <cellStyle name="s_Valuation _DB Dados do Mercado_Açúcar Físico não embarcado - Nov08 - Conferido_relatorio_Opção Vendidas sugar#11_Relatório Gerencial_DB Entrada_15-FINANCEIRAS_1" xfId="29549"/>
    <cellStyle name="s_Valuation _DB Dados do Mercado_Açúcar Físico não embarcado - Nov08 - Conferido_relatorio_Opção Vendidas sugar#11_Relatório Gerencial_DB Entrada_2-DRE" xfId="29550"/>
    <cellStyle name="s_Valuation _DB Dados do Mercado_Açúcar Físico não embarcado - Nov08 - Conferido_relatorio_Opção Vendidas sugar#11_Relatório Gerencial_DB Entrada_2-DRE_Dep_Judiciais-Contingências" xfId="29551"/>
    <cellStyle name="s_Valuation _DB Dados do Mercado_Açúcar Físico não embarcado - Nov08 - Conferido_relatorio_Opção Vendidas sugar#11_Relatório Gerencial_DB Entrada_2-DRE_DFC Gerencial" xfId="29552"/>
    <cellStyle name="s_Valuation _DB Dados do Mercado_Açúcar Físico não embarcado - Nov08 - Conferido_relatorio_Opção Vendidas sugar#11_Relatório Gerencial_DB Entrada_2-DRE_DMPL" xfId="29553"/>
    <cellStyle name="s_Valuation _DB Dados do Mercado_Açúcar Físico não embarcado - Nov08 - Conferido_relatorio_Opção Vendidas sugar#11_Relatório Gerencial_DB Entrada_3-Balanço" xfId="29554"/>
    <cellStyle name="s_Valuation _DB Dados do Mercado_Açúcar Físico não embarcado - Nov08 - Conferido_relatorio_Opção Vendidas sugar#11_Relatório Gerencial_DB Entrada_7-Estoque" xfId="29555"/>
    <cellStyle name="s_Valuation _DB Dados do Mercado_Açúcar Físico não embarcado - Nov08 - Conferido_relatorio_PTX" xfId="29556"/>
    <cellStyle name="s_Valuation _DB Dados do Mercado_Açúcar Físico não embarcado - Nov08 - Conferido_relatorio_PTX 2" xfId="29557"/>
    <cellStyle name="s_Valuation _DB Dados do Mercado_Açúcar Físico não embarcado - Nov08 - Conferido_relatorio_PTX 2_15-FINANCEIRAS" xfId="29558"/>
    <cellStyle name="s_Valuation _DB Dados do Mercado_Açúcar Físico não embarcado - Nov08 - Conferido_relatorio_PTX_15-FINANCEIRAS" xfId="29559"/>
    <cellStyle name="s_Valuation _DB Dados do Mercado_Açúcar Físico não embarcado - Nov08 - Conferido_relatorio_PTX_15-FINANCEIRAS_1" xfId="29560"/>
    <cellStyle name="s_Valuation _DB Dados do Mercado_Açúcar Físico não embarcado - Nov08 - Conferido_relatorio_PTX_2-DRE" xfId="29561"/>
    <cellStyle name="s_Valuation _DB Dados do Mercado_Açúcar Físico não embarcado - Nov08 - Conferido_relatorio_PTX_2-DRE_Dep_Judiciais-Contingências" xfId="29562"/>
    <cellStyle name="s_Valuation _DB Dados do Mercado_Açúcar Físico não embarcado - Nov08 - Conferido_relatorio_PTX_2-DRE_DFC Gerencial" xfId="29563"/>
    <cellStyle name="s_Valuation _DB Dados do Mercado_Açúcar Físico não embarcado - Nov08 - Conferido_relatorio_PTX_2-DRE_DMPL" xfId="29564"/>
    <cellStyle name="s_Valuation _DB Dados do Mercado_Açúcar Físico não embarcado - Nov08 - Conferido_relatorio_PTX_3-Balanço" xfId="29565"/>
    <cellStyle name="s_Valuation _DB Dados do Mercado_Açúcar Físico não embarcado - Nov08 - Conferido_relatorio_PTX_7-Estoque" xfId="29566"/>
    <cellStyle name="s_Valuation _DB Dados do Mercado_Açúcar Físico não embarcado - Nov08 - Conferido_relatorio_PTX_Relatório Gerencial" xfId="29567"/>
    <cellStyle name="s_Valuation _DB Dados do Mercado_Açúcar Físico não embarcado - Nov08 - Conferido_relatorio_PTX_Relatório Gerencial 2" xfId="29568"/>
    <cellStyle name="s_Valuation _DB Dados do Mercado_Açúcar Físico não embarcado - Nov08 - Conferido_relatorio_PTX_Relatório Gerencial 2_15-FINANCEIRAS" xfId="29569"/>
    <cellStyle name="s_Valuation _DB Dados do Mercado_Açúcar Físico não embarcado - Nov08 - Conferido_relatorio_PTX_Relatório Gerencial_15-FINANCEIRAS" xfId="29570"/>
    <cellStyle name="s_Valuation _DB Dados do Mercado_Açúcar Físico não embarcado - Nov08 - Conferido_relatorio_PTX_Relatório Gerencial_15-FINANCEIRAS_1" xfId="29571"/>
    <cellStyle name="s_Valuation _DB Dados do Mercado_Açúcar Físico não embarcado - Nov08 - Conferido_relatorio_PTX_Relatório Gerencial_2-DRE" xfId="29572"/>
    <cellStyle name="s_Valuation _DB Dados do Mercado_Açúcar Físico não embarcado - Nov08 - Conferido_relatorio_PTX_Relatório Gerencial_2-DRE_Dep_Judiciais-Contingências" xfId="29573"/>
    <cellStyle name="s_Valuation _DB Dados do Mercado_Açúcar Físico não embarcado - Nov08 - Conferido_relatorio_PTX_Relatório Gerencial_2-DRE_DFC Gerencial" xfId="29574"/>
    <cellStyle name="s_Valuation _DB Dados do Mercado_Açúcar Físico não embarcado - Nov08 - Conferido_relatorio_PTX_Relatório Gerencial_2-DRE_DMPL" xfId="29575"/>
    <cellStyle name="s_Valuation _DB Dados do Mercado_Açúcar Físico não embarcado - Nov08 - Conferido_relatorio_PTX_Relatório Gerencial_3-Balanço" xfId="29576"/>
    <cellStyle name="s_Valuation _DB Dados do Mercado_Açúcar Físico não embarcado - Nov08 - Conferido_relatorio_PTX_Relatório Gerencial_7-Estoque" xfId="29577"/>
    <cellStyle name="s_Valuation _DB Dados do Mercado_Açúcar Físico não embarcado - Nov08 - Conferido_relatorio_PTX_Relatório Gerencial_DB Entrada" xfId="29578"/>
    <cellStyle name="s_Valuation _DB Dados do Mercado_Açúcar Físico não embarcado - Nov08 - Conferido_relatorio_PTX_Relatório Gerencial_DB Entrada 2" xfId="29579"/>
    <cellStyle name="s_Valuation _DB Dados do Mercado_Açúcar Físico não embarcado - Nov08 - Conferido_relatorio_PTX_Relatório Gerencial_DB Entrada 2_15-FINANCEIRAS" xfId="29580"/>
    <cellStyle name="s_Valuation _DB Dados do Mercado_Açúcar Físico não embarcado - Nov08 - Conferido_relatorio_PTX_Relatório Gerencial_DB Entrada_15-FINANCEIRAS" xfId="29581"/>
    <cellStyle name="s_Valuation _DB Dados do Mercado_Açúcar Físico não embarcado - Nov08 - Conferido_relatorio_PTX_Relatório Gerencial_DB Entrada_15-FINANCEIRAS_1" xfId="29582"/>
    <cellStyle name="s_Valuation _DB Dados do Mercado_Açúcar Físico não embarcado - Nov08 - Conferido_relatorio_PTX_Relatório Gerencial_DB Entrada_2-DRE" xfId="29583"/>
    <cellStyle name="s_Valuation _DB Dados do Mercado_Açúcar Físico não embarcado - Nov08 - Conferido_relatorio_PTX_Relatório Gerencial_DB Entrada_2-DRE_Dep_Judiciais-Contingências" xfId="29584"/>
    <cellStyle name="s_Valuation _DB Dados do Mercado_Açúcar Físico não embarcado - Nov08 - Conferido_relatorio_PTX_Relatório Gerencial_DB Entrada_2-DRE_DFC Gerencial" xfId="29585"/>
    <cellStyle name="s_Valuation _DB Dados do Mercado_Açúcar Físico não embarcado - Nov08 - Conferido_relatorio_PTX_Relatório Gerencial_DB Entrada_2-DRE_DMPL" xfId="29586"/>
    <cellStyle name="s_Valuation _DB Dados do Mercado_Açúcar Físico não embarcado - Nov08 - Conferido_relatorio_PTX_Relatório Gerencial_DB Entrada_3-Balanço" xfId="29587"/>
    <cellStyle name="s_Valuation _DB Dados do Mercado_Açúcar Físico não embarcado - Nov08 - Conferido_relatorio_PTX_Relatório Gerencial_DB Entrada_7-Estoque" xfId="29588"/>
    <cellStyle name="s_Valuation _DB Dados do Mercado_Açúcar Físico não embarcado - Nov08 - Conferido_relatorio_relatorio" xfId="29589"/>
    <cellStyle name="s_Valuation _DB Dados do Mercado_Açúcar Físico não embarcado - Nov08 - Conferido_relatorio_relatorio 2" xfId="29590"/>
    <cellStyle name="s_Valuation _DB Dados do Mercado_Açúcar Físico não embarcado - Nov08 - Conferido_relatorio_relatorio 2_15-FINANCEIRAS" xfId="29591"/>
    <cellStyle name="s_Valuation _DB Dados do Mercado_Açúcar Físico não embarcado - Nov08 - Conferido_relatorio_Relatório de Commodities" xfId="29592"/>
    <cellStyle name="s_Valuation _DB Dados do Mercado_Açúcar Físico não embarcado - Nov08 - Conferido_relatorio_Relatório de Commodities 2" xfId="29593"/>
    <cellStyle name="s_Valuation _DB Dados do Mercado_Açúcar Físico não embarcado - Nov08 - Conferido_relatorio_Relatório de Commodities 2_15-FINANCEIRAS" xfId="29594"/>
    <cellStyle name="s_Valuation _DB Dados do Mercado_Açúcar Físico não embarcado - Nov08 - Conferido_relatorio_Relatório de Commodities_15-FINANCEIRAS" xfId="29595"/>
    <cellStyle name="s_Valuation _DB Dados do Mercado_Açúcar Físico não embarcado - Nov08 - Conferido_relatorio_Relatório de Commodities_15-FINANCEIRAS_1" xfId="29596"/>
    <cellStyle name="s_Valuation _DB Dados do Mercado_Açúcar Físico não embarcado - Nov08 - Conferido_relatorio_Relatório de Commodities_2-DRE" xfId="29597"/>
    <cellStyle name="s_Valuation _DB Dados do Mercado_Açúcar Físico não embarcado - Nov08 - Conferido_relatorio_Relatório de Commodities_2-DRE_Dep_Judiciais-Contingências" xfId="29598"/>
    <cellStyle name="s_Valuation _DB Dados do Mercado_Açúcar Físico não embarcado - Nov08 - Conferido_relatorio_Relatório de Commodities_2-DRE_DFC Gerencial" xfId="29599"/>
    <cellStyle name="s_Valuation _DB Dados do Mercado_Açúcar Físico não embarcado - Nov08 - Conferido_relatorio_Relatório de Commodities_2-DRE_DMPL" xfId="29600"/>
    <cellStyle name="s_Valuation _DB Dados do Mercado_Açúcar Físico não embarcado - Nov08 - Conferido_relatorio_Relatório de Commodities_3-Balanço" xfId="29601"/>
    <cellStyle name="s_Valuation _DB Dados do Mercado_Açúcar Físico não embarcado - Nov08 - Conferido_relatorio_Relatório de Commodities_7-Estoque" xfId="29602"/>
    <cellStyle name="s_Valuation _DB Dados do Mercado_Açúcar Físico não embarcado - Nov08 - Conferido_relatorio_Relatório de Commodities_Relatório Gerencial" xfId="29603"/>
    <cellStyle name="s_Valuation _DB Dados do Mercado_Açúcar Físico não embarcado - Nov08 - Conferido_relatorio_Relatório de Commodities_Relatório Gerencial 2" xfId="29604"/>
    <cellStyle name="s_Valuation _DB Dados do Mercado_Açúcar Físico não embarcado - Nov08 - Conferido_relatorio_Relatório de Commodities_Relatório Gerencial 2_15-FINANCEIRAS" xfId="29605"/>
    <cellStyle name="s_Valuation _DB Dados do Mercado_Açúcar Físico não embarcado - Nov08 - Conferido_relatorio_Relatório de Commodities_Relatório Gerencial_15-FINANCEIRAS" xfId="29606"/>
    <cellStyle name="s_Valuation _DB Dados do Mercado_Açúcar Físico não embarcado - Nov08 - Conferido_relatorio_Relatório de Commodities_Relatório Gerencial_15-FINANCEIRAS_1" xfId="29607"/>
    <cellStyle name="s_Valuation _DB Dados do Mercado_Açúcar Físico não embarcado - Nov08 - Conferido_relatorio_Relatório de Commodities_Relatório Gerencial_2-DRE" xfId="29608"/>
    <cellStyle name="s_Valuation _DB Dados do Mercado_Açúcar Físico não embarcado - Nov08 - Conferido_relatorio_Relatório de Commodities_Relatório Gerencial_2-DRE_Dep_Judiciais-Contingências" xfId="29609"/>
    <cellStyle name="s_Valuation _DB Dados do Mercado_Açúcar Físico não embarcado - Nov08 - Conferido_relatorio_Relatório de Commodities_Relatório Gerencial_2-DRE_DFC Gerencial" xfId="29610"/>
    <cellStyle name="s_Valuation _DB Dados do Mercado_Açúcar Físico não embarcado - Nov08 - Conferido_relatorio_Relatório de Commodities_Relatório Gerencial_2-DRE_DMPL" xfId="29611"/>
    <cellStyle name="s_Valuation _DB Dados do Mercado_Açúcar Físico não embarcado - Nov08 - Conferido_relatorio_Relatório de Commodities_Relatório Gerencial_3-Balanço" xfId="29612"/>
    <cellStyle name="s_Valuation _DB Dados do Mercado_Açúcar Físico não embarcado - Nov08 - Conferido_relatorio_Relatório de Commodities_Relatório Gerencial_7-Estoque" xfId="29613"/>
    <cellStyle name="s_Valuation _DB Dados do Mercado_Açúcar Físico não embarcado - Nov08 - Conferido_relatorio_Relatório de Commodities_Relatório Gerencial_DB Entrada" xfId="29614"/>
    <cellStyle name="s_Valuation _DB Dados do Mercado_Açúcar Físico não embarcado - Nov08 - Conferido_relatorio_Relatório de Commodities_Relatório Gerencial_DB Entrada 2" xfId="29615"/>
    <cellStyle name="s_Valuation _DB Dados do Mercado_Açúcar Físico não embarcado - Nov08 - Conferido_relatorio_Relatório de Commodities_Relatório Gerencial_DB Entrada 2_15-FINANCEIRAS" xfId="29616"/>
    <cellStyle name="s_Valuation _DB Dados do Mercado_Açúcar Físico não embarcado - Nov08 - Conferido_relatorio_Relatório de Commodities_Relatório Gerencial_DB Entrada_15-FINANCEIRAS" xfId="29617"/>
    <cellStyle name="s_Valuation _DB Dados do Mercado_Açúcar Físico não embarcado - Nov08 - Conferido_relatorio_Relatório de Commodities_Relatório Gerencial_DB Entrada_15-FINANCEIRAS_1" xfId="29618"/>
    <cellStyle name="s_Valuation _DB Dados do Mercado_Açúcar Físico não embarcado - Nov08 - Conferido_relatorio_Relatório de Commodities_Relatório Gerencial_DB Entrada_2-DRE" xfId="29619"/>
    <cellStyle name="s_Valuation _DB Dados do Mercado_Açúcar Físico não embarcado - Nov08 - Conferido_relatorio_Relatório de Commodities_Relatório Gerencial_DB Entrada_2-DRE_Dep_Judiciais-Contingências" xfId="29620"/>
    <cellStyle name="s_Valuation _DB Dados do Mercado_Açúcar Físico não embarcado - Nov08 - Conferido_relatorio_Relatório de Commodities_Relatório Gerencial_DB Entrada_2-DRE_DFC Gerencial" xfId="29621"/>
    <cellStyle name="s_Valuation _DB Dados do Mercado_Açúcar Físico não embarcado - Nov08 - Conferido_relatorio_Relatório de Commodities_Relatório Gerencial_DB Entrada_2-DRE_DMPL" xfId="29622"/>
    <cellStyle name="s_Valuation _DB Dados do Mercado_Açúcar Físico não embarcado - Nov08 - Conferido_relatorio_Relatório de Commodities_Relatório Gerencial_DB Entrada_3-Balanço" xfId="29623"/>
    <cellStyle name="s_Valuation _DB Dados do Mercado_Açúcar Físico não embarcado - Nov08 - Conferido_relatorio_Relatório de Commodities_Relatório Gerencial_DB Entrada_7-Estoque" xfId="29624"/>
    <cellStyle name="s_Valuation _DB Dados do Mercado_Açúcar Físico não embarcado - Nov08 - Conferido_relatorio_Relatório Diário" xfId="29625"/>
    <cellStyle name="s_Valuation _DB Dados do Mercado_Açúcar Físico não embarcado - Nov08 - Conferido_relatorio_Relatório Diário - 02 Dezembro 09" xfId="29626"/>
    <cellStyle name="s_Valuation _DB Dados do Mercado_Açúcar Físico não embarcado - Nov08 - Conferido_relatorio_Relatório Diário - 02 Dezembro 09 2" xfId="29627"/>
    <cellStyle name="s_Valuation _DB Dados do Mercado_Açúcar Físico não embarcado - Nov08 - Conferido_relatorio_Relatório Diário - 02 Dezembro 09 2_15-FINANCEIRAS" xfId="29628"/>
    <cellStyle name="s_Valuation _DB Dados do Mercado_Açúcar Físico não embarcado - Nov08 - Conferido_relatorio_Relatório Diário - 02 Dezembro 09_15-FINANCEIRAS" xfId="29629"/>
    <cellStyle name="s_Valuation _DB Dados do Mercado_Açúcar Físico não embarcado - Nov08 - Conferido_relatorio_Relatório Diário - 02 Dezembro 09_15-FINANCEIRAS_1" xfId="29630"/>
    <cellStyle name="s_Valuation _DB Dados do Mercado_Açúcar Físico não embarcado - Nov08 - Conferido_relatorio_Relatório Diário - 02 Dezembro 09_2-DRE" xfId="29631"/>
    <cellStyle name="s_Valuation _DB Dados do Mercado_Açúcar Físico não embarcado - Nov08 - Conferido_relatorio_Relatório Diário - 02 Dezembro 09_2-DRE_Dep_Judiciais-Contingências" xfId="29632"/>
    <cellStyle name="s_Valuation _DB Dados do Mercado_Açúcar Físico não embarcado - Nov08 - Conferido_relatorio_Relatório Diário - 02 Dezembro 09_2-DRE_DFC Gerencial" xfId="29633"/>
    <cellStyle name="s_Valuation _DB Dados do Mercado_Açúcar Físico não embarcado - Nov08 - Conferido_relatorio_Relatório Diário - 02 Dezembro 09_2-DRE_DMPL" xfId="29634"/>
    <cellStyle name="s_Valuation _DB Dados do Mercado_Açúcar Físico não embarcado - Nov08 - Conferido_relatorio_Relatório Diário - 02 Dezembro 09_3-Balanço" xfId="29635"/>
    <cellStyle name="s_Valuation _DB Dados do Mercado_Açúcar Físico não embarcado - Nov08 - Conferido_relatorio_Relatório Diário - 02 Dezembro 09_7-Estoque" xfId="29636"/>
    <cellStyle name="s_Valuation _DB Dados do Mercado_Açúcar Físico não embarcado - Nov08 - Conferido_relatorio_Relatório Diário - 02 Dezembro 09_Relatório Gerencial" xfId="29637"/>
    <cellStyle name="s_Valuation _DB Dados do Mercado_Açúcar Físico não embarcado - Nov08 - Conferido_relatorio_Relatório Diário - 02 Dezembro 09_Relatório Gerencial 2" xfId="29638"/>
    <cellStyle name="s_Valuation _DB Dados do Mercado_Açúcar Físico não embarcado - Nov08 - Conferido_relatorio_Relatório Diário - 02 Dezembro 09_Relatório Gerencial 2_15-FINANCEIRAS" xfId="29639"/>
    <cellStyle name="s_Valuation _DB Dados do Mercado_Açúcar Físico não embarcado - Nov08 - Conferido_relatorio_Relatório Diário - 02 Dezembro 09_Relatório Gerencial_15-FINANCEIRAS" xfId="29640"/>
    <cellStyle name="s_Valuation _DB Dados do Mercado_Açúcar Físico não embarcado - Nov08 - Conferido_relatorio_Relatório Diário - 02 Dezembro 09_Relatório Gerencial_15-FINANCEIRAS_1" xfId="29641"/>
    <cellStyle name="s_Valuation _DB Dados do Mercado_Açúcar Físico não embarcado - Nov08 - Conferido_relatorio_Relatório Diário - 02 Dezembro 09_Relatório Gerencial_2-DRE" xfId="29642"/>
    <cellStyle name="s_Valuation _DB Dados do Mercado_Açúcar Físico não embarcado - Nov08 - Conferido_relatorio_Relatório Diário - 02 Dezembro 09_Relatório Gerencial_2-DRE_Dep_Judiciais-Contingências" xfId="29643"/>
    <cellStyle name="s_Valuation _DB Dados do Mercado_Açúcar Físico não embarcado - Nov08 - Conferido_relatorio_Relatório Diário - 02 Dezembro 09_Relatório Gerencial_2-DRE_DFC Gerencial" xfId="29644"/>
    <cellStyle name="s_Valuation _DB Dados do Mercado_Açúcar Físico não embarcado - Nov08 - Conferido_relatorio_Relatório Diário - 02 Dezembro 09_Relatório Gerencial_2-DRE_DMPL" xfId="29645"/>
    <cellStyle name="s_Valuation _DB Dados do Mercado_Açúcar Físico não embarcado - Nov08 - Conferido_relatorio_Relatório Diário - 02 Dezembro 09_Relatório Gerencial_3-Balanço" xfId="29646"/>
    <cellStyle name="s_Valuation _DB Dados do Mercado_Açúcar Físico não embarcado - Nov08 - Conferido_relatorio_Relatório Diário - 02 Dezembro 09_Relatório Gerencial_7-Estoque" xfId="29647"/>
    <cellStyle name="s_Valuation _DB Dados do Mercado_Açúcar Físico não embarcado - Nov08 - Conferido_relatorio_Relatório Diário - 02 Dezembro 09_Relatório Gerencial_DB Entrada" xfId="29648"/>
    <cellStyle name="s_Valuation _DB Dados do Mercado_Açúcar Físico não embarcado - Nov08 - Conferido_relatorio_Relatório Diário - 02 Dezembro 09_Relatório Gerencial_DB Entrada 2" xfId="29649"/>
    <cellStyle name="s_Valuation _DB Dados do Mercado_Açúcar Físico não embarcado - Nov08 - Conferido_relatorio_Relatório Diário - 02 Dezembro 09_Relatório Gerencial_DB Entrada 2_15-FINANCEIRAS" xfId="29650"/>
    <cellStyle name="s_Valuation _DB Dados do Mercado_Açúcar Físico não embarcado - Nov08 - Conferido_relatorio_Relatório Diário - 02 Dezembro 09_Relatório Gerencial_DB Entrada_15-FINANCEIRAS" xfId="29651"/>
    <cellStyle name="s_Valuation _DB Dados do Mercado_Açúcar Físico não embarcado - Nov08 - Conferido_relatorio_Relatório Diário - 02 Dezembro 09_Relatório Gerencial_DB Entrada_15-FINANCEIRAS_1" xfId="29652"/>
    <cellStyle name="s_Valuation _DB Dados do Mercado_Açúcar Físico não embarcado - Nov08 - Conferido_relatorio_Relatório Diário - 02 Dezembro 09_Relatório Gerencial_DB Entrada_2-DRE" xfId="29653"/>
    <cellStyle name="s_Valuation _DB Dados do Mercado_Açúcar Físico não embarcado - Nov08 - Conferido_relatorio_Relatório Diário - 02 Dezembro 09_Relatório Gerencial_DB Entrada_2-DRE_Dep_Judiciais-Contingências" xfId="29654"/>
    <cellStyle name="s_Valuation _DB Dados do Mercado_Açúcar Físico não embarcado - Nov08 - Conferido_relatorio_Relatório Diário - 02 Dezembro 09_Relatório Gerencial_DB Entrada_2-DRE_DFC Gerencial" xfId="29655"/>
    <cellStyle name="s_Valuation _DB Dados do Mercado_Açúcar Físico não embarcado - Nov08 - Conferido_relatorio_Relatório Diário - 02 Dezembro 09_Relatório Gerencial_DB Entrada_2-DRE_DMPL" xfId="29656"/>
    <cellStyle name="s_Valuation _DB Dados do Mercado_Açúcar Físico não embarcado - Nov08 - Conferido_relatorio_Relatório Diário - 02 Dezembro 09_Relatório Gerencial_DB Entrada_3-Balanço" xfId="29657"/>
    <cellStyle name="s_Valuation _DB Dados do Mercado_Açúcar Físico não embarcado - Nov08 - Conferido_relatorio_Relatório Diário - 02 Dezembro 09_Relatório Gerencial_DB Entrada_7-Estoque" xfId="29658"/>
    <cellStyle name="s_Valuation _DB Dados do Mercado_Açúcar Físico não embarcado - Nov08 - Conferido_relatorio_Relatório Diário - Cezário 08Jan" xfId="29659"/>
    <cellStyle name="s_Valuation _DB Dados do Mercado_Açúcar Físico não embarcado - Nov08 - Conferido_relatorio_Relatório Diário - Cezário 08Jan 2" xfId="29660"/>
    <cellStyle name="s_Valuation _DB Dados do Mercado_Açúcar Físico não embarcado - Nov08 - Conferido_relatorio_Relatório Diário - Cezário 08Jan 2_15-FINANCEIRAS" xfId="29661"/>
    <cellStyle name="s_Valuation _DB Dados do Mercado_Açúcar Físico não embarcado - Nov08 - Conferido_relatorio_Relatório Diário - Cezário 08Jan_15-FINANCEIRAS" xfId="29662"/>
    <cellStyle name="s_Valuation _DB Dados do Mercado_Açúcar Físico não embarcado - Nov08 - Conferido_relatorio_Relatório Diário - Cezário 08Jan_15-FINANCEIRAS_1" xfId="29663"/>
    <cellStyle name="s_Valuation _DB Dados do Mercado_Açúcar Físico não embarcado - Nov08 - Conferido_relatorio_Relatório Diário - Cezário 08Jan_2-DRE" xfId="29664"/>
    <cellStyle name="s_Valuation _DB Dados do Mercado_Açúcar Físico não embarcado - Nov08 - Conferido_relatorio_Relatório Diário - Cezário 08Jan_2-DRE_Dep_Judiciais-Contingências" xfId="29665"/>
    <cellStyle name="s_Valuation _DB Dados do Mercado_Açúcar Físico não embarcado - Nov08 - Conferido_relatorio_Relatório Diário - Cezário 08Jan_2-DRE_DFC Gerencial" xfId="29666"/>
    <cellStyle name="s_Valuation _DB Dados do Mercado_Açúcar Físico não embarcado - Nov08 - Conferido_relatorio_Relatório Diário - Cezário 08Jan_2-DRE_DMPL" xfId="29667"/>
    <cellStyle name="s_Valuation _DB Dados do Mercado_Açúcar Físico não embarcado - Nov08 - Conferido_relatorio_Relatório Diário - Cezário 08Jan_3-Balanço" xfId="29668"/>
    <cellStyle name="s_Valuation _DB Dados do Mercado_Açúcar Físico não embarcado - Nov08 - Conferido_relatorio_Relatório Diário - Cezário 08Jan_7-Estoque" xfId="29669"/>
    <cellStyle name="s_Valuation _DB Dados do Mercado_Açúcar Físico não embarcado - Nov08 - Conferido_relatorio_Relatório Diário - Cezário 08Jan_Relatório Gerencial" xfId="29670"/>
    <cellStyle name="s_Valuation _DB Dados do Mercado_Açúcar Físico não embarcado - Nov08 - Conferido_relatorio_Relatório Diário - Cezário 08Jan_Relatório Gerencial 2" xfId="29671"/>
    <cellStyle name="s_Valuation _DB Dados do Mercado_Açúcar Físico não embarcado - Nov08 - Conferido_relatorio_Relatório Diário - Cezário 08Jan_Relatório Gerencial 2_15-FINANCEIRAS" xfId="29672"/>
    <cellStyle name="s_Valuation _DB Dados do Mercado_Açúcar Físico não embarcado - Nov08 - Conferido_relatorio_Relatório Diário - Cezário 08Jan_Relatório Gerencial_15-FINANCEIRAS" xfId="29673"/>
    <cellStyle name="s_Valuation _DB Dados do Mercado_Açúcar Físico não embarcado - Nov08 - Conferido_relatorio_Relatório Diário - Cezário 08Jan_Relatório Gerencial_15-FINANCEIRAS_1" xfId="29674"/>
    <cellStyle name="s_Valuation _DB Dados do Mercado_Açúcar Físico não embarcado - Nov08 - Conferido_relatorio_Relatório Diário - Cezário 08Jan_Relatório Gerencial_2-DRE" xfId="29675"/>
    <cellStyle name="s_Valuation _DB Dados do Mercado_Açúcar Físico não embarcado - Nov08 - Conferido_relatorio_Relatório Diário - Cezário 08Jan_Relatório Gerencial_2-DRE_Dep_Judiciais-Contingências" xfId="29676"/>
    <cellStyle name="s_Valuation _DB Dados do Mercado_Açúcar Físico não embarcado - Nov08 - Conferido_relatorio_Relatório Diário - Cezário 08Jan_Relatório Gerencial_2-DRE_DFC Gerencial" xfId="29677"/>
    <cellStyle name="s_Valuation _DB Dados do Mercado_Açúcar Físico não embarcado - Nov08 - Conferido_relatorio_Relatório Diário - Cezário 08Jan_Relatório Gerencial_2-DRE_DMPL" xfId="29678"/>
    <cellStyle name="s_Valuation _DB Dados do Mercado_Açúcar Físico não embarcado - Nov08 - Conferido_relatorio_Relatório Diário - Cezário 08Jan_Relatório Gerencial_3-Balanço" xfId="29679"/>
    <cellStyle name="s_Valuation _DB Dados do Mercado_Açúcar Físico não embarcado - Nov08 - Conferido_relatorio_Relatório Diário - Cezário 08Jan_Relatório Gerencial_7-Estoque" xfId="29680"/>
    <cellStyle name="s_Valuation _DB Dados do Mercado_Açúcar Físico não embarcado - Nov08 - Conferido_relatorio_Relatório Diário - Cezário 08Jan_Relatório Gerencial_DB Entrada" xfId="29681"/>
    <cellStyle name="s_Valuation _DB Dados do Mercado_Açúcar Físico não embarcado - Nov08 - Conferido_relatorio_Relatório Diário - Cezário 08Jan_Relatório Gerencial_DB Entrada 2" xfId="29682"/>
    <cellStyle name="s_Valuation _DB Dados do Mercado_Açúcar Físico não embarcado - Nov08 - Conferido_relatorio_Relatório Diário - Cezário 08Jan_Relatório Gerencial_DB Entrada 2_15-FINANCEIRAS" xfId="29683"/>
    <cellStyle name="s_Valuation _DB Dados do Mercado_Açúcar Físico não embarcado - Nov08 - Conferido_relatorio_Relatório Diário - Cezário 08Jan_Relatório Gerencial_DB Entrada_15-FINANCEIRAS" xfId="29684"/>
    <cellStyle name="s_Valuation _DB Dados do Mercado_Açúcar Físico não embarcado - Nov08 - Conferido_relatorio_Relatório Diário - Cezário 08Jan_Relatório Gerencial_DB Entrada_15-FINANCEIRAS_1" xfId="29685"/>
    <cellStyle name="s_Valuation _DB Dados do Mercado_Açúcar Físico não embarcado - Nov08 - Conferido_relatorio_Relatório Diário - Cezário 08Jan_Relatório Gerencial_DB Entrada_2-DRE" xfId="29686"/>
    <cellStyle name="s_Valuation _DB Dados do Mercado_Açúcar Físico não embarcado - Nov08 - Conferido_relatorio_Relatório Diário - Cezário 08Jan_Relatório Gerencial_DB Entrada_2-DRE_Dep_Judiciais-Contingências" xfId="29687"/>
    <cellStyle name="s_Valuation _DB Dados do Mercado_Açúcar Físico não embarcado - Nov08 - Conferido_relatorio_Relatório Diário - Cezário 08Jan_Relatório Gerencial_DB Entrada_2-DRE_DFC Gerencial" xfId="29688"/>
    <cellStyle name="s_Valuation _DB Dados do Mercado_Açúcar Físico não embarcado - Nov08 - Conferido_relatorio_Relatório Diário - Cezário 08Jan_Relatório Gerencial_DB Entrada_2-DRE_DMPL" xfId="29689"/>
    <cellStyle name="s_Valuation _DB Dados do Mercado_Açúcar Físico não embarcado - Nov08 - Conferido_relatorio_Relatório Diário - Cezário 08Jan_Relatório Gerencial_DB Entrada_3-Balanço" xfId="29690"/>
    <cellStyle name="s_Valuation _DB Dados do Mercado_Açúcar Físico não embarcado - Nov08 - Conferido_relatorio_Relatório Diário - Cezário 08Jan_Relatório Gerencial_DB Entrada_7-Estoque" xfId="29691"/>
    <cellStyle name="s_Valuation _DB Dados do Mercado_Açúcar Físico não embarcado - Nov08 - Conferido_relatorio_Relatório Diário 2" xfId="29692"/>
    <cellStyle name="s_Valuation _DB Dados do Mercado_Açúcar Físico não embarcado - Nov08 - Conferido_relatorio_Relatório Diário 2_15-FINANCEIRAS" xfId="29693"/>
    <cellStyle name="s_Valuation _DB Dados do Mercado_Açúcar Físico não embarcado - Nov08 - Conferido_relatorio_Relatório Diário 3" xfId="29694"/>
    <cellStyle name="s_Valuation _DB Dados do Mercado_Açúcar Físico não embarcado - Nov08 - Conferido_relatorio_Relatório Diário 3_15-FINANCEIRAS" xfId="29695"/>
    <cellStyle name="s_Valuation _DB Dados do Mercado_Açúcar Físico não embarcado - Nov08 - Conferido_relatorio_Relatório Diário 4" xfId="29696"/>
    <cellStyle name="s_Valuation _DB Dados do Mercado_Açúcar Físico não embarcado - Nov08 - Conferido_relatorio_Relatório Diário 4_15-FINANCEIRAS" xfId="29697"/>
    <cellStyle name="s_Valuation _DB Dados do Mercado_Açúcar Físico não embarcado - Nov08 - Conferido_relatorio_Relatório Diário_15-FINANCEIRAS" xfId="29698"/>
    <cellStyle name="s_Valuation _DB Dados do Mercado_Açúcar Físico não embarcado - Nov08 - Conferido_relatorio_Relatório Diário_15-FINANCEIRAS_1" xfId="29699"/>
    <cellStyle name="s_Valuation _DB Dados do Mercado_Açúcar Físico não embarcado - Nov08 - Conferido_relatorio_Relatório Diário_2-DRE" xfId="29700"/>
    <cellStyle name="s_Valuation _DB Dados do Mercado_Açúcar Físico não embarcado - Nov08 - Conferido_relatorio_Relatório Diário_2-DRE_Dep_Judiciais-Contingências" xfId="29701"/>
    <cellStyle name="s_Valuation _DB Dados do Mercado_Açúcar Físico não embarcado - Nov08 - Conferido_relatorio_Relatório Diário_2-DRE_DFC Gerencial" xfId="29702"/>
    <cellStyle name="s_Valuation _DB Dados do Mercado_Açúcar Físico não embarcado - Nov08 - Conferido_relatorio_Relatório Diário_2-DRE_DMPL" xfId="29703"/>
    <cellStyle name="s_Valuation _DB Dados do Mercado_Açúcar Físico não embarcado - Nov08 - Conferido_relatorio_Relatório Diário_3-Balanço" xfId="29704"/>
    <cellStyle name="s_Valuation _DB Dados do Mercado_Açúcar Físico não embarcado - Nov08 - Conferido_relatorio_Relatório Diário_7-Estoque" xfId="29705"/>
    <cellStyle name="s_Valuation _DB Dados do Mercado_Açúcar Físico não embarcado - Nov08 - Conferido_relatorio_Relatório Diário_Relatório Gerencial" xfId="29706"/>
    <cellStyle name="s_Valuation _DB Dados do Mercado_Açúcar Físico não embarcado - Nov08 - Conferido_relatorio_Relatório Diário_Relatório Gerencial 2" xfId="29707"/>
    <cellStyle name="s_Valuation _DB Dados do Mercado_Açúcar Físico não embarcado - Nov08 - Conferido_relatorio_Relatório Diário_Relatório Gerencial 2_15-FINANCEIRAS" xfId="29708"/>
    <cellStyle name="s_Valuation _DB Dados do Mercado_Açúcar Físico não embarcado - Nov08 - Conferido_relatorio_Relatório Diário_Relatório Gerencial_15-FINANCEIRAS" xfId="29709"/>
    <cellStyle name="s_Valuation _DB Dados do Mercado_Açúcar Físico não embarcado - Nov08 - Conferido_relatorio_Relatório Diário_Relatório Gerencial_15-FINANCEIRAS_1" xfId="29710"/>
    <cellStyle name="s_Valuation _DB Dados do Mercado_Açúcar Físico não embarcado - Nov08 - Conferido_relatorio_Relatório Diário_Relatório Gerencial_2-DRE" xfId="29711"/>
    <cellStyle name="s_Valuation _DB Dados do Mercado_Açúcar Físico não embarcado - Nov08 - Conferido_relatorio_Relatório Diário_Relatório Gerencial_2-DRE_Dep_Judiciais-Contingências" xfId="29712"/>
    <cellStyle name="s_Valuation _DB Dados do Mercado_Açúcar Físico não embarcado - Nov08 - Conferido_relatorio_Relatório Diário_Relatório Gerencial_2-DRE_DFC Gerencial" xfId="29713"/>
    <cellStyle name="s_Valuation _DB Dados do Mercado_Açúcar Físico não embarcado - Nov08 - Conferido_relatorio_Relatório Diário_Relatório Gerencial_2-DRE_DMPL" xfId="29714"/>
    <cellStyle name="s_Valuation _DB Dados do Mercado_Açúcar Físico não embarcado - Nov08 - Conferido_relatorio_Relatório Diário_Relatório Gerencial_3-Balanço" xfId="29715"/>
    <cellStyle name="s_Valuation _DB Dados do Mercado_Açúcar Físico não embarcado - Nov08 - Conferido_relatorio_Relatório Diário_Relatório Gerencial_7-Estoque" xfId="29716"/>
    <cellStyle name="s_Valuation _DB Dados do Mercado_Açúcar Físico não embarcado - Nov08 - Conferido_relatorio_Relatório Diário_Relatório Gerencial_DB Entrada" xfId="29717"/>
    <cellStyle name="s_Valuation _DB Dados do Mercado_Açúcar Físico não embarcado - Nov08 - Conferido_relatorio_Relatório Diário_Relatório Gerencial_DB Entrada 2" xfId="29718"/>
    <cellStyle name="s_Valuation _DB Dados do Mercado_Açúcar Físico não embarcado - Nov08 - Conferido_relatorio_Relatório Diário_Relatório Gerencial_DB Entrada 2_15-FINANCEIRAS" xfId="29719"/>
    <cellStyle name="s_Valuation _DB Dados do Mercado_Açúcar Físico não embarcado - Nov08 - Conferido_relatorio_Relatório Diário_Relatório Gerencial_DB Entrada_15-FINANCEIRAS" xfId="29720"/>
    <cellStyle name="s_Valuation _DB Dados do Mercado_Açúcar Físico não embarcado - Nov08 - Conferido_relatorio_Relatório Diário_Relatório Gerencial_DB Entrada_15-FINANCEIRAS_1" xfId="29721"/>
    <cellStyle name="s_Valuation _DB Dados do Mercado_Açúcar Físico não embarcado - Nov08 - Conferido_relatorio_Relatório Diário_Relatório Gerencial_DB Entrada_2-DRE" xfId="29722"/>
    <cellStyle name="s_Valuation _DB Dados do Mercado_Açúcar Físico não embarcado - Nov08 - Conferido_relatorio_Relatório Diário_Relatório Gerencial_DB Entrada_2-DRE_Dep_Judiciais-Contingências" xfId="29723"/>
    <cellStyle name="s_Valuation _DB Dados do Mercado_Açúcar Físico não embarcado - Nov08 - Conferido_relatorio_Relatório Diário_Relatório Gerencial_DB Entrada_2-DRE_DFC Gerencial" xfId="29724"/>
    <cellStyle name="s_Valuation _DB Dados do Mercado_Açúcar Físico não embarcado - Nov08 - Conferido_relatorio_Relatório Diário_Relatório Gerencial_DB Entrada_2-DRE_DMPL" xfId="29725"/>
    <cellStyle name="s_Valuation _DB Dados do Mercado_Açúcar Físico não embarcado - Nov08 - Conferido_relatorio_Relatório Diário_Relatório Gerencial_DB Entrada_3-Balanço" xfId="29726"/>
    <cellStyle name="s_Valuation _DB Dados do Mercado_Açúcar Físico não embarcado - Nov08 - Conferido_relatorio_Relatório Diário_Relatório Gerencial_DB Entrada_7-Estoque" xfId="29727"/>
    <cellStyle name="s_Valuation _DB Dados do Mercado_Açúcar Físico não embarcado - Nov08 - Conferido_relatorio_Relatório Fechamento" xfId="29728"/>
    <cellStyle name="s_Valuation _DB Dados do Mercado_Açúcar Físico não embarcado - Nov08 - Conferido_relatorio_Relatório Fechamento 2" xfId="29729"/>
    <cellStyle name="s_Valuation _DB Dados do Mercado_Açúcar Físico não embarcado - Nov08 - Conferido_relatorio_Relatório Fechamento 2_15-FINANCEIRAS" xfId="29730"/>
    <cellStyle name="s_Valuation _DB Dados do Mercado_Açúcar Físico não embarcado - Nov08 - Conferido_relatorio_Relatório Fechamento_15-FINANCEIRAS" xfId="29731"/>
    <cellStyle name="s_Valuation _DB Dados do Mercado_Açúcar Físico não embarcado - Nov08 - Conferido_relatorio_Relatório Fechamento_15-FINANCEIRAS_1" xfId="29732"/>
    <cellStyle name="s_Valuation _DB Dados do Mercado_Açúcar Físico não embarcado - Nov08 - Conferido_relatorio_Relatório Fechamento_2-DRE" xfId="29733"/>
    <cellStyle name="s_Valuation _DB Dados do Mercado_Açúcar Físico não embarcado - Nov08 - Conferido_relatorio_Relatório Fechamento_2-DRE_Dep_Judiciais-Contingências" xfId="29734"/>
    <cellStyle name="s_Valuation _DB Dados do Mercado_Açúcar Físico não embarcado - Nov08 - Conferido_relatorio_Relatório Fechamento_2-DRE_DFC Gerencial" xfId="29735"/>
    <cellStyle name="s_Valuation _DB Dados do Mercado_Açúcar Físico não embarcado - Nov08 - Conferido_relatorio_Relatório Fechamento_2-DRE_DMPL" xfId="29736"/>
    <cellStyle name="s_Valuation _DB Dados do Mercado_Açúcar Físico não embarcado - Nov08 - Conferido_relatorio_Relatório Fechamento_3-Balanço" xfId="29737"/>
    <cellStyle name="s_Valuation _DB Dados do Mercado_Açúcar Físico não embarcado - Nov08 - Conferido_relatorio_Relatório Fechamento_7-Estoque" xfId="29738"/>
    <cellStyle name="s_Valuation _DB Dados do Mercado_Açúcar Físico não embarcado - Nov08 - Conferido_relatorio_Relatório Fechamento_Relatório Gerencial" xfId="29739"/>
    <cellStyle name="s_Valuation _DB Dados do Mercado_Açúcar Físico não embarcado - Nov08 - Conferido_relatorio_Relatório Fechamento_Relatório Gerencial 2" xfId="29740"/>
    <cellStyle name="s_Valuation _DB Dados do Mercado_Açúcar Físico não embarcado - Nov08 - Conferido_relatorio_Relatório Fechamento_Relatório Gerencial 2_15-FINANCEIRAS" xfId="29741"/>
    <cellStyle name="s_Valuation _DB Dados do Mercado_Açúcar Físico não embarcado - Nov08 - Conferido_relatorio_Relatório Fechamento_Relatório Gerencial_15-FINANCEIRAS" xfId="29742"/>
    <cellStyle name="s_Valuation _DB Dados do Mercado_Açúcar Físico não embarcado - Nov08 - Conferido_relatorio_Relatório Fechamento_Relatório Gerencial_15-FINANCEIRAS_1" xfId="29743"/>
    <cellStyle name="s_Valuation _DB Dados do Mercado_Açúcar Físico não embarcado - Nov08 - Conferido_relatorio_Relatório Fechamento_Relatório Gerencial_2-DRE" xfId="29744"/>
    <cellStyle name="s_Valuation _DB Dados do Mercado_Açúcar Físico não embarcado - Nov08 - Conferido_relatorio_Relatório Fechamento_Relatório Gerencial_2-DRE_Dep_Judiciais-Contingências" xfId="29745"/>
    <cellStyle name="s_Valuation _DB Dados do Mercado_Açúcar Físico não embarcado - Nov08 - Conferido_relatorio_Relatório Fechamento_Relatório Gerencial_2-DRE_DFC Gerencial" xfId="29746"/>
    <cellStyle name="s_Valuation _DB Dados do Mercado_Açúcar Físico não embarcado - Nov08 - Conferido_relatorio_Relatório Fechamento_Relatório Gerencial_2-DRE_DMPL" xfId="29747"/>
    <cellStyle name="s_Valuation _DB Dados do Mercado_Açúcar Físico não embarcado - Nov08 - Conferido_relatorio_Relatório Fechamento_Relatório Gerencial_3-Balanço" xfId="29748"/>
    <cellStyle name="s_Valuation _DB Dados do Mercado_Açúcar Físico não embarcado - Nov08 - Conferido_relatorio_Relatório Fechamento_Relatório Gerencial_7-Estoque" xfId="29749"/>
    <cellStyle name="s_Valuation _DB Dados do Mercado_Açúcar Físico não embarcado - Nov08 - Conferido_relatorio_Relatório Fechamento_Relatório Gerencial_DB Entrada" xfId="29750"/>
    <cellStyle name="s_Valuation _DB Dados do Mercado_Açúcar Físico não embarcado - Nov08 - Conferido_relatorio_Relatório Fechamento_Relatório Gerencial_DB Entrada 2" xfId="29751"/>
    <cellStyle name="s_Valuation _DB Dados do Mercado_Açúcar Físico não embarcado - Nov08 - Conferido_relatorio_Relatório Fechamento_Relatório Gerencial_DB Entrada 2_15-FINANCEIRAS" xfId="29752"/>
    <cellStyle name="s_Valuation _DB Dados do Mercado_Açúcar Físico não embarcado - Nov08 - Conferido_relatorio_Relatório Fechamento_Relatório Gerencial_DB Entrada_15-FINANCEIRAS" xfId="29753"/>
    <cellStyle name="s_Valuation _DB Dados do Mercado_Açúcar Físico não embarcado - Nov08 - Conferido_relatorio_Relatório Fechamento_Relatório Gerencial_DB Entrada_15-FINANCEIRAS_1" xfId="29754"/>
    <cellStyle name="s_Valuation _DB Dados do Mercado_Açúcar Físico não embarcado - Nov08 - Conferido_relatorio_Relatório Fechamento_Relatório Gerencial_DB Entrada_2-DRE" xfId="29755"/>
    <cellStyle name="s_Valuation _DB Dados do Mercado_Açúcar Físico não embarcado - Nov08 - Conferido_relatorio_Relatório Fechamento_Relatório Gerencial_DB Entrada_2-DRE_Dep_Judiciais-Contingências" xfId="29756"/>
    <cellStyle name="s_Valuation _DB Dados do Mercado_Açúcar Físico não embarcado - Nov08 - Conferido_relatorio_Relatório Fechamento_Relatório Gerencial_DB Entrada_2-DRE_DFC Gerencial" xfId="29757"/>
    <cellStyle name="s_Valuation _DB Dados do Mercado_Açúcar Físico não embarcado - Nov08 - Conferido_relatorio_Relatório Fechamento_Relatório Gerencial_DB Entrada_2-DRE_DMPL" xfId="29758"/>
    <cellStyle name="s_Valuation _DB Dados do Mercado_Açúcar Físico não embarcado - Nov08 - Conferido_relatorio_Relatório Fechamento_Relatório Gerencial_DB Entrada_3-Balanço" xfId="29759"/>
    <cellStyle name="s_Valuation _DB Dados do Mercado_Açúcar Físico não embarcado - Nov08 - Conferido_relatorio_Relatório Fechamento_Relatório Gerencial_DB Entrada_7-Estoque" xfId="29760"/>
    <cellStyle name="s_Valuation _DB Dados do Mercado_Açúcar Físico não embarcado - Nov08 - Conferido_relatorio_Relatório Gerencial" xfId="29761"/>
    <cellStyle name="s_Valuation _DB Dados do Mercado_Açúcar Físico não embarcado - Nov08 - Conferido_relatorio_Relatório Gerencial 2" xfId="29762"/>
    <cellStyle name="s_Valuation _DB Dados do Mercado_Açúcar Físico não embarcado - Nov08 - Conferido_relatorio_Relatório Gerencial 2_15-FINANCEIRAS" xfId="29763"/>
    <cellStyle name="s_Valuation _DB Dados do Mercado_Açúcar Físico não embarcado - Nov08 - Conferido_relatorio_Relatório Gerencial_1" xfId="29764"/>
    <cellStyle name="s_Valuation _DB Dados do Mercado_Açúcar Físico não embarcado - Nov08 - Conferido_relatorio_Relatório Gerencial_1 2" xfId="29765"/>
    <cellStyle name="s_Valuation _DB Dados do Mercado_Açúcar Físico não embarcado - Nov08 - Conferido_relatorio_Relatório Gerencial_1 2_15-FINANCEIRAS" xfId="29766"/>
    <cellStyle name="s_Valuation _DB Dados do Mercado_Açúcar Físico não embarcado - Nov08 - Conferido_relatorio_Relatório Gerencial_1_15-FINANCEIRAS" xfId="29767"/>
    <cellStyle name="s_Valuation _DB Dados do Mercado_Açúcar Físico não embarcado - Nov08 - Conferido_relatorio_Relatório Gerencial_1_15-FINANCEIRAS_1" xfId="29768"/>
    <cellStyle name="s_Valuation _DB Dados do Mercado_Açúcar Físico não embarcado - Nov08 - Conferido_relatorio_Relatório Gerencial_1_2-DRE" xfId="29769"/>
    <cellStyle name="s_Valuation _DB Dados do Mercado_Açúcar Físico não embarcado - Nov08 - Conferido_relatorio_Relatório Gerencial_1_2-DRE_Dep_Judiciais-Contingências" xfId="29770"/>
    <cellStyle name="s_Valuation _DB Dados do Mercado_Açúcar Físico não embarcado - Nov08 - Conferido_relatorio_Relatório Gerencial_1_2-DRE_DFC Gerencial" xfId="29771"/>
    <cellStyle name="s_Valuation _DB Dados do Mercado_Açúcar Físico não embarcado - Nov08 - Conferido_relatorio_Relatório Gerencial_1_2-DRE_DMPL" xfId="29772"/>
    <cellStyle name="s_Valuation _DB Dados do Mercado_Açúcar Físico não embarcado - Nov08 - Conferido_relatorio_Relatório Gerencial_1_3-Balanço" xfId="29773"/>
    <cellStyle name="s_Valuation _DB Dados do Mercado_Açúcar Físico não embarcado - Nov08 - Conferido_relatorio_Relatório Gerencial_1_7-Estoque" xfId="29774"/>
    <cellStyle name="s_Valuation _DB Dados do Mercado_Açúcar Físico não embarcado - Nov08 - Conferido_relatorio_Relatório Gerencial_1_DB Entrada" xfId="29775"/>
    <cellStyle name="s_Valuation _DB Dados do Mercado_Açúcar Físico não embarcado - Nov08 - Conferido_relatorio_Relatório Gerencial_1_DB Entrada 2" xfId="29776"/>
    <cellStyle name="s_Valuation _DB Dados do Mercado_Açúcar Físico não embarcado - Nov08 - Conferido_relatorio_Relatório Gerencial_1_DB Entrada 2_15-FINANCEIRAS" xfId="29777"/>
    <cellStyle name="s_Valuation _DB Dados do Mercado_Açúcar Físico não embarcado - Nov08 - Conferido_relatorio_Relatório Gerencial_1_DB Entrada_15-FINANCEIRAS" xfId="29778"/>
    <cellStyle name="s_Valuation _DB Dados do Mercado_Açúcar Físico não embarcado - Nov08 - Conferido_relatorio_Relatório Gerencial_1_DB Entrada_15-FINANCEIRAS_1" xfId="29779"/>
    <cellStyle name="s_Valuation _DB Dados do Mercado_Açúcar Físico não embarcado - Nov08 - Conferido_relatorio_Relatório Gerencial_1_DB Entrada_2-DRE" xfId="29780"/>
    <cellStyle name="s_Valuation _DB Dados do Mercado_Açúcar Físico não embarcado - Nov08 - Conferido_relatorio_Relatório Gerencial_1_DB Entrada_2-DRE_Dep_Judiciais-Contingências" xfId="29781"/>
    <cellStyle name="s_Valuation _DB Dados do Mercado_Açúcar Físico não embarcado - Nov08 - Conferido_relatorio_Relatório Gerencial_1_DB Entrada_2-DRE_DFC Gerencial" xfId="29782"/>
    <cellStyle name="s_Valuation _DB Dados do Mercado_Açúcar Físico não embarcado - Nov08 - Conferido_relatorio_Relatório Gerencial_1_DB Entrada_2-DRE_DMPL" xfId="29783"/>
    <cellStyle name="s_Valuation _DB Dados do Mercado_Açúcar Físico não embarcado - Nov08 - Conferido_relatorio_Relatório Gerencial_1_DB Entrada_3-Balanço" xfId="29784"/>
    <cellStyle name="s_Valuation _DB Dados do Mercado_Açúcar Físico não embarcado - Nov08 - Conferido_relatorio_Relatório Gerencial_1_DB Entrada_7-Estoque" xfId="29785"/>
    <cellStyle name="s_Valuation _DB Dados do Mercado_Açúcar Físico não embarcado - Nov08 - Conferido_relatorio_Relatório Gerencial_15-FINANCEIRAS" xfId="29786"/>
    <cellStyle name="s_Valuation _DB Dados do Mercado_Açúcar Físico não embarcado - Nov08 - Conferido_relatorio_Relatório Gerencial_15-FINANCEIRAS_1" xfId="29787"/>
    <cellStyle name="s_Valuation _DB Dados do Mercado_Açúcar Físico não embarcado - Nov08 - Conferido_relatorio_Relatório Gerencial_2-DRE" xfId="29788"/>
    <cellStyle name="s_Valuation _DB Dados do Mercado_Açúcar Físico não embarcado - Nov08 - Conferido_relatorio_Relatório Gerencial_2-DRE_Dep_Judiciais-Contingências" xfId="29789"/>
    <cellStyle name="s_Valuation _DB Dados do Mercado_Açúcar Físico não embarcado - Nov08 - Conferido_relatorio_Relatório Gerencial_2-DRE_DFC Gerencial" xfId="29790"/>
    <cellStyle name="s_Valuation _DB Dados do Mercado_Açúcar Físico não embarcado - Nov08 - Conferido_relatorio_Relatório Gerencial_2-DRE_DMPL" xfId="29791"/>
    <cellStyle name="s_Valuation _DB Dados do Mercado_Açúcar Físico não embarcado - Nov08 - Conferido_relatorio_Relatório Gerencial_3-Balanço" xfId="29792"/>
    <cellStyle name="s_Valuation _DB Dados do Mercado_Açúcar Físico não embarcado - Nov08 - Conferido_relatorio_Relatório Gerencial_7-Estoque" xfId="29793"/>
    <cellStyle name="s_Valuation _DB Dados do Mercado_Açúcar Físico não embarcado - Nov08 - Conferido_relatorio_Relatório Gerencial_Relatório Gerencial" xfId="29794"/>
    <cellStyle name="s_Valuation _DB Dados do Mercado_Açúcar Físico não embarcado - Nov08 - Conferido_relatorio_Relatório Gerencial_Relatório Gerencial 2" xfId="29795"/>
    <cellStyle name="s_Valuation _DB Dados do Mercado_Açúcar Físico não embarcado - Nov08 - Conferido_relatorio_Relatório Gerencial_Relatório Gerencial 2_15-FINANCEIRAS" xfId="29796"/>
    <cellStyle name="s_Valuation _DB Dados do Mercado_Açúcar Físico não embarcado - Nov08 - Conferido_relatorio_Relatório Gerencial_Relatório Gerencial_15-FINANCEIRAS" xfId="29797"/>
    <cellStyle name="s_Valuation _DB Dados do Mercado_Açúcar Físico não embarcado - Nov08 - Conferido_relatorio_Relatório Gerencial_Relatório Gerencial_15-FINANCEIRAS_1" xfId="29798"/>
    <cellStyle name="s_Valuation _DB Dados do Mercado_Açúcar Físico não embarcado - Nov08 - Conferido_relatorio_Relatório Gerencial_Relatório Gerencial_2-DRE" xfId="29799"/>
    <cellStyle name="s_Valuation _DB Dados do Mercado_Açúcar Físico não embarcado - Nov08 - Conferido_relatorio_Relatório Gerencial_Relatório Gerencial_2-DRE_Dep_Judiciais-Contingências" xfId="29800"/>
    <cellStyle name="s_Valuation _DB Dados do Mercado_Açúcar Físico não embarcado - Nov08 - Conferido_relatorio_Relatório Gerencial_Relatório Gerencial_2-DRE_DFC Gerencial" xfId="29801"/>
    <cellStyle name="s_Valuation _DB Dados do Mercado_Açúcar Físico não embarcado - Nov08 - Conferido_relatorio_Relatório Gerencial_Relatório Gerencial_2-DRE_DMPL" xfId="29802"/>
    <cellStyle name="s_Valuation _DB Dados do Mercado_Açúcar Físico não embarcado - Nov08 - Conferido_relatorio_Relatório Gerencial_Relatório Gerencial_3-Balanço" xfId="29803"/>
    <cellStyle name="s_Valuation _DB Dados do Mercado_Açúcar Físico não embarcado - Nov08 - Conferido_relatorio_Relatório Gerencial_Relatório Gerencial_7-Estoque" xfId="29804"/>
    <cellStyle name="s_Valuation _DB Dados do Mercado_Açúcar Físico não embarcado - Nov08 - Conferido_relatorio_Relatório Gerencial_Relatório Gerencial_DB Entrada" xfId="29805"/>
    <cellStyle name="s_Valuation _DB Dados do Mercado_Açúcar Físico não embarcado - Nov08 - Conferido_relatorio_Relatório Gerencial_Relatório Gerencial_DB Entrada 2" xfId="29806"/>
    <cellStyle name="s_Valuation _DB Dados do Mercado_Açúcar Físico não embarcado - Nov08 - Conferido_relatorio_Relatório Gerencial_Relatório Gerencial_DB Entrada 2_15-FINANCEIRAS" xfId="29807"/>
    <cellStyle name="s_Valuation _DB Dados do Mercado_Açúcar Físico não embarcado - Nov08 - Conferido_relatorio_Relatório Gerencial_Relatório Gerencial_DB Entrada_15-FINANCEIRAS" xfId="29808"/>
    <cellStyle name="s_Valuation _DB Dados do Mercado_Açúcar Físico não embarcado - Nov08 - Conferido_relatorio_Relatório Gerencial_Relatório Gerencial_DB Entrada_15-FINANCEIRAS_1" xfId="29809"/>
    <cellStyle name="s_Valuation _DB Dados do Mercado_Açúcar Físico não embarcado - Nov08 - Conferido_relatorio_Relatório Gerencial_Relatório Gerencial_DB Entrada_2-DRE" xfId="29810"/>
    <cellStyle name="s_Valuation _DB Dados do Mercado_Açúcar Físico não embarcado - Nov08 - Conferido_relatorio_Relatório Gerencial_Relatório Gerencial_DB Entrada_2-DRE_Dep_Judiciais-Contingências" xfId="29811"/>
    <cellStyle name="s_Valuation _DB Dados do Mercado_Açúcar Físico não embarcado - Nov08 - Conferido_relatorio_Relatório Gerencial_Relatório Gerencial_DB Entrada_2-DRE_DFC Gerencial" xfId="29812"/>
    <cellStyle name="s_Valuation _DB Dados do Mercado_Açúcar Físico não embarcado - Nov08 - Conferido_relatorio_Relatório Gerencial_Relatório Gerencial_DB Entrada_2-DRE_DMPL" xfId="29813"/>
    <cellStyle name="s_Valuation _DB Dados do Mercado_Açúcar Físico não embarcado - Nov08 - Conferido_relatorio_Relatório Gerencial_Relatório Gerencial_DB Entrada_3-Balanço" xfId="29814"/>
    <cellStyle name="s_Valuation _DB Dados do Mercado_Açúcar Físico não embarcado - Nov08 - Conferido_relatorio_Relatório Gerencial_Relatório Gerencial_DB Entrada_7-Estoque" xfId="29815"/>
    <cellStyle name="s_Valuation _DB Dados do Mercado_Açúcar Físico não embarcado - Nov08 - Conferido_relatorio_relatorio_15-FINANCEIRAS" xfId="29816"/>
    <cellStyle name="s_Valuation _DB Dados do Mercado_Açúcar Físico não embarcado - Nov08 - Conferido_relatorio_relatorio_15-FINANCEIRAS_1" xfId="29817"/>
    <cellStyle name="s_Valuation _DB Dados do Mercado_Açúcar Físico não embarcado - Nov08 - Conferido_relatorio_relatorio_2-DRE" xfId="29818"/>
    <cellStyle name="s_Valuation _DB Dados do Mercado_Açúcar Físico não embarcado - Nov08 - Conferido_relatorio_relatorio_2-DRE_Dep_Judiciais-Contingências" xfId="29819"/>
    <cellStyle name="s_Valuation _DB Dados do Mercado_Açúcar Físico não embarcado - Nov08 - Conferido_relatorio_relatorio_2-DRE_DFC Gerencial" xfId="29820"/>
    <cellStyle name="s_Valuation _DB Dados do Mercado_Açúcar Físico não embarcado - Nov08 - Conferido_relatorio_relatorio_2-DRE_DMPL" xfId="29821"/>
    <cellStyle name="s_Valuation _DB Dados do Mercado_Açúcar Físico não embarcado - Nov08 - Conferido_relatorio_relatorio_3-Balanço" xfId="29822"/>
    <cellStyle name="s_Valuation _DB Dados do Mercado_Açúcar Físico não embarcado - Nov08 - Conferido_relatorio_relatorio_7-Estoque" xfId="29823"/>
    <cellStyle name="s_Valuation _DB Dados do Mercado_Açúcar Físico não embarcado - Nov08 - Conferido_relatorio_relatorio_Relatório Gerencial" xfId="29824"/>
    <cellStyle name="s_Valuation _DB Dados do Mercado_Açúcar Físico não embarcado - Nov08 - Conferido_relatorio_relatorio_Relatório Gerencial 2" xfId="29825"/>
    <cellStyle name="s_Valuation _DB Dados do Mercado_Açúcar Físico não embarcado - Nov08 - Conferido_relatorio_relatorio_Relatório Gerencial 2_15-FINANCEIRAS" xfId="29826"/>
    <cellStyle name="s_Valuation _DB Dados do Mercado_Açúcar Físico não embarcado - Nov08 - Conferido_relatorio_relatorio_Relatório Gerencial_15-FINANCEIRAS" xfId="29827"/>
    <cellStyle name="s_Valuation _DB Dados do Mercado_Açúcar Físico não embarcado - Nov08 - Conferido_relatorio_relatorio_Relatório Gerencial_15-FINANCEIRAS_1" xfId="29828"/>
    <cellStyle name="s_Valuation _DB Dados do Mercado_Açúcar Físico não embarcado - Nov08 - Conferido_relatorio_relatorio_Relatório Gerencial_2-DRE" xfId="29829"/>
    <cellStyle name="s_Valuation _DB Dados do Mercado_Açúcar Físico não embarcado - Nov08 - Conferido_relatorio_relatorio_Relatório Gerencial_2-DRE_Dep_Judiciais-Contingências" xfId="29830"/>
    <cellStyle name="s_Valuation _DB Dados do Mercado_Açúcar Físico não embarcado - Nov08 - Conferido_relatorio_relatorio_Relatório Gerencial_2-DRE_DFC Gerencial" xfId="29831"/>
    <cellStyle name="s_Valuation _DB Dados do Mercado_Açúcar Físico não embarcado - Nov08 - Conferido_relatorio_relatorio_Relatório Gerencial_2-DRE_DMPL" xfId="29832"/>
    <cellStyle name="s_Valuation _DB Dados do Mercado_Açúcar Físico não embarcado - Nov08 - Conferido_relatorio_relatorio_Relatório Gerencial_3-Balanço" xfId="29833"/>
    <cellStyle name="s_Valuation _DB Dados do Mercado_Açúcar Físico não embarcado - Nov08 - Conferido_relatorio_relatorio_Relatório Gerencial_7-Estoque" xfId="29834"/>
    <cellStyle name="s_Valuation _DB Dados do Mercado_Açúcar Físico não embarcado - Nov08 - Conferido_relatorio_relatorio_Relatório Gerencial_DB Entrada" xfId="29835"/>
    <cellStyle name="s_Valuation _DB Dados do Mercado_Açúcar Físico não embarcado - Nov08 - Conferido_relatorio_relatorio_Relatório Gerencial_DB Entrada 2" xfId="29836"/>
    <cellStyle name="s_Valuation _DB Dados do Mercado_Açúcar Físico não embarcado - Nov08 - Conferido_relatorio_relatorio_Relatório Gerencial_DB Entrada 2_15-FINANCEIRAS" xfId="29837"/>
    <cellStyle name="s_Valuation _DB Dados do Mercado_Açúcar Físico não embarcado - Nov08 - Conferido_relatorio_relatorio_Relatório Gerencial_DB Entrada_15-FINANCEIRAS" xfId="29838"/>
    <cellStyle name="s_Valuation _DB Dados do Mercado_Açúcar Físico não embarcado - Nov08 - Conferido_relatorio_relatorio_Relatório Gerencial_DB Entrada_15-FINANCEIRAS_1" xfId="29839"/>
    <cellStyle name="s_Valuation _DB Dados do Mercado_Açúcar Físico não embarcado - Nov08 - Conferido_relatorio_relatorio_Relatório Gerencial_DB Entrada_2-DRE" xfId="29840"/>
    <cellStyle name="s_Valuation _DB Dados do Mercado_Açúcar Físico não embarcado - Nov08 - Conferido_relatorio_relatorio_Relatório Gerencial_DB Entrada_2-DRE_Dep_Judiciais-Contingências" xfId="29841"/>
    <cellStyle name="s_Valuation _DB Dados do Mercado_Açúcar Físico não embarcado - Nov08 - Conferido_relatorio_relatorio_Relatório Gerencial_DB Entrada_2-DRE_DFC Gerencial" xfId="29842"/>
    <cellStyle name="s_Valuation _DB Dados do Mercado_Açúcar Físico não embarcado - Nov08 - Conferido_relatorio_relatorio_Relatório Gerencial_DB Entrada_2-DRE_DMPL" xfId="29843"/>
    <cellStyle name="s_Valuation _DB Dados do Mercado_Açúcar Físico não embarcado - Nov08 - Conferido_relatorio_relatorio_Relatório Gerencial_DB Entrada_3-Balanço" xfId="29844"/>
    <cellStyle name="s_Valuation _DB Dados do Mercado_Açúcar Físico não embarcado - Nov08 - Conferido_relatorio_relatorio_Relatório Gerencial_DB Entrada_7-Estoque" xfId="29845"/>
    <cellStyle name="s_Valuation _DB Dados do Mercado_Açúcar Físico não embarcado - Nov08 - Conferido_relatorio_segregado" xfId="29846"/>
    <cellStyle name="s_Valuation _DB Dados do Mercado_Açúcar Físico não embarcado - Nov08 - Conferido_relatorio_segregado 2" xfId="29847"/>
    <cellStyle name="s_Valuation _DB Dados do Mercado_Açúcar Físico não embarcado - Nov08 - Conferido_relatorio_segregado 2_15-FINANCEIRAS" xfId="29848"/>
    <cellStyle name="s_Valuation _DB Dados do Mercado_Açúcar Físico não embarcado - Nov08 - Conferido_relatorio_segregado_15-FINANCEIRAS" xfId="29849"/>
    <cellStyle name="s_Valuation _DB Dados do Mercado_Açúcar Físico não embarcado - Nov08 - Conferido_relatorio_segregado_15-FINANCEIRAS_1" xfId="29850"/>
    <cellStyle name="s_Valuation _DB Dados do Mercado_Açúcar Físico não embarcado - Nov08 - Conferido_relatorio_segregado_2-DRE" xfId="29851"/>
    <cellStyle name="s_Valuation _DB Dados do Mercado_Açúcar Físico não embarcado - Nov08 - Conferido_relatorio_segregado_2-DRE_Dep_Judiciais-Contingências" xfId="29852"/>
    <cellStyle name="s_Valuation _DB Dados do Mercado_Açúcar Físico não embarcado - Nov08 - Conferido_relatorio_segregado_2-DRE_DFC Gerencial" xfId="29853"/>
    <cellStyle name="s_Valuation _DB Dados do Mercado_Açúcar Físico não embarcado - Nov08 - Conferido_relatorio_segregado_2-DRE_DMPL" xfId="29854"/>
    <cellStyle name="s_Valuation _DB Dados do Mercado_Açúcar Físico não embarcado - Nov08 - Conferido_relatorio_segregado_3-Balanço" xfId="29855"/>
    <cellStyle name="s_Valuation _DB Dados do Mercado_Açúcar Físico não embarcado - Nov08 - Conferido_relatorio_segregado_7-Estoque" xfId="29856"/>
    <cellStyle name="s_Valuation _DB Dados do Mercado_Açúcar Físico não embarcado - Nov08 - Conferido_relatorio_segregado_Relatório Gerencial" xfId="29857"/>
    <cellStyle name="s_Valuation _DB Dados do Mercado_Açúcar Físico não embarcado - Nov08 - Conferido_relatorio_segregado_Relatório Gerencial 2" xfId="29858"/>
    <cellStyle name="s_Valuation _DB Dados do Mercado_Açúcar Físico não embarcado - Nov08 - Conferido_relatorio_segregado_Relatório Gerencial 2_15-FINANCEIRAS" xfId="29859"/>
    <cellStyle name="s_Valuation _DB Dados do Mercado_Açúcar Físico não embarcado - Nov08 - Conferido_relatorio_segregado_Relatório Gerencial_15-FINANCEIRAS" xfId="29860"/>
    <cellStyle name="s_Valuation _DB Dados do Mercado_Açúcar Físico não embarcado - Nov08 - Conferido_relatorio_segregado_Relatório Gerencial_15-FINANCEIRAS_1" xfId="29861"/>
    <cellStyle name="s_Valuation _DB Dados do Mercado_Açúcar Físico não embarcado - Nov08 - Conferido_relatorio_segregado_Relatório Gerencial_2-DRE" xfId="29862"/>
    <cellStyle name="s_Valuation _DB Dados do Mercado_Açúcar Físico não embarcado - Nov08 - Conferido_relatorio_segregado_Relatório Gerencial_2-DRE_Dep_Judiciais-Contingências" xfId="29863"/>
    <cellStyle name="s_Valuation _DB Dados do Mercado_Açúcar Físico não embarcado - Nov08 - Conferido_relatorio_segregado_Relatório Gerencial_2-DRE_DFC Gerencial" xfId="29864"/>
    <cellStyle name="s_Valuation _DB Dados do Mercado_Açúcar Físico não embarcado - Nov08 - Conferido_relatorio_segregado_Relatório Gerencial_2-DRE_DMPL" xfId="29865"/>
    <cellStyle name="s_Valuation _DB Dados do Mercado_Açúcar Físico não embarcado - Nov08 - Conferido_relatorio_segregado_Relatório Gerencial_3-Balanço" xfId="29866"/>
    <cellStyle name="s_Valuation _DB Dados do Mercado_Açúcar Físico não embarcado - Nov08 - Conferido_relatorio_segregado_Relatório Gerencial_7-Estoque" xfId="29867"/>
    <cellStyle name="s_Valuation _DB Dados do Mercado_Açúcar Físico não embarcado - Nov08 - Conferido_relatorio_segregado_Relatório Gerencial_DB Entrada" xfId="29868"/>
    <cellStyle name="s_Valuation _DB Dados do Mercado_Açúcar Físico não embarcado - Nov08 - Conferido_relatorio_segregado_Relatório Gerencial_DB Entrada 2" xfId="29869"/>
    <cellStyle name="s_Valuation _DB Dados do Mercado_Açúcar Físico não embarcado - Nov08 - Conferido_relatorio_segregado_Relatório Gerencial_DB Entrada 2_15-FINANCEIRAS" xfId="29870"/>
    <cellStyle name="s_Valuation _DB Dados do Mercado_Açúcar Físico não embarcado - Nov08 - Conferido_relatorio_segregado_Relatório Gerencial_DB Entrada_15-FINANCEIRAS" xfId="29871"/>
    <cellStyle name="s_Valuation _DB Dados do Mercado_Açúcar Físico não embarcado - Nov08 - Conferido_relatorio_segregado_Relatório Gerencial_DB Entrada_15-FINANCEIRAS_1" xfId="29872"/>
    <cellStyle name="s_Valuation _DB Dados do Mercado_Açúcar Físico não embarcado - Nov08 - Conferido_relatorio_segregado_Relatório Gerencial_DB Entrada_2-DRE" xfId="29873"/>
    <cellStyle name="s_Valuation _DB Dados do Mercado_Açúcar Físico não embarcado - Nov08 - Conferido_relatorio_segregado_Relatório Gerencial_DB Entrada_2-DRE_Dep_Judiciais-Contingências" xfId="29874"/>
    <cellStyle name="s_Valuation _DB Dados do Mercado_Açúcar Físico não embarcado - Nov08 - Conferido_relatorio_segregado_Relatório Gerencial_DB Entrada_2-DRE_DFC Gerencial" xfId="29875"/>
    <cellStyle name="s_Valuation _DB Dados do Mercado_Açúcar Físico não embarcado - Nov08 - Conferido_relatorio_segregado_Relatório Gerencial_DB Entrada_2-DRE_DMPL" xfId="29876"/>
    <cellStyle name="s_Valuation _DB Dados do Mercado_Açúcar Físico não embarcado - Nov08 - Conferido_relatorio_segregado_Relatório Gerencial_DB Entrada_3-Balanço" xfId="29877"/>
    <cellStyle name="s_Valuation _DB Dados do Mercado_Açúcar Físico não embarcado - Nov08 - Conferido_relatorio_segregado_Relatório Gerencial_DB Entrada_7-Estoque" xfId="29878"/>
    <cellStyle name="s_Valuation _DB Dados do Mercado_Açúcar Físico não embarcado - Nov08 - Conferido_relatorio_Sistema Cosan backup 103 Retirada de relatorios" xfId="29879"/>
    <cellStyle name="s_Valuation _DB Dados do Mercado_Açúcar Físico não embarcado - Nov08 - Conferido_relatorio_Sistema Cosan backup 103 Retirada de relatorios 2" xfId="29880"/>
    <cellStyle name="s_Valuation _DB Dados do Mercado_Açúcar Físico não embarcado - Nov08 - Conferido_relatorio_Sistema Cosan backup 103 Retirada de relatorios 2_15-FINANCEIRAS" xfId="29881"/>
    <cellStyle name="s_Valuation _DB Dados do Mercado_Açúcar Físico não embarcado - Nov08 - Conferido_relatorio_Sistema Cosan backup 103 Retirada de relatorios_15-FINANCEIRAS" xfId="29882"/>
    <cellStyle name="s_Valuation _DB Dados do Mercado_Açúcar Físico não embarcado - Nov08 - Conferido_relatorio_Sistema Cosan backup 103 Retirada de relatorios_15-FINANCEIRAS_1" xfId="29883"/>
    <cellStyle name="s_Valuation _DB Dados do Mercado_Açúcar Físico não embarcado - Nov08 - Conferido_relatorio_Sistema Cosan backup 103 Retirada de relatorios_2-DRE" xfId="29884"/>
    <cellStyle name="s_Valuation _DB Dados do Mercado_Açúcar Físico não embarcado - Nov08 - Conferido_relatorio_Sistema Cosan backup 103 Retirada de relatorios_2-DRE_Dep_Judiciais-Contingências" xfId="29885"/>
    <cellStyle name="s_Valuation _DB Dados do Mercado_Açúcar Físico não embarcado - Nov08 - Conferido_relatorio_Sistema Cosan backup 103 Retirada de relatorios_2-DRE_DFC Gerencial" xfId="29886"/>
    <cellStyle name="s_Valuation _DB Dados do Mercado_Açúcar Físico não embarcado - Nov08 - Conferido_relatorio_Sistema Cosan backup 103 Retirada de relatorios_2-DRE_DMPL" xfId="29887"/>
    <cellStyle name="s_Valuation _DB Dados do Mercado_Açúcar Físico não embarcado - Nov08 - Conferido_relatorio_Sistema Cosan backup 103 Retirada de relatorios_3-Balanço" xfId="29888"/>
    <cellStyle name="s_Valuation _DB Dados do Mercado_Açúcar Físico não embarcado - Nov08 - Conferido_relatorio_Sistema Cosan backup 103 Retirada de relatorios_7-Estoque" xfId="29889"/>
    <cellStyle name="s_Valuation _DB Dados do Mercado_Açúcar Físico não embarcado - Nov08 - Conferido_relatorio_Sugar #11" xfId="29890"/>
    <cellStyle name="s_Valuation _DB Dados do Mercado_Açúcar Físico não embarcado - Nov08 - Conferido_relatorio_Sugar #11 (2)" xfId="29891"/>
    <cellStyle name="s_Valuation _DB Dados do Mercado_Açúcar Físico não embarcado - Nov08 - Conferido_relatorio_Sugar #11 (2) 2" xfId="29892"/>
    <cellStyle name="s_Valuation _DB Dados do Mercado_Açúcar Físico não embarcado - Nov08 - Conferido_relatorio_Sugar #11 (2) 2_15-FINANCEIRAS" xfId="29893"/>
    <cellStyle name="s_Valuation _DB Dados do Mercado_Açúcar Físico não embarcado - Nov08 - Conferido_relatorio_Sugar #11 (2)_15-FINANCEIRAS" xfId="29894"/>
    <cellStyle name="s_Valuation _DB Dados do Mercado_Açúcar Físico não embarcado - Nov08 - Conferido_relatorio_Sugar #11 (2)_15-FINANCEIRAS_1" xfId="29895"/>
    <cellStyle name="s_Valuation _DB Dados do Mercado_Açúcar Físico não embarcado - Nov08 - Conferido_relatorio_Sugar #11 (2)_2-DRE" xfId="29896"/>
    <cellStyle name="s_Valuation _DB Dados do Mercado_Açúcar Físico não embarcado - Nov08 - Conferido_relatorio_Sugar #11 (2)_2-DRE_Dep_Judiciais-Contingências" xfId="29897"/>
    <cellStyle name="s_Valuation _DB Dados do Mercado_Açúcar Físico não embarcado - Nov08 - Conferido_relatorio_Sugar #11 (2)_2-DRE_DFC Gerencial" xfId="29898"/>
    <cellStyle name="s_Valuation _DB Dados do Mercado_Açúcar Físico não embarcado - Nov08 - Conferido_relatorio_Sugar #11 (2)_2-DRE_DMPL" xfId="29899"/>
    <cellStyle name="s_Valuation _DB Dados do Mercado_Açúcar Físico não embarcado - Nov08 - Conferido_relatorio_Sugar #11 (2)_3-Balanço" xfId="29900"/>
    <cellStyle name="s_Valuation _DB Dados do Mercado_Açúcar Físico não embarcado - Nov08 - Conferido_relatorio_Sugar #11 (2)_7-Estoque" xfId="29901"/>
    <cellStyle name="s_Valuation _DB Dados do Mercado_Açúcar Físico não embarcado - Nov08 - Conferido_relatorio_Sugar #11 (2)_Relatório Gerencial" xfId="29902"/>
    <cellStyle name="s_Valuation _DB Dados do Mercado_Açúcar Físico não embarcado - Nov08 - Conferido_relatorio_Sugar #11 (2)_Relatório Gerencial 2" xfId="29903"/>
    <cellStyle name="s_Valuation _DB Dados do Mercado_Açúcar Físico não embarcado - Nov08 - Conferido_relatorio_Sugar #11 (2)_Relatório Gerencial 2_15-FINANCEIRAS" xfId="29904"/>
    <cellStyle name="s_Valuation _DB Dados do Mercado_Açúcar Físico não embarcado - Nov08 - Conferido_relatorio_Sugar #11 (2)_Relatório Gerencial_15-FINANCEIRAS" xfId="29905"/>
    <cellStyle name="s_Valuation _DB Dados do Mercado_Açúcar Físico não embarcado - Nov08 - Conferido_relatorio_Sugar #11 (2)_Relatório Gerencial_15-FINANCEIRAS_1" xfId="29906"/>
    <cellStyle name="s_Valuation _DB Dados do Mercado_Açúcar Físico não embarcado - Nov08 - Conferido_relatorio_Sugar #11 (2)_Relatório Gerencial_2-DRE" xfId="29907"/>
    <cellStyle name="s_Valuation _DB Dados do Mercado_Açúcar Físico não embarcado - Nov08 - Conferido_relatorio_Sugar #11 (2)_Relatório Gerencial_2-DRE_Dep_Judiciais-Contingências" xfId="29908"/>
    <cellStyle name="s_Valuation _DB Dados do Mercado_Açúcar Físico não embarcado - Nov08 - Conferido_relatorio_Sugar #11 (2)_Relatório Gerencial_2-DRE_DFC Gerencial" xfId="29909"/>
    <cellStyle name="s_Valuation _DB Dados do Mercado_Açúcar Físico não embarcado - Nov08 - Conferido_relatorio_Sugar #11 (2)_Relatório Gerencial_2-DRE_DMPL" xfId="29910"/>
    <cellStyle name="s_Valuation _DB Dados do Mercado_Açúcar Físico não embarcado - Nov08 - Conferido_relatorio_Sugar #11 (2)_Relatório Gerencial_3-Balanço" xfId="29911"/>
    <cellStyle name="s_Valuation _DB Dados do Mercado_Açúcar Físico não embarcado - Nov08 - Conferido_relatorio_Sugar #11 (2)_Relatório Gerencial_7-Estoque" xfId="29912"/>
    <cellStyle name="s_Valuation _DB Dados do Mercado_Açúcar Físico não embarcado - Nov08 - Conferido_relatorio_Sugar #11 (2)_Relatório Gerencial_DB Entrada" xfId="29913"/>
    <cellStyle name="s_Valuation _DB Dados do Mercado_Açúcar Físico não embarcado - Nov08 - Conferido_relatorio_Sugar #11 (2)_Relatório Gerencial_DB Entrada 2" xfId="29914"/>
    <cellStyle name="s_Valuation _DB Dados do Mercado_Açúcar Físico não embarcado - Nov08 - Conferido_relatorio_Sugar #11 (2)_Relatório Gerencial_DB Entrada 2_15-FINANCEIRAS" xfId="29915"/>
    <cellStyle name="s_Valuation _DB Dados do Mercado_Açúcar Físico não embarcado - Nov08 - Conferido_relatorio_Sugar #11 (2)_Relatório Gerencial_DB Entrada_15-FINANCEIRAS" xfId="29916"/>
    <cellStyle name="s_Valuation _DB Dados do Mercado_Açúcar Físico não embarcado - Nov08 - Conferido_relatorio_Sugar #11 (2)_Relatório Gerencial_DB Entrada_15-FINANCEIRAS_1" xfId="29917"/>
    <cellStyle name="s_Valuation _DB Dados do Mercado_Açúcar Físico não embarcado - Nov08 - Conferido_relatorio_Sugar #11 (2)_Relatório Gerencial_DB Entrada_2-DRE" xfId="29918"/>
    <cellStyle name="s_Valuation _DB Dados do Mercado_Açúcar Físico não embarcado - Nov08 - Conferido_relatorio_Sugar #11 (2)_Relatório Gerencial_DB Entrada_2-DRE_Dep_Judiciais-Contingências" xfId="29919"/>
    <cellStyle name="s_Valuation _DB Dados do Mercado_Açúcar Físico não embarcado - Nov08 - Conferido_relatorio_Sugar #11 (2)_Relatório Gerencial_DB Entrada_2-DRE_DFC Gerencial" xfId="29920"/>
    <cellStyle name="s_Valuation _DB Dados do Mercado_Açúcar Físico não embarcado - Nov08 - Conferido_relatorio_Sugar #11 (2)_Relatório Gerencial_DB Entrada_2-DRE_DMPL" xfId="29921"/>
    <cellStyle name="s_Valuation _DB Dados do Mercado_Açúcar Físico não embarcado - Nov08 - Conferido_relatorio_Sugar #11 (2)_Relatório Gerencial_DB Entrada_3-Balanço" xfId="29922"/>
    <cellStyle name="s_Valuation _DB Dados do Mercado_Açúcar Físico não embarcado - Nov08 - Conferido_relatorio_Sugar #11 (2)_Relatório Gerencial_DB Entrada_7-Estoque" xfId="29923"/>
    <cellStyle name="s_Valuation _DB Dados do Mercado_Açúcar Físico não embarcado - Nov08 - Conferido_relatorio_Sugar #11 2" xfId="29924"/>
    <cellStyle name="s_Valuation _DB Dados do Mercado_Açúcar Físico não embarcado - Nov08 - Conferido_relatorio_Sugar #11 2_15-FINANCEIRAS" xfId="29925"/>
    <cellStyle name="s_Valuation _DB Dados do Mercado_Açúcar Físico não embarcado - Nov08 - Conferido_relatorio_Sugar #11 3" xfId="29926"/>
    <cellStyle name="s_Valuation _DB Dados do Mercado_Açúcar Físico não embarcado - Nov08 - Conferido_relatorio_Sugar #11 3_15-FINANCEIRAS" xfId="29927"/>
    <cellStyle name="s_Valuation _DB Dados do Mercado_Açúcar Físico não embarcado - Nov08 - Conferido_relatorio_Sugar #11 4" xfId="29928"/>
    <cellStyle name="s_Valuation _DB Dados do Mercado_Açúcar Físico não embarcado - Nov08 - Conferido_relatorio_Sugar #11 4_15-FINANCEIRAS" xfId="29929"/>
    <cellStyle name="s_Valuation _DB Dados do Mercado_Açúcar Físico não embarcado - Nov08 - Conferido_relatorio_Sugar #11_15-FINANCEIRAS" xfId="29930"/>
    <cellStyle name="s_Valuation _DB Dados do Mercado_Açúcar Físico não embarcado - Nov08 - Conferido_relatorio_Sugar #11_15-FINANCEIRAS_1" xfId="29931"/>
    <cellStyle name="s_Valuation _DB Dados do Mercado_Açúcar Físico não embarcado - Nov08 - Conferido_relatorio_Sugar #11_2-DRE" xfId="29932"/>
    <cellStyle name="s_Valuation _DB Dados do Mercado_Açúcar Físico não embarcado - Nov08 - Conferido_relatorio_Sugar #11_2-DRE_Dep_Judiciais-Contingências" xfId="29933"/>
    <cellStyle name="s_Valuation _DB Dados do Mercado_Açúcar Físico não embarcado - Nov08 - Conferido_relatorio_Sugar #11_2-DRE_DFC Gerencial" xfId="29934"/>
    <cellStyle name="s_Valuation _DB Dados do Mercado_Açúcar Físico não embarcado - Nov08 - Conferido_relatorio_Sugar #11_2-DRE_DMPL" xfId="29935"/>
    <cellStyle name="s_Valuation _DB Dados do Mercado_Açúcar Físico não embarcado - Nov08 - Conferido_relatorio_Sugar #11_3-Balanço" xfId="29936"/>
    <cellStyle name="s_Valuation _DB Dados do Mercado_Açúcar Físico não embarcado - Nov08 - Conferido_relatorio_Sugar #11_7-Estoque" xfId="29937"/>
    <cellStyle name="s_Valuation _DB Dados do Mercado_Açúcar Físico não embarcado - Nov08 - Conferido_relatorio_Sugar #11_Relatório Gerencial" xfId="29938"/>
    <cellStyle name="s_Valuation _DB Dados do Mercado_Açúcar Físico não embarcado - Nov08 - Conferido_relatorio_Sugar #11_Relatório Gerencial 2" xfId="29939"/>
    <cellStyle name="s_Valuation _DB Dados do Mercado_Açúcar Físico não embarcado - Nov08 - Conferido_relatorio_Sugar #11_Relatório Gerencial 2_15-FINANCEIRAS" xfId="29940"/>
    <cellStyle name="s_Valuation _DB Dados do Mercado_Açúcar Físico não embarcado - Nov08 - Conferido_relatorio_Sugar #11_Relatório Gerencial_15-FINANCEIRAS" xfId="29941"/>
    <cellStyle name="s_Valuation _DB Dados do Mercado_Açúcar Físico não embarcado - Nov08 - Conferido_relatorio_Sugar #11_Relatório Gerencial_15-FINANCEIRAS_1" xfId="29942"/>
    <cellStyle name="s_Valuation _DB Dados do Mercado_Açúcar Físico não embarcado - Nov08 - Conferido_relatorio_Sugar #11_Relatório Gerencial_2-DRE" xfId="29943"/>
    <cellStyle name="s_Valuation _DB Dados do Mercado_Açúcar Físico não embarcado - Nov08 - Conferido_relatorio_Sugar #11_Relatório Gerencial_2-DRE_Dep_Judiciais-Contingências" xfId="29944"/>
    <cellStyle name="s_Valuation _DB Dados do Mercado_Açúcar Físico não embarcado - Nov08 - Conferido_relatorio_Sugar #11_Relatório Gerencial_2-DRE_DFC Gerencial" xfId="29945"/>
    <cellStyle name="s_Valuation _DB Dados do Mercado_Açúcar Físico não embarcado - Nov08 - Conferido_relatorio_Sugar #11_Relatório Gerencial_2-DRE_DMPL" xfId="29946"/>
    <cellStyle name="s_Valuation _DB Dados do Mercado_Açúcar Físico não embarcado - Nov08 - Conferido_relatorio_Sugar #11_Relatório Gerencial_3-Balanço" xfId="29947"/>
    <cellStyle name="s_Valuation _DB Dados do Mercado_Açúcar Físico não embarcado - Nov08 - Conferido_relatorio_Sugar #11_Relatório Gerencial_7-Estoque" xfId="29948"/>
    <cellStyle name="s_Valuation _DB Dados do Mercado_Açúcar Físico não embarcado - Nov08 - Conferido_relatorio_Sugar #11_Relatório Gerencial_DB Entrada" xfId="29949"/>
    <cellStyle name="s_Valuation _DB Dados do Mercado_Açúcar Físico não embarcado - Nov08 - Conferido_relatorio_Sugar #11_Relatório Gerencial_DB Entrada 2" xfId="29950"/>
    <cellStyle name="s_Valuation _DB Dados do Mercado_Açúcar Físico não embarcado - Nov08 - Conferido_relatorio_Sugar #11_Relatório Gerencial_DB Entrada 2_15-FINANCEIRAS" xfId="29951"/>
    <cellStyle name="s_Valuation _DB Dados do Mercado_Açúcar Físico não embarcado - Nov08 - Conferido_relatorio_Sugar #11_Relatório Gerencial_DB Entrada_15-FINANCEIRAS" xfId="29952"/>
    <cellStyle name="s_Valuation _DB Dados do Mercado_Açúcar Físico não embarcado - Nov08 - Conferido_relatorio_Sugar #11_Relatório Gerencial_DB Entrada_15-FINANCEIRAS_1" xfId="29953"/>
    <cellStyle name="s_Valuation _DB Dados do Mercado_Açúcar Físico não embarcado - Nov08 - Conferido_relatorio_Sugar #11_Relatório Gerencial_DB Entrada_2-DRE" xfId="29954"/>
    <cellStyle name="s_Valuation _DB Dados do Mercado_Açúcar Físico não embarcado - Nov08 - Conferido_relatorio_Sugar #11_Relatório Gerencial_DB Entrada_2-DRE_Dep_Judiciais-Contingências" xfId="29955"/>
    <cellStyle name="s_Valuation _DB Dados do Mercado_Açúcar Físico não embarcado - Nov08 - Conferido_relatorio_Sugar #11_Relatório Gerencial_DB Entrada_2-DRE_DFC Gerencial" xfId="29956"/>
    <cellStyle name="s_Valuation _DB Dados do Mercado_Açúcar Físico não embarcado - Nov08 - Conferido_relatorio_Sugar #11_Relatório Gerencial_DB Entrada_2-DRE_DMPL" xfId="29957"/>
    <cellStyle name="s_Valuation _DB Dados do Mercado_Açúcar Físico não embarcado - Nov08 - Conferido_relatorio_Sugar #11_Relatório Gerencial_DB Entrada_3-Balanço" xfId="29958"/>
    <cellStyle name="s_Valuation _DB Dados do Mercado_Açúcar Físico não embarcado - Nov08 - Conferido_relatorio_Sugar #11_Relatório Gerencial_DB Entrada_7-Estoque" xfId="29959"/>
    <cellStyle name="s_Valuation _DB Dados do Mercado_Açúcar Físico não embarcado - Nov08 - Conferido_relatorio_Sugar #5" xfId="29960"/>
    <cellStyle name="s_Valuation _DB Dados do Mercado_Açúcar Físico não embarcado - Nov08 - Conferido_relatorio_Sugar #5 (2)" xfId="29961"/>
    <cellStyle name="s_Valuation _DB Dados do Mercado_Açúcar Físico não embarcado - Nov08 - Conferido_relatorio_Sugar #5 (2) 2" xfId="29962"/>
    <cellStyle name="s_Valuation _DB Dados do Mercado_Açúcar Físico não embarcado - Nov08 - Conferido_relatorio_Sugar #5 (2) 2_15-FINANCEIRAS" xfId="29963"/>
    <cellStyle name="s_Valuation _DB Dados do Mercado_Açúcar Físico não embarcado - Nov08 - Conferido_relatorio_Sugar #5 (2)_15-FINANCEIRAS" xfId="29964"/>
    <cellStyle name="s_Valuation _DB Dados do Mercado_Açúcar Físico não embarcado - Nov08 - Conferido_relatorio_Sugar #5 (2)_15-FINANCEIRAS_1" xfId="29965"/>
    <cellStyle name="s_Valuation _DB Dados do Mercado_Açúcar Físico não embarcado - Nov08 - Conferido_relatorio_Sugar #5 (2)_2-DRE" xfId="29966"/>
    <cellStyle name="s_Valuation _DB Dados do Mercado_Açúcar Físico não embarcado - Nov08 - Conferido_relatorio_Sugar #5 (2)_2-DRE_Dep_Judiciais-Contingências" xfId="29967"/>
    <cellStyle name="s_Valuation _DB Dados do Mercado_Açúcar Físico não embarcado - Nov08 - Conferido_relatorio_Sugar #5 (2)_2-DRE_DFC Gerencial" xfId="29968"/>
    <cellStyle name="s_Valuation _DB Dados do Mercado_Açúcar Físico não embarcado - Nov08 - Conferido_relatorio_Sugar #5 (2)_2-DRE_DMPL" xfId="29969"/>
    <cellStyle name="s_Valuation _DB Dados do Mercado_Açúcar Físico não embarcado - Nov08 - Conferido_relatorio_Sugar #5 (2)_3-Balanço" xfId="29970"/>
    <cellStyle name="s_Valuation _DB Dados do Mercado_Açúcar Físico não embarcado - Nov08 - Conferido_relatorio_Sugar #5 (2)_7-Estoque" xfId="29971"/>
    <cellStyle name="s_Valuation _DB Dados do Mercado_Açúcar Físico não embarcado - Nov08 - Conferido_relatorio_Sugar #5 (2)_Relatório Gerencial" xfId="29972"/>
    <cellStyle name="s_Valuation _DB Dados do Mercado_Açúcar Físico não embarcado - Nov08 - Conferido_relatorio_Sugar #5 (2)_Relatório Gerencial 2" xfId="29973"/>
    <cellStyle name="s_Valuation _DB Dados do Mercado_Açúcar Físico não embarcado - Nov08 - Conferido_relatorio_Sugar #5 (2)_Relatório Gerencial 2_15-FINANCEIRAS" xfId="29974"/>
    <cellStyle name="s_Valuation _DB Dados do Mercado_Açúcar Físico não embarcado - Nov08 - Conferido_relatorio_Sugar #5 (2)_Relatório Gerencial_15-FINANCEIRAS" xfId="29975"/>
    <cellStyle name="s_Valuation _DB Dados do Mercado_Açúcar Físico não embarcado - Nov08 - Conferido_relatorio_Sugar #5 (2)_Relatório Gerencial_15-FINANCEIRAS_1" xfId="29976"/>
    <cellStyle name="s_Valuation _DB Dados do Mercado_Açúcar Físico não embarcado - Nov08 - Conferido_relatorio_Sugar #5 (2)_Relatório Gerencial_2-DRE" xfId="29977"/>
    <cellStyle name="s_Valuation _DB Dados do Mercado_Açúcar Físico não embarcado - Nov08 - Conferido_relatorio_Sugar #5 (2)_Relatório Gerencial_2-DRE_Dep_Judiciais-Contingências" xfId="29978"/>
    <cellStyle name="s_Valuation _DB Dados do Mercado_Açúcar Físico não embarcado - Nov08 - Conferido_relatorio_Sugar #5 (2)_Relatório Gerencial_2-DRE_DFC Gerencial" xfId="29979"/>
    <cellStyle name="s_Valuation _DB Dados do Mercado_Açúcar Físico não embarcado - Nov08 - Conferido_relatorio_Sugar #5 (2)_Relatório Gerencial_2-DRE_DMPL" xfId="29980"/>
    <cellStyle name="s_Valuation _DB Dados do Mercado_Açúcar Físico não embarcado - Nov08 - Conferido_relatorio_Sugar #5 (2)_Relatório Gerencial_3-Balanço" xfId="29981"/>
    <cellStyle name="s_Valuation _DB Dados do Mercado_Açúcar Físico não embarcado - Nov08 - Conferido_relatorio_Sugar #5 (2)_Relatório Gerencial_7-Estoque" xfId="29982"/>
    <cellStyle name="s_Valuation _DB Dados do Mercado_Açúcar Físico não embarcado - Nov08 - Conferido_relatorio_Sugar #5 (2)_Relatório Gerencial_DB Entrada" xfId="29983"/>
    <cellStyle name="s_Valuation _DB Dados do Mercado_Açúcar Físico não embarcado - Nov08 - Conferido_relatorio_Sugar #5 (2)_Relatório Gerencial_DB Entrada 2" xfId="29984"/>
    <cellStyle name="s_Valuation _DB Dados do Mercado_Açúcar Físico não embarcado - Nov08 - Conferido_relatorio_Sugar #5 (2)_Relatório Gerencial_DB Entrada 2_15-FINANCEIRAS" xfId="29985"/>
    <cellStyle name="s_Valuation _DB Dados do Mercado_Açúcar Físico não embarcado - Nov08 - Conferido_relatorio_Sugar #5 (2)_Relatório Gerencial_DB Entrada_15-FINANCEIRAS" xfId="29986"/>
    <cellStyle name="s_Valuation _DB Dados do Mercado_Açúcar Físico não embarcado - Nov08 - Conferido_relatorio_Sugar #5 (2)_Relatório Gerencial_DB Entrada_15-FINANCEIRAS_1" xfId="29987"/>
    <cellStyle name="s_Valuation _DB Dados do Mercado_Açúcar Físico não embarcado - Nov08 - Conferido_relatorio_Sugar #5 (2)_Relatório Gerencial_DB Entrada_2-DRE" xfId="29988"/>
    <cellStyle name="s_Valuation _DB Dados do Mercado_Açúcar Físico não embarcado - Nov08 - Conferido_relatorio_Sugar #5 (2)_Relatório Gerencial_DB Entrada_2-DRE_Dep_Judiciais-Contingências" xfId="29989"/>
    <cellStyle name="s_Valuation _DB Dados do Mercado_Açúcar Físico não embarcado - Nov08 - Conferido_relatorio_Sugar #5 (2)_Relatório Gerencial_DB Entrada_2-DRE_DFC Gerencial" xfId="29990"/>
    <cellStyle name="s_Valuation _DB Dados do Mercado_Açúcar Físico não embarcado - Nov08 - Conferido_relatorio_Sugar #5 (2)_Relatório Gerencial_DB Entrada_2-DRE_DMPL" xfId="29991"/>
    <cellStyle name="s_Valuation _DB Dados do Mercado_Açúcar Físico não embarcado - Nov08 - Conferido_relatorio_Sugar #5 (2)_Relatório Gerencial_DB Entrada_3-Balanço" xfId="29992"/>
    <cellStyle name="s_Valuation _DB Dados do Mercado_Açúcar Físico não embarcado - Nov08 - Conferido_relatorio_Sugar #5 (2)_Relatório Gerencial_DB Entrada_7-Estoque" xfId="29993"/>
    <cellStyle name="s_Valuation _DB Dados do Mercado_Açúcar Físico não embarcado - Nov08 - Conferido_relatorio_Sugar #5 2" xfId="29994"/>
    <cellStyle name="s_Valuation _DB Dados do Mercado_Açúcar Físico não embarcado - Nov08 - Conferido_relatorio_Sugar #5 2_15-FINANCEIRAS" xfId="29995"/>
    <cellStyle name="s_Valuation _DB Dados do Mercado_Açúcar Físico não embarcado - Nov08 - Conferido_relatorio_Sugar #5 3" xfId="29996"/>
    <cellStyle name="s_Valuation _DB Dados do Mercado_Açúcar Físico não embarcado - Nov08 - Conferido_relatorio_Sugar #5 3_15-FINANCEIRAS" xfId="29997"/>
    <cellStyle name="s_Valuation _DB Dados do Mercado_Açúcar Físico não embarcado - Nov08 - Conferido_relatorio_Sugar #5 4" xfId="29998"/>
    <cellStyle name="s_Valuation _DB Dados do Mercado_Açúcar Físico não embarcado - Nov08 - Conferido_relatorio_Sugar #5 4_15-FINANCEIRAS" xfId="29999"/>
    <cellStyle name="s_Valuation _DB Dados do Mercado_Açúcar Físico não embarcado - Nov08 - Conferido_relatorio_Sugar #5_15-FINANCEIRAS" xfId="30000"/>
    <cellStyle name="s_Valuation _DB Dados do Mercado_Açúcar Físico não embarcado - Nov08 - Conferido_relatorio_Sugar #5_15-FINANCEIRAS_1" xfId="30001"/>
    <cellStyle name="s_Valuation _DB Dados do Mercado_Açúcar Físico não embarcado - Nov08 - Conferido_relatorio_Sugar #5_2-DRE" xfId="30002"/>
    <cellStyle name="s_Valuation _DB Dados do Mercado_Açúcar Físico não embarcado - Nov08 - Conferido_relatorio_Sugar #5_2-DRE_Dep_Judiciais-Contingências" xfId="30003"/>
    <cellStyle name="s_Valuation _DB Dados do Mercado_Açúcar Físico não embarcado - Nov08 - Conferido_relatorio_Sugar #5_2-DRE_DFC Gerencial" xfId="30004"/>
    <cellStyle name="s_Valuation _DB Dados do Mercado_Açúcar Físico não embarcado - Nov08 - Conferido_relatorio_Sugar #5_2-DRE_DMPL" xfId="30005"/>
    <cellStyle name="s_Valuation _DB Dados do Mercado_Açúcar Físico não embarcado - Nov08 - Conferido_relatorio_Sugar #5_3-Balanço" xfId="30006"/>
    <cellStyle name="s_Valuation _DB Dados do Mercado_Açúcar Físico não embarcado - Nov08 - Conferido_relatorio_Sugar #5_7-Estoque" xfId="30007"/>
    <cellStyle name="s_Valuation _DB Dados do Mercado_Açúcar Físico não embarcado - Nov08 - Conferido_relatorio_Sugar #5_Relatório Gerencial" xfId="30008"/>
    <cellStyle name="s_Valuation _DB Dados do Mercado_Açúcar Físico não embarcado - Nov08 - Conferido_relatorio_Sugar #5_Relatório Gerencial 2" xfId="30009"/>
    <cellStyle name="s_Valuation _DB Dados do Mercado_Açúcar Físico não embarcado - Nov08 - Conferido_relatorio_Sugar #5_Relatório Gerencial 2_15-FINANCEIRAS" xfId="30010"/>
    <cellStyle name="s_Valuation _DB Dados do Mercado_Açúcar Físico não embarcado - Nov08 - Conferido_relatorio_Sugar #5_Relatório Gerencial_15-FINANCEIRAS" xfId="30011"/>
    <cellStyle name="s_Valuation _DB Dados do Mercado_Açúcar Físico não embarcado - Nov08 - Conferido_relatorio_Sugar #5_Relatório Gerencial_15-FINANCEIRAS_1" xfId="30012"/>
    <cellStyle name="s_Valuation _DB Dados do Mercado_Açúcar Físico não embarcado - Nov08 - Conferido_relatorio_Sugar #5_Relatório Gerencial_2-DRE" xfId="30013"/>
    <cellStyle name="s_Valuation _DB Dados do Mercado_Açúcar Físico não embarcado - Nov08 - Conferido_relatorio_Sugar #5_Relatório Gerencial_2-DRE_Dep_Judiciais-Contingências" xfId="30014"/>
    <cellStyle name="s_Valuation _DB Dados do Mercado_Açúcar Físico não embarcado - Nov08 - Conferido_relatorio_Sugar #5_Relatório Gerencial_2-DRE_DFC Gerencial" xfId="30015"/>
    <cellStyle name="s_Valuation _DB Dados do Mercado_Açúcar Físico não embarcado - Nov08 - Conferido_relatorio_Sugar #5_Relatório Gerencial_2-DRE_DMPL" xfId="30016"/>
    <cellStyle name="s_Valuation _DB Dados do Mercado_Açúcar Físico não embarcado - Nov08 - Conferido_relatorio_Sugar #5_Relatório Gerencial_3-Balanço" xfId="30017"/>
    <cellStyle name="s_Valuation _DB Dados do Mercado_Açúcar Físico não embarcado - Nov08 - Conferido_relatorio_Sugar #5_Relatório Gerencial_7-Estoque" xfId="30018"/>
    <cellStyle name="s_Valuation _DB Dados do Mercado_Açúcar Físico não embarcado - Nov08 - Conferido_relatorio_Sugar #5_Relatório Gerencial_DB Entrada" xfId="30019"/>
    <cellStyle name="s_Valuation _DB Dados do Mercado_Açúcar Físico não embarcado - Nov08 - Conferido_relatorio_Sugar #5_Relatório Gerencial_DB Entrada 2" xfId="30020"/>
    <cellStyle name="s_Valuation _DB Dados do Mercado_Açúcar Físico não embarcado - Nov08 - Conferido_relatorio_Sugar #5_Relatório Gerencial_DB Entrada 2_15-FINANCEIRAS" xfId="30021"/>
    <cellStyle name="s_Valuation _DB Dados do Mercado_Açúcar Físico não embarcado - Nov08 - Conferido_relatorio_Sugar #5_Relatório Gerencial_DB Entrada_15-FINANCEIRAS" xfId="30022"/>
    <cellStyle name="s_Valuation _DB Dados do Mercado_Açúcar Físico não embarcado - Nov08 - Conferido_relatorio_Sugar #5_Relatório Gerencial_DB Entrada_15-FINANCEIRAS_1" xfId="30023"/>
    <cellStyle name="s_Valuation _DB Dados do Mercado_Açúcar Físico não embarcado - Nov08 - Conferido_relatorio_Sugar #5_Relatório Gerencial_DB Entrada_2-DRE" xfId="30024"/>
    <cellStyle name="s_Valuation _DB Dados do Mercado_Açúcar Físico não embarcado - Nov08 - Conferido_relatorio_Sugar #5_Relatório Gerencial_DB Entrada_2-DRE_Dep_Judiciais-Contingências" xfId="30025"/>
    <cellStyle name="s_Valuation _DB Dados do Mercado_Açúcar Físico não embarcado - Nov08 - Conferido_relatorio_Sugar #5_Relatório Gerencial_DB Entrada_2-DRE_DFC Gerencial" xfId="30026"/>
    <cellStyle name="s_Valuation _DB Dados do Mercado_Açúcar Físico não embarcado - Nov08 - Conferido_relatorio_Sugar #5_Relatório Gerencial_DB Entrada_2-DRE_DMPL" xfId="30027"/>
    <cellStyle name="s_Valuation _DB Dados do Mercado_Açúcar Físico não embarcado - Nov08 - Conferido_relatorio_Sugar #5_Relatório Gerencial_DB Entrada_3-Balanço" xfId="30028"/>
    <cellStyle name="s_Valuation _DB Dados do Mercado_Açúcar Físico não embarcado - Nov08 - Conferido_relatorio_Sugar #5_Relatório Gerencial_DB Entrada_7-Estoque" xfId="30029"/>
    <cellStyle name="s_Valuation _DB Dados do Mercado_Açúcar Físico não embarcado - Nov08 - Conferido_RES500-NEWEDGE" xfId="30030"/>
    <cellStyle name="s_Valuation _DB Dados do Mercado_Açúcar Físico não embarcado - Nov08 - Conferido_RES500-NEWEDGE 2" xfId="30031"/>
    <cellStyle name="s_Valuation _DB Dados do Mercado_Açúcar Físico não embarcado - Nov08 - Conferido_RES500-NEWEDGE 2_15-FINANCEIRAS" xfId="30032"/>
    <cellStyle name="s_Valuation _DB Dados do Mercado_Açúcar Físico não embarcado - Nov08 - Conferido_RES500-NEWEDGE_15-FINANCEIRAS" xfId="30033"/>
    <cellStyle name="s_Valuation _DB Dados do Mercado_Açúcar Físico não embarcado - Nov08 - Conferido_RES500-NEWEDGE_15-FINANCEIRAS_1" xfId="30034"/>
    <cellStyle name="s_Valuation _DB Dados do Mercado_Açúcar Físico não embarcado - Nov08 - Conferido_RES500-NEWEDGE_2-DRE" xfId="30035"/>
    <cellStyle name="s_Valuation _DB Dados do Mercado_Açúcar Físico não embarcado - Nov08 - Conferido_RES500-NEWEDGE_2-DRE_Dep_Judiciais-Contingências" xfId="30036"/>
    <cellStyle name="s_Valuation _DB Dados do Mercado_Açúcar Físico não embarcado - Nov08 - Conferido_RES500-NEWEDGE_2-DRE_DFC Gerencial" xfId="30037"/>
    <cellStyle name="s_Valuation _DB Dados do Mercado_Açúcar Físico não embarcado - Nov08 - Conferido_RES500-NEWEDGE_2-DRE_DMPL" xfId="30038"/>
    <cellStyle name="s_Valuation _DB Dados do Mercado_Açúcar Físico não embarcado - Nov08 - Conferido_RES500-NEWEDGE_3-Balanço" xfId="30039"/>
    <cellStyle name="s_Valuation _DB Dados do Mercado_Açúcar Físico não embarcado - Nov08 - Conferido_RES500-NEWEDGE_7-Estoque" xfId="30040"/>
    <cellStyle name="s_Valuation _DB Dados do Mercado_Açúcar Físico não embarcado - Nov08 - Conferido_RES500-NEWEDGE_Relatório Gerencial" xfId="30041"/>
    <cellStyle name="s_Valuation _DB Dados do Mercado_Açúcar Físico não embarcado - Nov08 - Conferido_RES500-NEWEDGE_Relatório Gerencial 2" xfId="30042"/>
    <cellStyle name="s_Valuation _DB Dados do Mercado_Açúcar Físico não embarcado - Nov08 - Conferido_RES500-NEWEDGE_Relatório Gerencial 2_15-FINANCEIRAS" xfId="30043"/>
    <cellStyle name="s_Valuation _DB Dados do Mercado_Açúcar Físico não embarcado - Nov08 - Conferido_RES500-NEWEDGE_Relatório Gerencial_15-FINANCEIRAS" xfId="30044"/>
    <cellStyle name="s_Valuation _DB Dados do Mercado_Açúcar Físico não embarcado - Nov08 - Conferido_RES500-NEWEDGE_Relatório Gerencial_15-FINANCEIRAS_1" xfId="30045"/>
    <cellStyle name="s_Valuation _DB Dados do Mercado_Açúcar Físico não embarcado - Nov08 - Conferido_RES500-NEWEDGE_Relatório Gerencial_2-DRE" xfId="30046"/>
    <cellStyle name="s_Valuation _DB Dados do Mercado_Açúcar Físico não embarcado - Nov08 - Conferido_RES500-NEWEDGE_Relatório Gerencial_2-DRE_Dep_Judiciais-Contingências" xfId="30047"/>
    <cellStyle name="s_Valuation _DB Dados do Mercado_Açúcar Físico não embarcado - Nov08 - Conferido_RES500-NEWEDGE_Relatório Gerencial_2-DRE_DFC Gerencial" xfId="30048"/>
    <cellStyle name="s_Valuation _DB Dados do Mercado_Açúcar Físico não embarcado - Nov08 - Conferido_RES500-NEWEDGE_Relatório Gerencial_2-DRE_DMPL" xfId="30049"/>
    <cellStyle name="s_Valuation _DB Dados do Mercado_Açúcar Físico não embarcado - Nov08 - Conferido_RES500-NEWEDGE_Relatório Gerencial_3-Balanço" xfId="30050"/>
    <cellStyle name="s_Valuation _DB Dados do Mercado_Açúcar Físico não embarcado - Nov08 - Conferido_RES500-NEWEDGE_Relatório Gerencial_7-Estoque" xfId="30051"/>
    <cellStyle name="s_Valuation _DB Dados do Mercado_Açúcar Físico não embarcado - Nov08 - Conferido_RES500-NEWEDGE_Relatório Gerencial_DB Entrada" xfId="30052"/>
    <cellStyle name="s_Valuation _DB Dados do Mercado_Açúcar Físico não embarcado - Nov08 - Conferido_RES500-NEWEDGE_Relatório Gerencial_DB Entrada 2" xfId="30053"/>
    <cellStyle name="s_Valuation _DB Dados do Mercado_Açúcar Físico não embarcado - Nov08 - Conferido_RES500-NEWEDGE_Relatório Gerencial_DB Entrada 2_15-FINANCEIRAS" xfId="30054"/>
    <cellStyle name="s_Valuation _DB Dados do Mercado_Açúcar Físico não embarcado - Nov08 - Conferido_RES500-NEWEDGE_Relatório Gerencial_DB Entrada_15-FINANCEIRAS" xfId="30055"/>
    <cellStyle name="s_Valuation _DB Dados do Mercado_Açúcar Físico não embarcado - Nov08 - Conferido_RES500-NEWEDGE_Relatório Gerencial_DB Entrada_15-FINANCEIRAS_1" xfId="30056"/>
    <cellStyle name="s_Valuation _DB Dados do Mercado_Açúcar Físico não embarcado - Nov08 - Conferido_RES500-NEWEDGE_Relatório Gerencial_DB Entrada_2-DRE" xfId="30057"/>
    <cellStyle name="s_Valuation _DB Dados do Mercado_Açúcar Físico não embarcado - Nov08 - Conferido_RES500-NEWEDGE_Relatório Gerencial_DB Entrada_2-DRE_Dep_Judiciais-Contingências" xfId="30058"/>
    <cellStyle name="s_Valuation _DB Dados do Mercado_Açúcar Físico não embarcado - Nov08 - Conferido_RES500-NEWEDGE_Relatório Gerencial_DB Entrada_2-DRE_DFC Gerencial" xfId="30059"/>
    <cellStyle name="s_Valuation _DB Dados do Mercado_Açúcar Físico não embarcado - Nov08 - Conferido_RES500-NEWEDGE_Relatório Gerencial_DB Entrada_2-DRE_DMPL" xfId="30060"/>
    <cellStyle name="s_Valuation _DB Dados do Mercado_Açúcar Físico não embarcado - Nov08 - Conferido_RES500-NEWEDGE_Relatório Gerencial_DB Entrada_3-Balanço" xfId="30061"/>
    <cellStyle name="s_Valuation _DB Dados do Mercado_Açúcar Físico não embarcado - Nov08 - Conferido_RES500-NEWEDGE_Relatório Gerencial_DB Entrada_7-Estoque" xfId="30062"/>
    <cellStyle name="s_Valuation _DB Dados do Mercado_Açúcar Físico não embarcado - Nov08 - Conferido_RES504-NATIXIS" xfId="30063"/>
    <cellStyle name="s_Valuation _DB Dados do Mercado_Açúcar Físico não embarcado - Nov08 - Conferido_RES504-NATIXIS 2" xfId="30064"/>
    <cellStyle name="s_Valuation _DB Dados do Mercado_Açúcar Físico não embarcado - Nov08 - Conferido_RES504-NATIXIS 2_15-FINANCEIRAS" xfId="30065"/>
    <cellStyle name="s_Valuation _DB Dados do Mercado_Açúcar Físico não embarcado - Nov08 - Conferido_RES504-NATIXIS_15-FINANCEIRAS" xfId="30066"/>
    <cellStyle name="s_Valuation _DB Dados do Mercado_Açúcar Físico não embarcado - Nov08 - Conferido_RES504-NATIXIS_15-FINANCEIRAS_1" xfId="30067"/>
    <cellStyle name="s_Valuation _DB Dados do Mercado_Açúcar Físico não embarcado - Nov08 - Conferido_RES504-NATIXIS_2-DRE" xfId="30068"/>
    <cellStyle name="s_Valuation _DB Dados do Mercado_Açúcar Físico não embarcado - Nov08 - Conferido_RES504-NATIXIS_2-DRE_Dep_Judiciais-Contingências" xfId="30069"/>
    <cellStyle name="s_Valuation _DB Dados do Mercado_Açúcar Físico não embarcado - Nov08 - Conferido_RES504-NATIXIS_2-DRE_DFC Gerencial" xfId="30070"/>
    <cellStyle name="s_Valuation _DB Dados do Mercado_Açúcar Físico não embarcado - Nov08 - Conferido_RES504-NATIXIS_2-DRE_DMPL" xfId="30071"/>
    <cellStyle name="s_Valuation _DB Dados do Mercado_Açúcar Físico não embarcado - Nov08 - Conferido_RES504-NATIXIS_3-Balanço" xfId="30072"/>
    <cellStyle name="s_Valuation _DB Dados do Mercado_Açúcar Físico não embarcado - Nov08 - Conferido_RES504-NATIXIS_7-Estoque" xfId="30073"/>
    <cellStyle name="s_Valuation _DB Dados do Mercado_Açúcar Físico não embarcado - Nov08 - Conferido_RES504-NATIXIS_Relatório Gerencial" xfId="30074"/>
    <cellStyle name="s_Valuation _DB Dados do Mercado_Açúcar Físico não embarcado - Nov08 - Conferido_RES504-NATIXIS_Relatório Gerencial 2" xfId="30075"/>
    <cellStyle name="s_Valuation _DB Dados do Mercado_Açúcar Físico não embarcado - Nov08 - Conferido_RES504-NATIXIS_Relatório Gerencial 2_15-FINANCEIRAS" xfId="30076"/>
    <cellStyle name="s_Valuation _DB Dados do Mercado_Açúcar Físico não embarcado - Nov08 - Conferido_RES504-NATIXIS_Relatório Gerencial_15-FINANCEIRAS" xfId="30077"/>
    <cellStyle name="s_Valuation _DB Dados do Mercado_Açúcar Físico não embarcado - Nov08 - Conferido_RES504-NATIXIS_Relatório Gerencial_15-FINANCEIRAS_1" xfId="30078"/>
    <cellStyle name="s_Valuation _DB Dados do Mercado_Açúcar Físico não embarcado - Nov08 - Conferido_RES504-NATIXIS_Relatório Gerencial_2-DRE" xfId="30079"/>
    <cellStyle name="s_Valuation _DB Dados do Mercado_Açúcar Físico não embarcado - Nov08 - Conferido_RES504-NATIXIS_Relatório Gerencial_2-DRE_Dep_Judiciais-Contingências" xfId="30080"/>
    <cellStyle name="s_Valuation _DB Dados do Mercado_Açúcar Físico não embarcado - Nov08 - Conferido_RES504-NATIXIS_Relatório Gerencial_2-DRE_DFC Gerencial" xfId="30081"/>
    <cellStyle name="s_Valuation _DB Dados do Mercado_Açúcar Físico não embarcado - Nov08 - Conferido_RES504-NATIXIS_Relatório Gerencial_2-DRE_DMPL" xfId="30082"/>
    <cellStyle name="s_Valuation _DB Dados do Mercado_Açúcar Físico não embarcado - Nov08 - Conferido_RES504-NATIXIS_Relatório Gerencial_3-Balanço" xfId="30083"/>
    <cellStyle name="s_Valuation _DB Dados do Mercado_Açúcar Físico não embarcado - Nov08 - Conferido_RES504-NATIXIS_Relatório Gerencial_7-Estoque" xfId="30084"/>
    <cellStyle name="s_Valuation _DB Dados do Mercado_Açúcar Físico não embarcado - Nov08 - Conferido_RES504-NATIXIS_Relatório Gerencial_DB Entrada" xfId="30085"/>
    <cellStyle name="s_Valuation _DB Dados do Mercado_Açúcar Físico não embarcado - Nov08 - Conferido_RES504-NATIXIS_Relatório Gerencial_DB Entrada 2" xfId="30086"/>
    <cellStyle name="s_Valuation _DB Dados do Mercado_Açúcar Físico não embarcado - Nov08 - Conferido_RES504-NATIXIS_Relatório Gerencial_DB Entrada 2_15-FINANCEIRAS" xfId="30087"/>
    <cellStyle name="s_Valuation _DB Dados do Mercado_Açúcar Físico não embarcado - Nov08 - Conferido_RES504-NATIXIS_Relatório Gerencial_DB Entrada_15-FINANCEIRAS" xfId="30088"/>
    <cellStyle name="s_Valuation _DB Dados do Mercado_Açúcar Físico não embarcado - Nov08 - Conferido_RES504-NATIXIS_Relatório Gerencial_DB Entrada_15-FINANCEIRAS_1" xfId="30089"/>
    <cellStyle name="s_Valuation _DB Dados do Mercado_Açúcar Físico não embarcado - Nov08 - Conferido_RES504-NATIXIS_Relatório Gerencial_DB Entrada_2-DRE" xfId="30090"/>
    <cellStyle name="s_Valuation _DB Dados do Mercado_Açúcar Físico não embarcado - Nov08 - Conferido_RES504-NATIXIS_Relatório Gerencial_DB Entrada_2-DRE_Dep_Judiciais-Contingências" xfId="30091"/>
    <cellStyle name="s_Valuation _DB Dados do Mercado_Açúcar Físico não embarcado - Nov08 - Conferido_RES504-NATIXIS_Relatório Gerencial_DB Entrada_2-DRE_DFC Gerencial" xfId="30092"/>
    <cellStyle name="s_Valuation _DB Dados do Mercado_Açúcar Físico não embarcado - Nov08 - Conferido_RES504-NATIXIS_Relatório Gerencial_DB Entrada_2-DRE_DMPL" xfId="30093"/>
    <cellStyle name="s_Valuation _DB Dados do Mercado_Açúcar Físico não embarcado - Nov08 - Conferido_RES504-NATIXIS_Relatório Gerencial_DB Entrada_3-Balanço" xfId="30094"/>
    <cellStyle name="s_Valuation _DB Dados do Mercado_Açúcar Físico não embarcado - Nov08 - Conferido_RES504-NATIXIS_Relatório Gerencial_DB Entrada_7-Estoque" xfId="30095"/>
    <cellStyle name="s_Valuation _DB Dados do Mercado_Açúcar Físico não embarcado - Nov08 - Conferido_RES505-SUCDENUK" xfId="30096"/>
    <cellStyle name="s_Valuation _DB Dados do Mercado_Açúcar Físico não embarcado - Nov08 - Conferido_RES505-SUCDENUK 2" xfId="30097"/>
    <cellStyle name="s_Valuation _DB Dados do Mercado_Açúcar Físico não embarcado - Nov08 - Conferido_RES505-SUCDENUK 2_15-FINANCEIRAS" xfId="30098"/>
    <cellStyle name="s_Valuation _DB Dados do Mercado_Açúcar Físico não embarcado - Nov08 - Conferido_RES505-SUCDENUK_15-FINANCEIRAS" xfId="30099"/>
    <cellStyle name="s_Valuation _DB Dados do Mercado_Açúcar Físico não embarcado - Nov08 - Conferido_RES505-SUCDENUK_15-FINANCEIRAS_1" xfId="30100"/>
    <cellStyle name="s_Valuation _DB Dados do Mercado_Açúcar Físico não embarcado - Nov08 - Conferido_RES505-SUCDENUK_2-DRE" xfId="30101"/>
    <cellStyle name="s_Valuation _DB Dados do Mercado_Açúcar Físico não embarcado - Nov08 - Conferido_RES505-SUCDENUK_2-DRE_Dep_Judiciais-Contingências" xfId="30102"/>
    <cellStyle name="s_Valuation _DB Dados do Mercado_Açúcar Físico não embarcado - Nov08 - Conferido_RES505-SUCDENUK_2-DRE_DFC Gerencial" xfId="30103"/>
    <cellStyle name="s_Valuation _DB Dados do Mercado_Açúcar Físico não embarcado - Nov08 - Conferido_RES505-SUCDENUK_2-DRE_DMPL" xfId="30104"/>
    <cellStyle name="s_Valuation _DB Dados do Mercado_Açúcar Físico não embarcado - Nov08 - Conferido_RES505-SUCDENUK_3-Balanço" xfId="30105"/>
    <cellStyle name="s_Valuation _DB Dados do Mercado_Açúcar Físico não embarcado - Nov08 - Conferido_RES505-SUCDENUK_7-Estoque" xfId="30106"/>
    <cellStyle name="s_Valuation _DB Dados do Mercado_Açúcar Físico não embarcado - Nov08 - Conferido_RES505-SUCDENUK_Relatório Gerencial" xfId="30107"/>
    <cellStyle name="s_Valuation _DB Dados do Mercado_Açúcar Físico não embarcado - Nov08 - Conferido_RES505-SUCDENUK_Relatório Gerencial 2" xfId="30108"/>
    <cellStyle name="s_Valuation _DB Dados do Mercado_Açúcar Físico não embarcado - Nov08 - Conferido_RES505-SUCDENUK_Relatório Gerencial 2_15-FINANCEIRAS" xfId="30109"/>
    <cellStyle name="s_Valuation _DB Dados do Mercado_Açúcar Físico não embarcado - Nov08 - Conferido_RES505-SUCDENUK_Relatório Gerencial_15-FINANCEIRAS" xfId="30110"/>
    <cellStyle name="s_Valuation _DB Dados do Mercado_Açúcar Físico não embarcado - Nov08 - Conferido_RES505-SUCDENUK_Relatório Gerencial_15-FINANCEIRAS_1" xfId="30111"/>
    <cellStyle name="s_Valuation _DB Dados do Mercado_Açúcar Físico não embarcado - Nov08 - Conferido_RES505-SUCDENUK_Relatório Gerencial_2-DRE" xfId="30112"/>
    <cellStyle name="s_Valuation _DB Dados do Mercado_Açúcar Físico não embarcado - Nov08 - Conferido_RES505-SUCDENUK_Relatório Gerencial_2-DRE_Dep_Judiciais-Contingências" xfId="30113"/>
    <cellStyle name="s_Valuation _DB Dados do Mercado_Açúcar Físico não embarcado - Nov08 - Conferido_RES505-SUCDENUK_Relatório Gerencial_2-DRE_DFC Gerencial" xfId="30114"/>
    <cellStyle name="s_Valuation _DB Dados do Mercado_Açúcar Físico não embarcado - Nov08 - Conferido_RES505-SUCDENUK_Relatório Gerencial_2-DRE_DMPL" xfId="30115"/>
    <cellStyle name="s_Valuation _DB Dados do Mercado_Açúcar Físico não embarcado - Nov08 - Conferido_RES505-SUCDENUK_Relatório Gerencial_3-Balanço" xfId="30116"/>
    <cellStyle name="s_Valuation _DB Dados do Mercado_Açúcar Físico não embarcado - Nov08 - Conferido_RES505-SUCDENUK_Relatório Gerencial_7-Estoque" xfId="30117"/>
    <cellStyle name="s_Valuation _DB Dados do Mercado_Açúcar Físico não embarcado - Nov08 - Conferido_RES505-SUCDENUK_Relatório Gerencial_DB Entrada" xfId="30118"/>
    <cellStyle name="s_Valuation _DB Dados do Mercado_Açúcar Físico não embarcado - Nov08 - Conferido_RES505-SUCDENUK_Relatório Gerencial_DB Entrada 2" xfId="30119"/>
    <cellStyle name="s_Valuation _DB Dados do Mercado_Açúcar Físico não embarcado - Nov08 - Conferido_RES505-SUCDENUK_Relatório Gerencial_DB Entrada 2_15-FINANCEIRAS" xfId="30120"/>
    <cellStyle name="s_Valuation _DB Dados do Mercado_Açúcar Físico não embarcado - Nov08 - Conferido_RES505-SUCDENUK_Relatório Gerencial_DB Entrada_15-FINANCEIRAS" xfId="30121"/>
    <cellStyle name="s_Valuation _DB Dados do Mercado_Açúcar Físico não embarcado - Nov08 - Conferido_RES505-SUCDENUK_Relatório Gerencial_DB Entrada_15-FINANCEIRAS_1" xfId="30122"/>
    <cellStyle name="s_Valuation _DB Dados do Mercado_Açúcar Físico não embarcado - Nov08 - Conferido_RES505-SUCDENUK_Relatório Gerencial_DB Entrada_2-DRE" xfId="30123"/>
    <cellStyle name="s_Valuation _DB Dados do Mercado_Açúcar Físico não embarcado - Nov08 - Conferido_RES505-SUCDENUK_Relatório Gerencial_DB Entrada_2-DRE_Dep_Judiciais-Contingências" xfId="30124"/>
    <cellStyle name="s_Valuation _DB Dados do Mercado_Açúcar Físico não embarcado - Nov08 - Conferido_RES505-SUCDENUK_Relatório Gerencial_DB Entrada_2-DRE_DFC Gerencial" xfId="30125"/>
    <cellStyle name="s_Valuation _DB Dados do Mercado_Açúcar Físico não embarcado - Nov08 - Conferido_RES505-SUCDENUK_Relatório Gerencial_DB Entrada_2-DRE_DMPL" xfId="30126"/>
    <cellStyle name="s_Valuation _DB Dados do Mercado_Açúcar Físico não embarcado - Nov08 - Conferido_RES505-SUCDENUK_Relatório Gerencial_DB Entrada_3-Balanço" xfId="30127"/>
    <cellStyle name="s_Valuation _DB Dados do Mercado_Açúcar Físico não embarcado - Nov08 - Conferido_RES505-SUCDENUK_Relatório Gerencial_DB Entrada_7-Estoque" xfId="30128"/>
    <cellStyle name="s_Valuation _DB Dados do Mercado_Açúcar Físico não embarcado - Nov08 - Conferido_RES507-HENCORP" xfId="30129"/>
    <cellStyle name="s_Valuation _DB Dados do Mercado_Açúcar Físico não embarcado - Nov08 - Conferido_RES507-HENCORP 2" xfId="30130"/>
    <cellStyle name="s_Valuation _DB Dados do Mercado_Açúcar Físico não embarcado - Nov08 - Conferido_RES507-HENCORP 2_15-FINANCEIRAS" xfId="30131"/>
    <cellStyle name="s_Valuation _DB Dados do Mercado_Açúcar Físico não embarcado - Nov08 - Conferido_RES507-HENCORP_15-FINANCEIRAS" xfId="30132"/>
    <cellStyle name="s_Valuation _DB Dados do Mercado_Açúcar Físico não embarcado - Nov08 - Conferido_RES507-HENCORP_15-FINANCEIRAS_1" xfId="30133"/>
    <cellStyle name="s_Valuation _DB Dados do Mercado_Açúcar Físico não embarcado - Nov08 - Conferido_RES507-HENCORP_2-DRE" xfId="30134"/>
    <cellStyle name="s_Valuation _DB Dados do Mercado_Açúcar Físico não embarcado - Nov08 - Conferido_RES507-HENCORP_2-DRE_Dep_Judiciais-Contingências" xfId="30135"/>
    <cellStyle name="s_Valuation _DB Dados do Mercado_Açúcar Físico não embarcado - Nov08 - Conferido_RES507-HENCORP_2-DRE_DFC Gerencial" xfId="30136"/>
    <cellStyle name="s_Valuation _DB Dados do Mercado_Açúcar Físico não embarcado - Nov08 - Conferido_RES507-HENCORP_2-DRE_DMPL" xfId="30137"/>
    <cellStyle name="s_Valuation _DB Dados do Mercado_Açúcar Físico não embarcado - Nov08 - Conferido_RES507-HENCORP_3-Balanço" xfId="30138"/>
    <cellStyle name="s_Valuation _DB Dados do Mercado_Açúcar Físico não embarcado - Nov08 - Conferido_RES507-HENCORP_7-Estoque" xfId="30139"/>
    <cellStyle name="s_Valuation _DB Dados do Mercado_Açúcar Físico não embarcado - Nov08 - Conferido_RES507-HENCORP_Relatório Gerencial" xfId="30140"/>
    <cellStyle name="s_Valuation _DB Dados do Mercado_Açúcar Físico não embarcado - Nov08 - Conferido_RES507-HENCORP_Relatório Gerencial 2" xfId="30141"/>
    <cellStyle name="s_Valuation _DB Dados do Mercado_Açúcar Físico não embarcado - Nov08 - Conferido_RES507-HENCORP_Relatório Gerencial 2_15-FINANCEIRAS" xfId="30142"/>
    <cellStyle name="s_Valuation _DB Dados do Mercado_Açúcar Físico não embarcado - Nov08 - Conferido_RES507-HENCORP_Relatório Gerencial_15-FINANCEIRAS" xfId="30143"/>
    <cellStyle name="s_Valuation _DB Dados do Mercado_Açúcar Físico não embarcado - Nov08 - Conferido_RES507-HENCORP_Relatório Gerencial_15-FINANCEIRAS_1" xfId="30144"/>
    <cellStyle name="s_Valuation _DB Dados do Mercado_Açúcar Físico não embarcado - Nov08 - Conferido_RES507-HENCORP_Relatório Gerencial_2-DRE" xfId="30145"/>
    <cellStyle name="s_Valuation _DB Dados do Mercado_Açúcar Físico não embarcado - Nov08 - Conferido_RES507-HENCORP_Relatório Gerencial_2-DRE_Dep_Judiciais-Contingências" xfId="30146"/>
    <cellStyle name="s_Valuation _DB Dados do Mercado_Açúcar Físico não embarcado - Nov08 - Conferido_RES507-HENCORP_Relatório Gerencial_2-DRE_DFC Gerencial" xfId="30147"/>
    <cellStyle name="s_Valuation _DB Dados do Mercado_Açúcar Físico não embarcado - Nov08 - Conferido_RES507-HENCORP_Relatório Gerencial_2-DRE_DMPL" xfId="30148"/>
    <cellStyle name="s_Valuation _DB Dados do Mercado_Açúcar Físico não embarcado - Nov08 - Conferido_RES507-HENCORP_Relatório Gerencial_3-Balanço" xfId="30149"/>
    <cellStyle name="s_Valuation _DB Dados do Mercado_Açúcar Físico não embarcado - Nov08 - Conferido_RES507-HENCORP_Relatório Gerencial_7-Estoque" xfId="30150"/>
    <cellStyle name="s_Valuation _DB Dados do Mercado_Açúcar Físico não embarcado - Nov08 - Conferido_RES507-HENCORP_Relatório Gerencial_DB Entrada" xfId="30151"/>
    <cellStyle name="s_Valuation _DB Dados do Mercado_Açúcar Físico não embarcado - Nov08 - Conferido_RES507-HENCORP_Relatório Gerencial_DB Entrada 2" xfId="30152"/>
    <cellStyle name="s_Valuation _DB Dados do Mercado_Açúcar Físico não embarcado - Nov08 - Conferido_RES507-HENCORP_Relatório Gerencial_DB Entrada 2_15-FINANCEIRAS" xfId="30153"/>
    <cellStyle name="s_Valuation _DB Dados do Mercado_Açúcar Físico não embarcado - Nov08 - Conferido_RES507-HENCORP_Relatório Gerencial_DB Entrada_15-FINANCEIRAS" xfId="30154"/>
    <cellStyle name="s_Valuation _DB Dados do Mercado_Açúcar Físico não embarcado - Nov08 - Conferido_RES507-HENCORP_Relatório Gerencial_DB Entrada_15-FINANCEIRAS_1" xfId="30155"/>
    <cellStyle name="s_Valuation _DB Dados do Mercado_Açúcar Físico não embarcado - Nov08 - Conferido_RES507-HENCORP_Relatório Gerencial_DB Entrada_2-DRE" xfId="30156"/>
    <cellStyle name="s_Valuation _DB Dados do Mercado_Açúcar Físico não embarcado - Nov08 - Conferido_RES507-HENCORP_Relatório Gerencial_DB Entrada_2-DRE_Dep_Judiciais-Contingências" xfId="30157"/>
    <cellStyle name="s_Valuation _DB Dados do Mercado_Açúcar Físico não embarcado - Nov08 - Conferido_RES507-HENCORP_Relatório Gerencial_DB Entrada_2-DRE_DFC Gerencial" xfId="30158"/>
    <cellStyle name="s_Valuation _DB Dados do Mercado_Açúcar Físico não embarcado - Nov08 - Conferido_RES507-HENCORP_Relatório Gerencial_DB Entrada_2-DRE_DMPL" xfId="30159"/>
    <cellStyle name="s_Valuation _DB Dados do Mercado_Açúcar Físico não embarcado - Nov08 - Conferido_RES507-HENCORP_Relatório Gerencial_DB Entrada_3-Balanço" xfId="30160"/>
    <cellStyle name="s_Valuation _DB Dados do Mercado_Açúcar Físico não embarcado - Nov08 - Conferido_RES507-HENCORP_Relatório Gerencial_DB Entrada_7-Estoque" xfId="30161"/>
    <cellStyle name="s_Valuation _DB Dados do Mercado_Açúcar Físico não embarcado - Nov08 - Conferido_Sistema Cosan backup 103 Retirada de relatorios" xfId="30162"/>
    <cellStyle name="s_Valuation _DB Dados do Mercado_Açúcar Físico não embarcado - Nov08 - Conferido_Sistema Cosan backup 103 Retirada de relatorios 2" xfId="30163"/>
    <cellStyle name="s_Valuation _DB Dados do Mercado_Açúcar Físico não embarcado - Nov08 - Conferido_Sistema Cosan backup 103 Retirada de relatorios 2_15-FINANCEIRAS" xfId="30164"/>
    <cellStyle name="s_Valuation _DB Dados do Mercado_Açúcar Físico não embarcado - Nov08 - Conferido_Sistema Cosan backup 103 Retirada de relatorios_15-FINANCEIRAS" xfId="30165"/>
    <cellStyle name="s_Valuation _DB Dados do Mercado_Açúcar Físico não embarcado - Nov08 - Conferido_Sistema Cosan backup 103 Retirada de relatorios_15-FINANCEIRAS_1" xfId="30166"/>
    <cellStyle name="s_Valuation _DB Dados do Mercado_Açúcar Físico não embarcado - Nov08 - Conferido_Sistema Cosan backup 103 Retirada de relatorios_2-DRE" xfId="30167"/>
    <cellStyle name="s_Valuation _DB Dados do Mercado_Açúcar Físico não embarcado - Nov08 - Conferido_Sistema Cosan backup 103 Retirada de relatorios_2-DRE_Dep_Judiciais-Contingências" xfId="30168"/>
    <cellStyle name="s_Valuation _DB Dados do Mercado_Açúcar Físico não embarcado - Nov08 - Conferido_Sistema Cosan backup 103 Retirada de relatorios_2-DRE_DFC Gerencial" xfId="30169"/>
    <cellStyle name="s_Valuation _DB Dados do Mercado_Açúcar Físico não embarcado - Nov08 - Conferido_Sistema Cosan backup 103 Retirada de relatorios_2-DRE_DMPL" xfId="30170"/>
    <cellStyle name="s_Valuation _DB Dados do Mercado_Açúcar Físico não embarcado - Nov08 - Conferido_Sistema Cosan backup 103 Retirada de relatorios_3-Balanço" xfId="30171"/>
    <cellStyle name="s_Valuation _DB Dados do Mercado_Açúcar Físico não embarcado - Nov08 - Conferido_Sistema Cosan backup 103 Retirada de relatorios_7-Estoque" xfId="30172"/>
    <cellStyle name="s_Valuation _DB Dados do Mercado_Açúcar Físico não embarcado - Nov08 - Conferido_Sugar #11" xfId="30173"/>
    <cellStyle name="s_Valuation _DB Dados do Mercado_Açúcar Físico não embarcado - Nov08 - Conferido_Sugar #11 2" xfId="30174"/>
    <cellStyle name="s_Valuation _DB Dados do Mercado_Açúcar Físico não embarcado - Nov08 - Conferido_Sugar #11 2_15-FINANCEIRAS" xfId="30175"/>
    <cellStyle name="s_Valuation _DB Dados do Mercado_Açúcar Físico não embarcado - Nov08 - Conferido_Sugar #11_15-FINANCEIRAS" xfId="30176"/>
    <cellStyle name="s_Valuation _DB Dados do Mercado_Açúcar Físico não embarcado - Nov08 - Conferido_Sugar #11_15-FINANCEIRAS_1" xfId="30177"/>
    <cellStyle name="s_Valuation _DB Dados do Mercado_Açúcar Físico não embarcado - Nov08 - Conferido_Sugar #11_2-DRE" xfId="30178"/>
    <cellStyle name="s_Valuation _DB Dados do Mercado_Açúcar Físico não embarcado - Nov08 - Conferido_Sugar #11_2-DRE_Dep_Judiciais-Contingências" xfId="30179"/>
    <cellStyle name="s_Valuation _DB Dados do Mercado_Açúcar Físico não embarcado - Nov08 - Conferido_Sugar #11_2-DRE_DFC Gerencial" xfId="30180"/>
    <cellStyle name="s_Valuation _DB Dados do Mercado_Açúcar Físico não embarcado - Nov08 - Conferido_Sugar #11_2-DRE_DMPL" xfId="30181"/>
    <cellStyle name="s_Valuation _DB Dados do Mercado_Açúcar Físico não embarcado - Nov08 - Conferido_Sugar #11_3-Balanço" xfId="30182"/>
    <cellStyle name="s_Valuation _DB Dados do Mercado_Açúcar Físico não embarcado - Nov08 - Conferido_Sugar #11_7-Estoque" xfId="30183"/>
    <cellStyle name="s_Valuation _DB Dados do Mercado_Açúcar Físico não embarcado - Nov08 - Conferido_Sugar #11_Relatório Gerencial" xfId="30184"/>
    <cellStyle name="s_Valuation _DB Dados do Mercado_Açúcar Físico não embarcado - Nov08 - Conferido_Sugar #11_Relatório Gerencial 2" xfId="30185"/>
    <cellStyle name="s_Valuation _DB Dados do Mercado_Açúcar Físico não embarcado - Nov08 - Conferido_Sugar #11_Relatório Gerencial 2_15-FINANCEIRAS" xfId="30186"/>
    <cellStyle name="s_Valuation _DB Dados do Mercado_Açúcar Físico não embarcado - Nov08 - Conferido_Sugar #11_Relatório Gerencial_15-FINANCEIRAS" xfId="30187"/>
    <cellStyle name="s_Valuation _DB Dados do Mercado_Açúcar Físico não embarcado - Nov08 - Conferido_Sugar #11_Relatório Gerencial_15-FINANCEIRAS_1" xfId="30188"/>
    <cellStyle name="s_Valuation _DB Dados do Mercado_Açúcar Físico não embarcado - Nov08 - Conferido_Sugar #11_Relatório Gerencial_2-DRE" xfId="30189"/>
    <cellStyle name="s_Valuation _DB Dados do Mercado_Açúcar Físico não embarcado - Nov08 - Conferido_Sugar #11_Relatório Gerencial_2-DRE_Dep_Judiciais-Contingências" xfId="30190"/>
    <cellStyle name="s_Valuation _DB Dados do Mercado_Açúcar Físico não embarcado - Nov08 - Conferido_Sugar #11_Relatório Gerencial_2-DRE_DFC Gerencial" xfId="30191"/>
    <cellStyle name="s_Valuation _DB Dados do Mercado_Açúcar Físico não embarcado - Nov08 - Conferido_Sugar #11_Relatório Gerencial_2-DRE_DMPL" xfId="30192"/>
    <cellStyle name="s_Valuation _DB Dados do Mercado_Açúcar Físico não embarcado - Nov08 - Conferido_Sugar #11_Relatório Gerencial_3-Balanço" xfId="30193"/>
    <cellStyle name="s_Valuation _DB Dados do Mercado_Açúcar Físico não embarcado - Nov08 - Conferido_Sugar #11_Relatório Gerencial_7-Estoque" xfId="30194"/>
    <cellStyle name="s_Valuation _DB Dados do Mercado_Açúcar Físico não embarcado - Nov08 - Conferido_Sugar #11_Relatório Gerencial_DB Entrada" xfId="30195"/>
    <cellStyle name="s_Valuation _DB Dados do Mercado_Açúcar Físico não embarcado - Nov08 - Conferido_Sugar #11_Relatório Gerencial_DB Entrada 2" xfId="30196"/>
    <cellStyle name="s_Valuation _DB Dados do Mercado_Açúcar Físico não embarcado - Nov08 - Conferido_Sugar #11_Relatório Gerencial_DB Entrada 2_15-FINANCEIRAS" xfId="30197"/>
    <cellStyle name="s_Valuation _DB Dados do Mercado_Açúcar Físico não embarcado - Nov08 - Conferido_Sugar #11_Relatório Gerencial_DB Entrada_15-FINANCEIRAS" xfId="30198"/>
    <cellStyle name="s_Valuation _DB Dados do Mercado_Açúcar Físico não embarcado - Nov08 - Conferido_Sugar #11_Relatório Gerencial_DB Entrada_15-FINANCEIRAS_1" xfId="30199"/>
    <cellStyle name="s_Valuation _DB Dados do Mercado_Açúcar Físico não embarcado - Nov08 - Conferido_Sugar #11_Relatório Gerencial_DB Entrada_2-DRE" xfId="30200"/>
    <cellStyle name="s_Valuation _DB Dados do Mercado_Açúcar Físico não embarcado - Nov08 - Conferido_Sugar #11_Relatório Gerencial_DB Entrada_2-DRE_Dep_Judiciais-Contingências" xfId="30201"/>
    <cellStyle name="s_Valuation _DB Dados do Mercado_Açúcar Físico não embarcado - Nov08 - Conferido_Sugar #11_Relatório Gerencial_DB Entrada_2-DRE_DFC Gerencial" xfId="30202"/>
    <cellStyle name="s_Valuation _DB Dados do Mercado_Açúcar Físico não embarcado - Nov08 - Conferido_Sugar #11_Relatório Gerencial_DB Entrada_2-DRE_DMPL" xfId="30203"/>
    <cellStyle name="s_Valuation _DB Dados do Mercado_Açúcar Físico não embarcado - Nov08 - Conferido_Sugar #11_Relatório Gerencial_DB Entrada_3-Balanço" xfId="30204"/>
    <cellStyle name="s_Valuation _DB Dados do Mercado_Açúcar Físico não embarcado - Nov08 - Conferido_Sugar #11_Relatório Gerencial_DB Entrada_7-Estoque" xfId="30205"/>
    <cellStyle name="s_Valuation _DB Dados do Mercado_Açúcar Físico não embarcado - Nov08 - Conferido_Sugar #5" xfId="30206"/>
    <cellStyle name="s_Valuation _DB Dados do Mercado_Açúcar Físico não embarcado - Nov08 - Conferido_Sugar #5 2" xfId="30207"/>
    <cellStyle name="s_Valuation _DB Dados do Mercado_Açúcar Físico não embarcado - Nov08 - Conferido_Sugar #5 2_15-FINANCEIRAS" xfId="30208"/>
    <cellStyle name="s_Valuation _DB Dados do Mercado_Açúcar Físico não embarcado - Nov08 - Conferido_Sugar #5_15-FINANCEIRAS" xfId="30209"/>
    <cellStyle name="s_Valuation _DB Dados do Mercado_Açúcar Físico não embarcado - Nov08 - Conferido_Sugar #5_15-FINANCEIRAS_1" xfId="30210"/>
    <cellStyle name="s_Valuation _DB Dados do Mercado_Açúcar Físico não embarcado - Nov08 - Conferido_Sugar #5_2-DRE" xfId="30211"/>
    <cellStyle name="s_Valuation _DB Dados do Mercado_Açúcar Físico não embarcado - Nov08 - Conferido_Sugar #5_2-DRE_Dep_Judiciais-Contingências" xfId="30212"/>
    <cellStyle name="s_Valuation _DB Dados do Mercado_Açúcar Físico não embarcado - Nov08 - Conferido_Sugar #5_2-DRE_DFC Gerencial" xfId="30213"/>
    <cellStyle name="s_Valuation _DB Dados do Mercado_Açúcar Físico não embarcado - Nov08 - Conferido_Sugar #5_2-DRE_DMPL" xfId="30214"/>
    <cellStyle name="s_Valuation _DB Dados do Mercado_Açúcar Físico não embarcado - Nov08 - Conferido_Sugar #5_3-Balanço" xfId="30215"/>
    <cellStyle name="s_Valuation _DB Dados do Mercado_Açúcar Físico não embarcado - Nov08 - Conferido_Sugar #5_7-Estoque" xfId="30216"/>
    <cellStyle name="s_Valuation _DB Dados do Mercado_Açúcar Físico não embarcado - Nov08 - Conferido_Sugar #5_Relatório Gerencial" xfId="30217"/>
    <cellStyle name="s_Valuation _DB Dados do Mercado_Açúcar Físico não embarcado - Nov08 - Conferido_Sugar #5_Relatório Gerencial 2" xfId="30218"/>
    <cellStyle name="s_Valuation _DB Dados do Mercado_Açúcar Físico não embarcado - Nov08 - Conferido_Sugar #5_Relatório Gerencial 2_15-FINANCEIRAS" xfId="30219"/>
    <cellStyle name="s_Valuation _DB Dados do Mercado_Açúcar Físico não embarcado - Nov08 - Conferido_Sugar #5_Relatório Gerencial_15-FINANCEIRAS" xfId="30220"/>
    <cellStyle name="s_Valuation _DB Dados do Mercado_Açúcar Físico não embarcado - Nov08 - Conferido_Sugar #5_Relatório Gerencial_15-FINANCEIRAS_1" xfId="30221"/>
    <cellStyle name="s_Valuation _DB Dados do Mercado_Açúcar Físico não embarcado - Nov08 - Conferido_Sugar #5_Relatório Gerencial_2-DRE" xfId="30222"/>
    <cellStyle name="s_Valuation _DB Dados do Mercado_Açúcar Físico não embarcado - Nov08 - Conferido_Sugar #5_Relatório Gerencial_2-DRE_Dep_Judiciais-Contingências" xfId="30223"/>
    <cellStyle name="s_Valuation _DB Dados do Mercado_Açúcar Físico não embarcado - Nov08 - Conferido_Sugar #5_Relatório Gerencial_2-DRE_DFC Gerencial" xfId="30224"/>
    <cellStyle name="s_Valuation _DB Dados do Mercado_Açúcar Físico não embarcado - Nov08 - Conferido_Sugar #5_Relatório Gerencial_2-DRE_DMPL" xfId="30225"/>
    <cellStyle name="s_Valuation _DB Dados do Mercado_Açúcar Físico não embarcado - Nov08 - Conferido_Sugar #5_Relatório Gerencial_3-Balanço" xfId="30226"/>
    <cellStyle name="s_Valuation _DB Dados do Mercado_Açúcar Físico não embarcado - Nov08 - Conferido_Sugar #5_Relatório Gerencial_7-Estoque" xfId="30227"/>
    <cellStyle name="s_Valuation _DB Dados do Mercado_Açúcar Físico não embarcado - Nov08 - Conferido_Sugar #5_Relatório Gerencial_DB Entrada" xfId="30228"/>
    <cellStyle name="s_Valuation _DB Dados do Mercado_Açúcar Físico não embarcado - Nov08 - Conferido_Sugar #5_Relatório Gerencial_DB Entrada 2" xfId="30229"/>
    <cellStyle name="s_Valuation _DB Dados do Mercado_Açúcar Físico não embarcado - Nov08 - Conferido_Sugar #5_Relatório Gerencial_DB Entrada 2_15-FINANCEIRAS" xfId="30230"/>
    <cellStyle name="s_Valuation _DB Dados do Mercado_Açúcar Físico não embarcado - Nov08 - Conferido_Sugar #5_Relatório Gerencial_DB Entrada_15-FINANCEIRAS" xfId="30231"/>
    <cellStyle name="s_Valuation _DB Dados do Mercado_Açúcar Físico não embarcado - Nov08 - Conferido_Sugar #5_Relatório Gerencial_DB Entrada_15-FINANCEIRAS_1" xfId="30232"/>
    <cellStyle name="s_Valuation _DB Dados do Mercado_Açúcar Físico não embarcado - Nov08 - Conferido_Sugar #5_Relatório Gerencial_DB Entrada_2-DRE" xfId="30233"/>
    <cellStyle name="s_Valuation _DB Dados do Mercado_Açúcar Físico não embarcado - Nov08 - Conferido_Sugar #5_Relatório Gerencial_DB Entrada_2-DRE_Dep_Judiciais-Contingências" xfId="30234"/>
    <cellStyle name="s_Valuation _DB Dados do Mercado_Açúcar Físico não embarcado - Nov08 - Conferido_Sugar #5_Relatório Gerencial_DB Entrada_2-DRE_DFC Gerencial" xfId="30235"/>
    <cellStyle name="s_Valuation _DB Dados do Mercado_Açúcar Físico não embarcado - Nov08 - Conferido_Sugar #5_Relatório Gerencial_DB Entrada_2-DRE_DMPL" xfId="30236"/>
    <cellStyle name="s_Valuation _DB Dados do Mercado_Açúcar Físico não embarcado - Nov08 - Conferido_Sugar #5_Relatório Gerencial_DB Entrada_3-Balanço" xfId="30237"/>
    <cellStyle name="s_Valuation _DB Dados do Mercado_Açúcar Físico não embarcado - Nov08 - Conferido_Sugar #5_Relatório Gerencial_DB Entrada_7-Estoque" xfId="30238"/>
    <cellStyle name="s_Valuation _DB Dados do Mercado_Açúcar Físico não embarcado Conferido - Mar09" xfId="30239"/>
    <cellStyle name="s_Valuation _DB Dados do Mercado_Açúcar Físico não embarcado Conferido - Mar09 2" xfId="30240"/>
    <cellStyle name="s_Valuation _DB Dados do Mercado_Açúcar Físico não embarcado Conferido - Mar09 2_15-FINANCEIRAS" xfId="30241"/>
    <cellStyle name="s_Valuation _DB Dados do Mercado_Açúcar Físico não embarcado Conferido - Mar09_15-FINANCEIRAS" xfId="30242"/>
    <cellStyle name="s_Valuation _DB Dados do Mercado_Açúcar Físico não embarcado Conferido - Mar09_15-FINANCEIRAS_1" xfId="30243"/>
    <cellStyle name="s_Valuation _DB Dados do Mercado_Açúcar Físico não embarcado Conferido - Mar09_2-DRE" xfId="30244"/>
    <cellStyle name="s_Valuation _DB Dados do Mercado_Açúcar Físico não embarcado Conferido - Mar09_2-DRE_Dep_Judiciais-Contingências" xfId="30245"/>
    <cellStyle name="s_Valuation _DB Dados do Mercado_Açúcar Físico não embarcado Conferido - Mar09_2-DRE_DFC Gerencial" xfId="30246"/>
    <cellStyle name="s_Valuation _DB Dados do Mercado_Açúcar Físico não embarcado Conferido - Mar09_2-DRE_DMPL" xfId="30247"/>
    <cellStyle name="s_Valuation _DB Dados do Mercado_Açúcar Físico não embarcado Conferido - Mar09_3-Balanço" xfId="30248"/>
    <cellStyle name="s_Valuation _DB Dados do Mercado_Açúcar Físico não embarcado Conferido - Mar09_7-Estoque" xfId="30249"/>
    <cellStyle name="s_Valuation _DB Dados do Mercado_Açúcar Físico não embarcado Conferido - Mar09_Relatório Gerencial" xfId="30250"/>
    <cellStyle name="s_Valuation _DB Dados do Mercado_Açúcar Físico não embarcado Conferido - Mar09_Relatório Gerencial 2" xfId="30251"/>
    <cellStyle name="s_Valuation _DB Dados do Mercado_Açúcar Físico não embarcado Conferido - Mar09_Relatório Gerencial 2_15-FINANCEIRAS" xfId="30252"/>
    <cellStyle name="s_Valuation _DB Dados do Mercado_Açúcar Físico não embarcado Conferido - Mar09_Relatório Gerencial_15-FINANCEIRAS" xfId="30253"/>
    <cellStyle name="s_Valuation _DB Dados do Mercado_Açúcar Físico não embarcado Conferido - Mar09_Relatório Gerencial_15-FINANCEIRAS_1" xfId="30254"/>
    <cellStyle name="s_Valuation _DB Dados do Mercado_Açúcar Físico não embarcado Conferido - Mar09_Relatório Gerencial_2-DRE" xfId="30255"/>
    <cellStyle name="s_Valuation _DB Dados do Mercado_Açúcar Físico não embarcado Conferido - Mar09_Relatório Gerencial_2-DRE_Dep_Judiciais-Contingências" xfId="30256"/>
    <cellStyle name="s_Valuation _DB Dados do Mercado_Açúcar Físico não embarcado Conferido - Mar09_Relatório Gerencial_2-DRE_DFC Gerencial" xfId="30257"/>
    <cellStyle name="s_Valuation _DB Dados do Mercado_Açúcar Físico não embarcado Conferido - Mar09_Relatório Gerencial_2-DRE_DMPL" xfId="30258"/>
    <cellStyle name="s_Valuation _DB Dados do Mercado_Açúcar Físico não embarcado Conferido - Mar09_Relatório Gerencial_3-Balanço" xfId="30259"/>
    <cellStyle name="s_Valuation _DB Dados do Mercado_Açúcar Físico não embarcado Conferido - Mar09_Relatório Gerencial_7-Estoque" xfId="30260"/>
    <cellStyle name="s_Valuation _DB Dados do Mercado_Açúcar Físico não embarcado Conferido - Mar09_Relatório Gerencial_DB Entrada" xfId="30261"/>
    <cellStyle name="s_Valuation _DB Dados do Mercado_Açúcar Físico não embarcado Conferido - Mar09_Relatório Gerencial_DB Entrada 2" xfId="30262"/>
    <cellStyle name="s_Valuation _DB Dados do Mercado_Açúcar Físico não embarcado Conferido - Mar09_Relatório Gerencial_DB Entrada 2_15-FINANCEIRAS" xfId="30263"/>
    <cellStyle name="s_Valuation _DB Dados do Mercado_Açúcar Físico não embarcado Conferido - Mar09_Relatório Gerencial_DB Entrada_15-FINANCEIRAS" xfId="30264"/>
    <cellStyle name="s_Valuation _DB Dados do Mercado_Açúcar Físico não embarcado Conferido - Mar09_Relatório Gerencial_DB Entrada_15-FINANCEIRAS_1" xfId="30265"/>
    <cellStyle name="s_Valuation _DB Dados do Mercado_Açúcar Físico não embarcado Conferido - Mar09_Relatório Gerencial_DB Entrada_2-DRE" xfId="30266"/>
    <cellStyle name="s_Valuation _DB Dados do Mercado_Açúcar Físico não embarcado Conferido - Mar09_Relatório Gerencial_DB Entrada_2-DRE_Dep_Judiciais-Contingências" xfId="30267"/>
    <cellStyle name="s_Valuation _DB Dados do Mercado_Açúcar Físico não embarcado Conferido - Mar09_Relatório Gerencial_DB Entrada_2-DRE_DFC Gerencial" xfId="30268"/>
    <cellStyle name="s_Valuation _DB Dados do Mercado_Açúcar Físico não embarcado Conferido - Mar09_Relatório Gerencial_DB Entrada_2-DRE_DMPL" xfId="30269"/>
    <cellStyle name="s_Valuation _DB Dados do Mercado_Açúcar Físico não embarcado Conferido - Mar09_Relatório Gerencial_DB Entrada_3-Balanço" xfId="30270"/>
    <cellStyle name="s_Valuation _DB Dados do Mercado_Açúcar Físico não embarcado Conferido - Mar09_Relatório Gerencial_DB Entrada_7-Estoque" xfId="30271"/>
    <cellStyle name="s_Valuation _DB Dados do Mercado_Balanço" xfId="30272"/>
    <cellStyle name="s_Valuation _DB Dados do Mercado_Base Julho" xfId="30273"/>
    <cellStyle name="s_Valuation _DB Dados do Mercado_Base Julho_Taxa Efetiva Cosan - Acumulado até Setembro 2011" xfId="30274"/>
    <cellStyle name="s_Valuation _DB Dados do Mercado_Base Junho" xfId="30275"/>
    <cellStyle name="s_Valuation _DB Dados do Mercado_Base Junho_Base Junho" xfId="30276"/>
    <cellStyle name="s_Valuation _DB Dados do Mercado_Base Junho_Base Junho_Base Julho" xfId="30277"/>
    <cellStyle name="s_Valuation _DB Dados do Mercado_Base Junho_Base Junho_Base Julho_Taxa Efetiva Cosan - Acumulado até Setembro 2011" xfId="30278"/>
    <cellStyle name="s_Valuation _DB Dados do Mercado_Base Junho_Taxa Efetiva Cosan - Acumulado até Setembro 2011" xfId="30279"/>
    <cellStyle name="s_Valuation _DB Dados do Mercado_Controle Extrato Diário2" xfId="30280"/>
    <cellStyle name="s_Valuation _DB Dados do Mercado_Controle Extrato Diário2 2" xfId="30281"/>
    <cellStyle name="s_Valuation _DB Dados do Mercado_Controle Extrato Diário2 2_15-FINANCEIRAS" xfId="30282"/>
    <cellStyle name="s_Valuation _DB Dados do Mercado_Controle Extrato Diário2_15-FINANCEIRAS" xfId="30283"/>
    <cellStyle name="s_Valuation _DB Dados do Mercado_Controle Extrato Diário2_15-FINANCEIRAS_1" xfId="30284"/>
    <cellStyle name="s_Valuation _DB Dados do Mercado_Controle Extrato Diário2_2-DRE" xfId="30285"/>
    <cellStyle name="s_Valuation _DB Dados do Mercado_Controle Extrato Diário2_2-DRE_Dep_Judiciais-Contingências" xfId="30286"/>
    <cellStyle name="s_Valuation _DB Dados do Mercado_Controle Extrato Diário2_2-DRE_DFC Gerencial" xfId="30287"/>
    <cellStyle name="s_Valuation _DB Dados do Mercado_Controle Extrato Diário2_2-DRE_DMPL" xfId="30288"/>
    <cellStyle name="s_Valuation _DB Dados do Mercado_Controle Extrato Diário2_3-Balanço" xfId="30289"/>
    <cellStyle name="s_Valuation _DB Dados do Mercado_Controle Extrato Diário2_7-Estoque" xfId="30290"/>
    <cellStyle name="s_Valuation _DB Dados do Mercado_Controle Extrato Diário2_Relatório Gerencial" xfId="30291"/>
    <cellStyle name="s_Valuation _DB Dados do Mercado_Controle Extrato Diário2_Relatório Gerencial 2" xfId="30292"/>
    <cellStyle name="s_Valuation _DB Dados do Mercado_Controle Extrato Diário2_Relatório Gerencial 2_15-FINANCEIRAS" xfId="30293"/>
    <cellStyle name="s_Valuation _DB Dados do Mercado_Controle Extrato Diário2_Relatório Gerencial_15-FINANCEIRAS" xfId="30294"/>
    <cellStyle name="s_Valuation _DB Dados do Mercado_Controle Extrato Diário2_Relatório Gerencial_15-FINANCEIRAS_1" xfId="30295"/>
    <cellStyle name="s_Valuation _DB Dados do Mercado_Controle Extrato Diário2_Relatório Gerencial_2-DRE" xfId="30296"/>
    <cellStyle name="s_Valuation _DB Dados do Mercado_Controle Extrato Diário2_Relatório Gerencial_2-DRE_Dep_Judiciais-Contingências" xfId="30297"/>
    <cellStyle name="s_Valuation _DB Dados do Mercado_Controle Extrato Diário2_Relatório Gerencial_2-DRE_DFC Gerencial" xfId="30298"/>
    <cellStyle name="s_Valuation _DB Dados do Mercado_Controle Extrato Diário2_Relatório Gerencial_2-DRE_DMPL" xfId="30299"/>
    <cellStyle name="s_Valuation _DB Dados do Mercado_Controle Extrato Diário2_Relatório Gerencial_3-Balanço" xfId="30300"/>
    <cellStyle name="s_Valuation _DB Dados do Mercado_Controle Extrato Diário2_Relatório Gerencial_7-Estoque" xfId="30301"/>
    <cellStyle name="s_Valuation _DB Dados do Mercado_Controle Extrato Diário2_Relatório Gerencial_DB Entrada" xfId="30302"/>
    <cellStyle name="s_Valuation _DB Dados do Mercado_Controle Extrato Diário2_Relatório Gerencial_DB Entrada 2" xfId="30303"/>
    <cellStyle name="s_Valuation _DB Dados do Mercado_Controle Extrato Diário2_Relatório Gerencial_DB Entrada 2_15-FINANCEIRAS" xfId="30304"/>
    <cellStyle name="s_Valuation _DB Dados do Mercado_Controle Extrato Diário2_Relatório Gerencial_DB Entrada_15-FINANCEIRAS" xfId="30305"/>
    <cellStyle name="s_Valuation _DB Dados do Mercado_Controle Extrato Diário2_Relatório Gerencial_DB Entrada_15-FINANCEIRAS_1" xfId="30306"/>
    <cellStyle name="s_Valuation _DB Dados do Mercado_Controle Extrato Diário2_Relatório Gerencial_DB Entrada_2-DRE" xfId="30307"/>
    <cellStyle name="s_Valuation _DB Dados do Mercado_Controle Extrato Diário2_Relatório Gerencial_DB Entrada_2-DRE_Dep_Judiciais-Contingências" xfId="30308"/>
    <cellStyle name="s_Valuation _DB Dados do Mercado_Controle Extrato Diário2_Relatório Gerencial_DB Entrada_2-DRE_DFC Gerencial" xfId="30309"/>
    <cellStyle name="s_Valuation _DB Dados do Mercado_Controle Extrato Diário2_Relatório Gerencial_DB Entrada_2-DRE_DMPL" xfId="30310"/>
    <cellStyle name="s_Valuation _DB Dados do Mercado_Controle Extrato Diário2_Relatório Gerencial_DB Entrada_3-Balanço" xfId="30311"/>
    <cellStyle name="s_Valuation _DB Dados do Mercado_Controle Extrato Diário2_Relatório Gerencial_DB Entrada_7-Estoque" xfId="30312"/>
    <cellStyle name="s_Valuation _DB Dados do Mercado_Cosan" xfId="30313"/>
    <cellStyle name="s_Valuation _DB Dados do Mercado_DB Boletas Abertas" xfId="30314"/>
    <cellStyle name="s_Valuation _DB Dados do Mercado_DB Boletas Abertas 2" xfId="30315"/>
    <cellStyle name="s_Valuation _DB Dados do Mercado_DB Boletas Abertas 2_15-FINANCEIRAS" xfId="30316"/>
    <cellStyle name="s_Valuation _DB Dados do Mercado_DB Boletas Abertas_15-FINANCEIRAS" xfId="30317"/>
    <cellStyle name="s_Valuation _DB Dados do Mercado_DB Boletas Abertas_15-FINANCEIRAS_1" xfId="30318"/>
    <cellStyle name="s_Valuation _DB Dados do Mercado_DB Boletas Abertas_2-DRE" xfId="30319"/>
    <cellStyle name="s_Valuation _DB Dados do Mercado_DB Boletas Abertas_2-DRE_Dep_Judiciais-Contingências" xfId="30320"/>
    <cellStyle name="s_Valuation _DB Dados do Mercado_DB Boletas Abertas_2-DRE_DFC Gerencial" xfId="30321"/>
    <cellStyle name="s_Valuation _DB Dados do Mercado_DB Boletas Abertas_2-DRE_DMPL" xfId="30322"/>
    <cellStyle name="s_Valuation _DB Dados do Mercado_DB Boletas Abertas_3-Balanço" xfId="30323"/>
    <cellStyle name="s_Valuation _DB Dados do Mercado_DB Boletas Abertas_7-Estoque" xfId="30324"/>
    <cellStyle name="s_Valuation _DB Dados do Mercado_DB Boletas Vencendo" xfId="30325"/>
    <cellStyle name="s_Valuation _DB Dados do Mercado_DB Boletas Vencendo 2" xfId="30326"/>
    <cellStyle name="s_Valuation _DB Dados do Mercado_DB Boletas Vencendo 2_15-FINANCEIRAS" xfId="30327"/>
    <cellStyle name="s_Valuation _DB Dados do Mercado_DB Boletas Vencendo_15-FINANCEIRAS" xfId="30328"/>
    <cellStyle name="s_Valuation _DB Dados do Mercado_DB Boletas Vencendo_15-FINANCEIRAS_1" xfId="30329"/>
    <cellStyle name="s_Valuation _DB Dados do Mercado_DB Boletas Vencendo_2-DRE" xfId="30330"/>
    <cellStyle name="s_Valuation _DB Dados do Mercado_DB Boletas Vencendo_2-DRE_Dep_Judiciais-Contingências" xfId="30331"/>
    <cellStyle name="s_Valuation _DB Dados do Mercado_DB Boletas Vencendo_2-DRE_DFC Gerencial" xfId="30332"/>
    <cellStyle name="s_Valuation _DB Dados do Mercado_DB Boletas Vencendo_2-DRE_DMPL" xfId="30333"/>
    <cellStyle name="s_Valuation _DB Dados do Mercado_DB Boletas Vencendo_3-Balanço" xfId="30334"/>
    <cellStyle name="s_Valuation _DB Dados do Mercado_DB Boletas Vencendo_7-Estoque" xfId="30335"/>
    <cellStyle name="s_Valuation _DB Dados do Mercado_DB Boletas Vencendo_Relatório Gerencial" xfId="30336"/>
    <cellStyle name="s_Valuation _DB Dados do Mercado_DB Boletas Vencendo_Relatório Gerencial 2" xfId="30337"/>
    <cellStyle name="s_Valuation _DB Dados do Mercado_DB Boletas Vencendo_Relatório Gerencial 2_15-FINANCEIRAS" xfId="30338"/>
    <cellStyle name="s_Valuation _DB Dados do Mercado_DB Boletas Vencendo_Relatório Gerencial_15-FINANCEIRAS" xfId="30339"/>
    <cellStyle name="s_Valuation _DB Dados do Mercado_DB Boletas Vencendo_Relatório Gerencial_15-FINANCEIRAS_1" xfId="30340"/>
    <cellStyle name="s_Valuation _DB Dados do Mercado_DB Boletas Vencendo_Relatório Gerencial_2-DRE" xfId="30341"/>
    <cellStyle name="s_Valuation _DB Dados do Mercado_DB Boletas Vencendo_Relatório Gerencial_2-DRE_Dep_Judiciais-Contingências" xfId="30342"/>
    <cellStyle name="s_Valuation _DB Dados do Mercado_DB Boletas Vencendo_Relatório Gerencial_2-DRE_DFC Gerencial" xfId="30343"/>
    <cellStyle name="s_Valuation _DB Dados do Mercado_DB Boletas Vencendo_Relatório Gerencial_2-DRE_DMPL" xfId="30344"/>
    <cellStyle name="s_Valuation _DB Dados do Mercado_DB Boletas Vencendo_Relatório Gerencial_3-Balanço" xfId="30345"/>
    <cellStyle name="s_Valuation _DB Dados do Mercado_DB Boletas Vencendo_Relatório Gerencial_7-Estoque" xfId="30346"/>
    <cellStyle name="s_Valuation _DB Dados do Mercado_DB Boletas Vencendo_Relatório Gerencial_DB Entrada" xfId="30347"/>
    <cellStyle name="s_Valuation _DB Dados do Mercado_DB Boletas Vencendo_Relatório Gerencial_DB Entrada 2" xfId="30348"/>
    <cellStyle name="s_Valuation _DB Dados do Mercado_DB Boletas Vencendo_Relatório Gerencial_DB Entrada 2_15-FINANCEIRAS" xfId="30349"/>
    <cellStyle name="s_Valuation _DB Dados do Mercado_DB Boletas Vencendo_Relatório Gerencial_DB Entrada_15-FINANCEIRAS" xfId="30350"/>
    <cellStyle name="s_Valuation _DB Dados do Mercado_DB Boletas Vencendo_Relatório Gerencial_DB Entrada_15-FINANCEIRAS_1" xfId="30351"/>
    <cellStyle name="s_Valuation _DB Dados do Mercado_DB Boletas Vencendo_Relatório Gerencial_DB Entrada_2-DRE" xfId="30352"/>
    <cellStyle name="s_Valuation _DB Dados do Mercado_DB Boletas Vencendo_Relatório Gerencial_DB Entrada_2-DRE_Dep_Judiciais-Contingências" xfId="30353"/>
    <cellStyle name="s_Valuation _DB Dados do Mercado_DB Boletas Vencendo_Relatório Gerencial_DB Entrada_2-DRE_DFC Gerencial" xfId="30354"/>
    <cellStyle name="s_Valuation _DB Dados do Mercado_DB Boletas Vencendo_Relatório Gerencial_DB Entrada_2-DRE_DMPL" xfId="30355"/>
    <cellStyle name="s_Valuation _DB Dados do Mercado_DB Boletas Vencendo_Relatório Gerencial_DB Entrada_3-Balanço" xfId="30356"/>
    <cellStyle name="s_Valuation _DB Dados do Mercado_DB Boletas Vencendo_Relatório Gerencial_DB Entrada_7-Estoque" xfId="30357"/>
    <cellStyle name="s_Valuation _DB Dados do Mercado_DB Controle" xfId="30358"/>
    <cellStyle name="s_Valuation _DB Dados do Mercado_DB Controle 2" xfId="30359"/>
    <cellStyle name="s_Valuation _DB Dados do Mercado_DB Controle 2_15-FINANCEIRAS" xfId="30360"/>
    <cellStyle name="s_Valuation _DB Dados do Mercado_DB Controle_15-FINANCEIRAS" xfId="30361"/>
    <cellStyle name="s_Valuation _DB Dados do Mercado_DB Controle_15-FINANCEIRAS_1" xfId="30362"/>
    <cellStyle name="s_Valuation _DB Dados do Mercado_DB Controle_2-DRE" xfId="30363"/>
    <cellStyle name="s_Valuation _DB Dados do Mercado_DB Controle_2-DRE_Dep_Judiciais-Contingências" xfId="30364"/>
    <cellStyle name="s_Valuation _DB Dados do Mercado_DB Controle_2-DRE_DFC Gerencial" xfId="30365"/>
    <cellStyle name="s_Valuation _DB Dados do Mercado_DB Controle_2-DRE_DMPL" xfId="30366"/>
    <cellStyle name="s_Valuation _DB Dados do Mercado_DB Controle_3-Balanço" xfId="30367"/>
    <cellStyle name="s_Valuation _DB Dados do Mercado_DB Controle_7-Estoque" xfId="30368"/>
    <cellStyle name="s_Valuation _DB Dados do Mercado_DB Controle_Relatório Gerencial" xfId="30369"/>
    <cellStyle name="s_Valuation _DB Dados do Mercado_DB Controle_Relatório Gerencial 2" xfId="30370"/>
    <cellStyle name="s_Valuation _DB Dados do Mercado_DB Controle_Relatório Gerencial 2_15-FINANCEIRAS" xfId="30371"/>
    <cellStyle name="s_Valuation _DB Dados do Mercado_DB Controle_Relatório Gerencial_15-FINANCEIRAS" xfId="30372"/>
    <cellStyle name="s_Valuation _DB Dados do Mercado_DB Controle_Relatório Gerencial_15-FINANCEIRAS_1" xfId="30373"/>
    <cellStyle name="s_Valuation _DB Dados do Mercado_DB Controle_Relatório Gerencial_2-DRE" xfId="30374"/>
    <cellStyle name="s_Valuation _DB Dados do Mercado_DB Controle_Relatório Gerencial_2-DRE_Dep_Judiciais-Contingências" xfId="30375"/>
    <cellStyle name="s_Valuation _DB Dados do Mercado_DB Controle_Relatório Gerencial_2-DRE_DFC Gerencial" xfId="30376"/>
    <cellStyle name="s_Valuation _DB Dados do Mercado_DB Controle_Relatório Gerencial_2-DRE_DMPL" xfId="30377"/>
    <cellStyle name="s_Valuation _DB Dados do Mercado_DB Controle_Relatório Gerencial_3-Balanço" xfId="30378"/>
    <cellStyle name="s_Valuation _DB Dados do Mercado_DB Controle_Relatório Gerencial_7-Estoque" xfId="30379"/>
    <cellStyle name="s_Valuation _DB Dados do Mercado_DB Controle_Relatório Gerencial_DB Entrada" xfId="30380"/>
    <cellStyle name="s_Valuation _DB Dados do Mercado_DB Controle_Relatório Gerencial_DB Entrada 2" xfId="30381"/>
    <cellStyle name="s_Valuation _DB Dados do Mercado_DB Controle_Relatório Gerencial_DB Entrada 2_15-FINANCEIRAS" xfId="30382"/>
    <cellStyle name="s_Valuation _DB Dados do Mercado_DB Controle_Relatório Gerencial_DB Entrada_15-FINANCEIRAS" xfId="30383"/>
    <cellStyle name="s_Valuation _DB Dados do Mercado_DB Controle_Relatório Gerencial_DB Entrada_15-FINANCEIRAS_1" xfId="30384"/>
    <cellStyle name="s_Valuation _DB Dados do Mercado_DB Controle_Relatório Gerencial_DB Entrada_2-DRE" xfId="30385"/>
    <cellStyle name="s_Valuation _DB Dados do Mercado_DB Controle_Relatório Gerencial_DB Entrada_2-DRE_Dep_Judiciais-Contingências" xfId="30386"/>
    <cellStyle name="s_Valuation _DB Dados do Mercado_DB Controle_Relatório Gerencial_DB Entrada_2-DRE_DFC Gerencial" xfId="30387"/>
    <cellStyle name="s_Valuation _DB Dados do Mercado_DB Controle_Relatório Gerencial_DB Entrada_2-DRE_DMPL" xfId="30388"/>
    <cellStyle name="s_Valuation _DB Dados do Mercado_DB Controle_Relatório Gerencial_DB Entrada_3-Balanço" xfId="30389"/>
    <cellStyle name="s_Valuation _DB Dados do Mercado_DB Controle_Relatório Gerencial_DB Entrada_7-Estoque" xfId="30390"/>
    <cellStyle name="s_Valuation _DB Dados do Mercado_DB Dados do Mercado" xfId="30391"/>
    <cellStyle name="s_Valuation _DB Dados do Mercado_DB Dados do Mercado 2" xfId="30392"/>
    <cellStyle name="s_Valuation _DB Dados do Mercado_DB Dados do Mercado 2_15-FINANCEIRAS" xfId="30393"/>
    <cellStyle name="s_Valuation _DB Dados do Mercado_DB Dados do Mercado_15-FINANCEIRAS" xfId="30394"/>
    <cellStyle name="s_Valuation _DB Dados do Mercado_DB Dados do Mercado_15-FINANCEIRAS_1" xfId="30395"/>
    <cellStyle name="s_Valuation _DB Dados do Mercado_DB Dados do Mercado_2-DRE" xfId="30396"/>
    <cellStyle name="s_Valuation _DB Dados do Mercado_DB Dados do Mercado_2-DRE_Dep_Judiciais-Contingências" xfId="30397"/>
    <cellStyle name="s_Valuation _DB Dados do Mercado_DB Dados do Mercado_2-DRE_DFC Gerencial" xfId="30398"/>
    <cellStyle name="s_Valuation _DB Dados do Mercado_DB Dados do Mercado_2-DRE_DMPL" xfId="30399"/>
    <cellStyle name="s_Valuation _DB Dados do Mercado_DB Dados do Mercado_3-Balanço" xfId="30400"/>
    <cellStyle name="s_Valuation _DB Dados do Mercado_DB Dados do Mercado_7-Estoque" xfId="30401"/>
    <cellStyle name="s_Valuation _DB Dados do Mercado_DB Dados do Mercado_Relatório Gerencial" xfId="30402"/>
    <cellStyle name="s_Valuation _DB Dados do Mercado_DB Dados do Mercado_Relatório Gerencial 2" xfId="30403"/>
    <cellStyle name="s_Valuation _DB Dados do Mercado_DB Dados do Mercado_Relatório Gerencial 2_15-FINANCEIRAS" xfId="30404"/>
    <cellStyle name="s_Valuation _DB Dados do Mercado_DB Dados do Mercado_Relatório Gerencial_15-FINANCEIRAS" xfId="30405"/>
    <cellStyle name="s_Valuation _DB Dados do Mercado_DB Dados do Mercado_Relatório Gerencial_15-FINANCEIRAS_1" xfId="30406"/>
    <cellStyle name="s_Valuation _DB Dados do Mercado_DB Dados do Mercado_Relatório Gerencial_2-DRE" xfId="30407"/>
    <cellStyle name="s_Valuation _DB Dados do Mercado_DB Dados do Mercado_Relatório Gerencial_2-DRE_Dep_Judiciais-Contingências" xfId="30408"/>
    <cellStyle name="s_Valuation _DB Dados do Mercado_DB Dados do Mercado_Relatório Gerencial_2-DRE_DFC Gerencial" xfId="30409"/>
    <cellStyle name="s_Valuation _DB Dados do Mercado_DB Dados do Mercado_Relatório Gerencial_2-DRE_DMPL" xfId="30410"/>
    <cellStyle name="s_Valuation _DB Dados do Mercado_DB Dados do Mercado_Relatório Gerencial_3-Balanço" xfId="30411"/>
    <cellStyle name="s_Valuation _DB Dados do Mercado_DB Dados do Mercado_Relatório Gerencial_7-Estoque" xfId="30412"/>
    <cellStyle name="s_Valuation _DB Dados do Mercado_DB Dados do Mercado_Relatório Gerencial_DB Entrada" xfId="30413"/>
    <cellStyle name="s_Valuation _DB Dados do Mercado_DB Dados do Mercado_Relatório Gerencial_DB Entrada 2" xfId="30414"/>
    <cellStyle name="s_Valuation _DB Dados do Mercado_DB Dados do Mercado_Relatório Gerencial_DB Entrada 2_15-FINANCEIRAS" xfId="30415"/>
    <cellStyle name="s_Valuation _DB Dados do Mercado_DB Dados do Mercado_Relatório Gerencial_DB Entrada_15-FINANCEIRAS" xfId="30416"/>
    <cellStyle name="s_Valuation _DB Dados do Mercado_DB Dados do Mercado_Relatório Gerencial_DB Entrada_15-FINANCEIRAS_1" xfId="30417"/>
    <cellStyle name="s_Valuation _DB Dados do Mercado_DB Dados do Mercado_Relatório Gerencial_DB Entrada_2-DRE" xfId="30418"/>
    <cellStyle name="s_Valuation _DB Dados do Mercado_DB Dados do Mercado_Relatório Gerencial_DB Entrada_2-DRE_Dep_Judiciais-Contingências" xfId="30419"/>
    <cellStyle name="s_Valuation _DB Dados do Mercado_DB Dados do Mercado_Relatório Gerencial_DB Entrada_2-DRE_DFC Gerencial" xfId="30420"/>
    <cellStyle name="s_Valuation _DB Dados do Mercado_DB Dados do Mercado_Relatório Gerencial_DB Entrada_2-DRE_DMPL" xfId="30421"/>
    <cellStyle name="s_Valuation _DB Dados do Mercado_DB Dados do Mercado_Relatório Gerencial_DB Entrada_3-Balanço" xfId="30422"/>
    <cellStyle name="s_Valuation _DB Dados do Mercado_DB Dados do Mercado_Relatório Gerencial_DB Entrada_7-Estoque" xfId="30423"/>
    <cellStyle name="s_Valuation _DB Dados do Mercado_DB Entrada" xfId="30424"/>
    <cellStyle name="s_Valuation _DB Dados do Mercado_DB Entrada 2" xfId="30425"/>
    <cellStyle name="s_Valuation _DB Dados do Mercado_DB Entrada 2_15-FINANCEIRAS" xfId="30426"/>
    <cellStyle name="s_Valuation _DB Dados do Mercado_DB Entrada_15-FINANCEIRAS" xfId="30427"/>
    <cellStyle name="s_Valuation _DB Dados do Mercado_DB Entrada_15-FINANCEIRAS_1" xfId="30428"/>
    <cellStyle name="s_Valuation _DB Dados do Mercado_DB Entrada_2-DRE" xfId="30429"/>
    <cellStyle name="s_Valuation _DB Dados do Mercado_DB Entrada_2-DRE_Dep_Judiciais-Contingências" xfId="30430"/>
    <cellStyle name="s_Valuation _DB Dados do Mercado_DB Entrada_2-DRE_DFC Gerencial" xfId="30431"/>
    <cellStyle name="s_Valuation _DB Dados do Mercado_DB Entrada_2-DRE_DMPL" xfId="30432"/>
    <cellStyle name="s_Valuation _DB Dados do Mercado_DB Entrada_3-Balanço" xfId="30433"/>
    <cellStyle name="s_Valuation _DB Dados do Mercado_DB Entrada_7-Estoque" xfId="30434"/>
    <cellStyle name="s_Valuation _DB Dados do Mercado_DB Entrada_Relatório Gerencial" xfId="30435"/>
    <cellStyle name="s_Valuation _DB Dados do Mercado_DB Entrada_Relatório Gerencial 2" xfId="30436"/>
    <cellStyle name="s_Valuation _DB Dados do Mercado_DB Entrada_Relatório Gerencial 2_15-FINANCEIRAS" xfId="30437"/>
    <cellStyle name="s_Valuation _DB Dados do Mercado_DB Entrada_Relatório Gerencial_15-FINANCEIRAS" xfId="30438"/>
    <cellStyle name="s_Valuation _DB Dados do Mercado_DB Entrada_Relatório Gerencial_15-FINANCEIRAS_1" xfId="30439"/>
    <cellStyle name="s_Valuation _DB Dados do Mercado_DB Entrada_Relatório Gerencial_2-DRE" xfId="30440"/>
    <cellStyle name="s_Valuation _DB Dados do Mercado_DB Entrada_Relatório Gerencial_2-DRE_Dep_Judiciais-Contingências" xfId="30441"/>
    <cellStyle name="s_Valuation _DB Dados do Mercado_DB Entrada_Relatório Gerencial_2-DRE_DFC Gerencial" xfId="30442"/>
    <cellStyle name="s_Valuation _DB Dados do Mercado_DB Entrada_Relatório Gerencial_2-DRE_DMPL" xfId="30443"/>
    <cellStyle name="s_Valuation _DB Dados do Mercado_DB Entrada_Relatório Gerencial_3-Balanço" xfId="30444"/>
    <cellStyle name="s_Valuation _DB Dados do Mercado_DB Entrada_Relatório Gerencial_7-Estoque" xfId="30445"/>
    <cellStyle name="s_Valuation _DB Dados do Mercado_DB Entrada_Relatório Gerencial_DB Entrada" xfId="30446"/>
    <cellStyle name="s_Valuation _DB Dados do Mercado_DB Entrada_Relatório Gerencial_DB Entrada 2" xfId="30447"/>
    <cellStyle name="s_Valuation _DB Dados do Mercado_DB Entrada_Relatório Gerencial_DB Entrada 2_15-FINANCEIRAS" xfId="30448"/>
    <cellStyle name="s_Valuation _DB Dados do Mercado_DB Entrada_Relatório Gerencial_DB Entrada_15-FINANCEIRAS" xfId="30449"/>
    <cellStyle name="s_Valuation _DB Dados do Mercado_DB Entrada_Relatório Gerencial_DB Entrada_15-FINANCEIRAS_1" xfId="30450"/>
    <cellStyle name="s_Valuation _DB Dados do Mercado_DB Entrada_Relatório Gerencial_DB Entrada_2-DRE" xfId="30451"/>
    <cellStyle name="s_Valuation _DB Dados do Mercado_DB Entrada_Relatório Gerencial_DB Entrada_2-DRE_Dep_Judiciais-Contingências" xfId="30452"/>
    <cellStyle name="s_Valuation _DB Dados do Mercado_DB Entrada_Relatório Gerencial_DB Entrada_2-DRE_DFC Gerencial" xfId="30453"/>
    <cellStyle name="s_Valuation _DB Dados do Mercado_DB Entrada_Relatório Gerencial_DB Entrada_2-DRE_DMPL" xfId="30454"/>
    <cellStyle name="s_Valuation _DB Dados do Mercado_DB Entrada_Relatório Gerencial_DB Entrada_3-Balanço" xfId="30455"/>
    <cellStyle name="s_Valuation _DB Dados do Mercado_DB Entrada_Relatório Gerencial_DB Entrada_7-Estoque" xfId="30456"/>
    <cellStyle name="s_Valuation _DB Dados do Mercado_DB Exposição" xfId="30457"/>
    <cellStyle name="s_Valuation _DB Dados do Mercado_DB Exposição 2" xfId="30458"/>
    <cellStyle name="s_Valuation _DB Dados do Mercado_DB Exposição 2_15-FINANCEIRAS" xfId="30459"/>
    <cellStyle name="s_Valuation _DB Dados do Mercado_DB Exposição_15-FINANCEIRAS" xfId="30460"/>
    <cellStyle name="s_Valuation _DB Dados do Mercado_DB Exposição_15-FINANCEIRAS_1" xfId="30461"/>
    <cellStyle name="s_Valuation _DB Dados do Mercado_DB Exposição_2-DRE" xfId="30462"/>
    <cellStyle name="s_Valuation _DB Dados do Mercado_DB Exposição_2-DRE_Dep_Judiciais-Contingências" xfId="30463"/>
    <cellStyle name="s_Valuation _DB Dados do Mercado_DB Exposição_2-DRE_DFC Gerencial" xfId="30464"/>
    <cellStyle name="s_Valuation _DB Dados do Mercado_DB Exposição_2-DRE_DMPL" xfId="30465"/>
    <cellStyle name="s_Valuation _DB Dados do Mercado_DB Exposição_3-Balanço" xfId="30466"/>
    <cellStyle name="s_Valuation _DB Dados do Mercado_DB Exposição_7-Estoque" xfId="30467"/>
    <cellStyle name="s_Valuation _DB Dados do Mercado_DB Exposição_Relatório Gerencial" xfId="30468"/>
    <cellStyle name="s_Valuation _DB Dados do Mercado_DB Exposição_Relatório Gerencial 2" xfId="30469"/>
    <cellStyle name="s_Valuation _DB Dados do Mercado_DB Exposição_Relatório Gerencial 2_15-FINANCEIRAS" xfId="30470"/>
    <cellStyle name="s_Valuation _DB Dados do Mercado_DB Exposição_Relatório Gerencial_15-FINANCEIRAS" xfId="30471"/>
    <cellStyle name="s_Valuation _DB Dados do Mercado_DB Exposição_Relatório Gerencial_15-FINANCEIRAS_1" xfId="30472"/>
    <cellStyle name="s_Valuation _DB Dados do Mercado_DB Exposição_Relatório Gerencial_2-DRE" xfId="30473"/>
    <cellStyle name="s_Valuation _DB Dados do Mercado_DB Exposição_Relatório Gerencial_2-DRE_Dep_Judiciais-Contingências" xfId="30474"/>
    <cellStyle name="s_Valuation _DB Dados do Mercado_DB Exposição_Relatório Gerencial_2-DRE_DFC Gerencial" xfId="30475"/>
    <cellStyle name="s_Valuation _DB Dados do Mercado_DB Exposição_Relatório Gerencial_2-DRE_DMPL" xfId="30476"/>
    <cellStyle name="s_Valuation _DB Dados do Mercado_DB Exposição_Relatório Gerencial_3-Balanço" xfId="30477"/>
    <cellStyle name="s_Valuation _DB Dados do Mercado_DB Exposição_Relatório Gerencial_7-Estoque" xfId="30478"/>
    <cellStyle name="s_Valuation _DB Dados do Mercado_DB Exposição_Relatório Gerencial_DB Entrada" xfId="30479"/>
    <cellStyle name="s_Valuation _DB Dados do Mercado_DB Exposição_Relatório Gerencial_DB Entrada 2" xfId="30480"/>
    <cellStyle name="s_Valuation _DB Dados do Mercado_DB Exposição_Relatório Gerencial_DB Entrada 2_15-FINANCEIRAS" xfId="30481"/>
    <cellStyle name="s_Valuation _DB Dados do Mercado_DB Exposição_Relatório Gerencial_DB Entrada_15-FINANCEIRAS" xfId="30482"/>
    <cellStyle name="s_Valuation _DB Dados do Mercado_DB Exposição_Relatório Gerencial_DB Entrada_15-FINANCEIRAS_1" xfId="30483"/>
    <cellStyle name="s_Valuation _DB Dados do Mercado_DB Exposição_Relatório Gerencial_DB Entrada_2-DRE" xfId="30484"/>
    <cellStyle name="s_Valuation _DB Dados do Mercado_DB Exposição_Relatório Gerencial_DB Entrada_2-DRE_Dep_Judiciais-Contingências" xfId="30485"/>
    <cellStyle name="s_Valuation _DB Dados do Mercado_DB Exposição_Relatório Gerencial_DB Entrada_2-DRE_DFC Gerencial" xfId="30486"/>
    <cellStyle name="s_Valuation _DB Dados do Mercado_DB Exposição_Relatório Gerencial_DB Entrada_2-DRE_DMPL" xfId="30487"/>
    <cellStyle name="s_Valuation _DB Dados do Mercado_DB Exposição_Relatório Gerencial_DB Entrada_3-Balanço" xfId="30488"/>
    <cellStyle name="s_Valuation _DB Dados do Mercado_DB Exposição_Relatório Gerencial_DB Entrada_7-Estoque" xfId="30489"/>
    <cellStyle name="s_Valuation _DB Dados do Mercado_DB Posição" xfId="30490"/>
    <cellStyle name="s_Valuation _DB Dados do Mercado_DB Posição 2" xfId="30491"/>
    <cellStyle name="s_Valuation _DB Dados do Mercado_DB Posição 2_15-FINANCEIRAS" xfId="30492"/>
    <cellStyle name="s_Valuation _DB Dados do Mercado_DB Posição_15-FINANCEIRAS" xfId="30493"/>
    <cellStyle name="s_Valuation _DB Dados do Mercado_DB Posição_15-FINANCEIRAS_1" xfId="30494"/>
    <cellStyle name="s_Valuation _DB Dados do Mercado_DB Posição_2-DRE" xfId="30495"/>
    <cellStyle name="s_Valuation _DB Dados do Mercado_DB Posição_2-DRE_Dep_Judiciais-Contingências" xfId="30496"/>
    <cellStyle name="s_Valuation _DB Dados do Mercado_DB Posição_2-DRE_DFC Gerencial" xfId="30497"/>
    <cellStyle name="s_Valuation _DB Dados do Mercado_DB Posição_2-DRE_DMPL" xfId="30498"/>
    <cellStyle name="s_Valuation _DB Dados do Mercado_DB Posição_3-Balanço" xfId="30499"/>
    <cellStyle name="s_Valuation _DB Dados do Mercado_DB Posição_7-Estoque" xfId="30500"/>
    <cellStyle name="s_Valuation _DB Dados do Mercado_Diferido RTT Barra" xfId="30501"/>
    <cellStyle name="s_Valuation _DB Dados do Mercado_Extratos diários" xfId="30502"/>
    <cellStyle name="s_Valuation _DB Dados do Mercado_Extratos diários 2" xfId="30503"/>
    <cellStyle name="s_Valuation _DB Dados do Mercado_Extratos diários 2_15-FINANCEIRAS" xfId="30504"/>
    <cellStyle name="s_Valuation _DB Dados do Mercado_Extratos diários_15-FINANCEIRAS" xfId="30505"/>
    <cellStyle name="s_Valuation _DB Dados do Mercado_Extratos diários_15-FINANCEIRAS_1" xfId="30506"/>
    <cellStyle name="s_Valuation _DB Dados do Mercado_Extratos diários_2-DRE" xfId="30507"/>
    <cellStyle name="s_Valuation _DB Dados do Mercado_Extratos diários_2-DRE_Dep_Judiciais-Contingências" xfId="30508"/>
    <cellStyle name="s_Valuation _DB Dados do Mercado_Extratos diários_2-DRE_DFC Gerencial" xfId="30509"/>
    <cellStyle name="s_Valuation _DB Dados do Mercado_Extratos diários_2-DRE_DMPL" xfId="30510"/>
    <cellStyle name="s_Valuation _DB Dados do Mercado_Extratos diários_3-Balanço" xfId="30511"/>
    <cellStyle name="s_Valuation _DB Dados do Mercado_Extratos diários_7-Estoque" xfId="30512"/>
    <cellStyle name="s_Valuation _DB Dados do Mercado_Extratos diários_Relatório Gerencial" xfId="30513"/>
    <cellStyle name="s_Valuation _DB Dados do Mercado_Extratos diários_Relatório Gerencial 2" xfId="30514"/>
    <cellStyle name="s_Valuation _DB Dados do Mercado_Extratos diários_Relatório Gerencial 2_15-FINANCEIRAS" xfId="30515"/>
    <cellStyle name="s_Valuation _DB Dados do Mercado_Extratos diários_Relatório Gerencial_15-FINANCEIRAS" xfId="30516"/>
    <cellStyle name="s_Valuation _DB Dados do Mercado_Extratos diários_Relatório Gerencial_15-FINANCEIRAS_1" xfId="30517"/>
    <cellStyle name="s_Valuation _DB Dados do Mercado_Extratos diários_Relatório Gerencial_2-DRE" xfId="30518"/>
    <cellStyle name="s_Valuation _DB Dados do Mercado_Extratos diários_Relatório Gerencial_2-DRE_Dep_Judiciais-Contingências" xfId="30519"/>
    <cellStyle name="s_Valuation _DB Dados do Mercado_Extratos diários_Relatório Gerencial_2-DRE_DFC Gerencial" xfId="30520"/>
    <cellStyle name="s_Valuation _DB Dados do Mercado_Extratos diários_Relatório Gerencial_2-DRE_DMPL" xfId="30521"/>
    <cellStyle name="s_Valuation _DB Dados do Mercado_Extratos diários_Relatório Gerencial_3-Balanço" xfId="30522"/>
    <cellStyle name="s_Valuation _DB Dados do Mercado_Extratos diários_Relatório Gerencial_7-Estoque" xfId="30523"/>
    <cellStyle name="s_Valuation _DB Dados do Mercado_Extratos diários_Relatório Gerencial_DB Entrada" xfId="30524"/>
    <cellStyle name="s_Valuation _DB Dados do Mercado_Extratos diários_Relatório Gerencial_DB Entrada 2" xfId="30525"/>
    <cellStyle name="s_Valuation _DB Dados do Mercado_Extratos diários_Relatório Gerencial_DB Entrada 2_15-FINANCEIRAS" xfId="30526"/>
    <cellStyle name="s_Valuation _DB Dados do Mercado_Extratos diários_Relatório Gerencial_DB Entrada_15-FINANCEIRAS" xfId="30527"/>
    <cellStyle name="s_Valuation _DB Dados do Mercado_Extratos diários_Relatório Gerencial_DB Entrada_15-FINANCEIRAS_1" xfId="30528"/>
    <cellStyle name="s_Valuation _DB Dados do Mercado_Extratos diários_Relatório Gerencial_DB Entrada_2-DRE" xfId="30529"/>
    <cellStyle name="s_Valuation _DB Dados do Mercado_Extratos diários_Relatório Gerencial_DB Entrada_2-DRE_Dep_Judiciais-Contingências" xfId="30530"/>
    <cellStyle name="s_Valuation _DB Dados do Mercado_Extratos diários_Relatório Gerencial_DB Entrada_2-DRE_DFC Gerencial" xfId="30531"/>
    <cellStyle name="s_Valuation _DB Dados do Mercado_Extratos diários_Relatório Gerencial_DB Entrada_2-DRE_DMPL" xfId="30532"/>
    <cellStyle name="s_Valuation _DB Dados do Mercado_Extratos diários_Relatório Gerencial_DB Entrada_3-Balanço" xfId="30533"/>
    <cellStyle name="s_Valuation _DB Dados do Mercado_Extratos diários_Relatório Gerencial_DB Entrada_7-Estoque" xfId="30534"/>
    <cellStyle name="s_Valuation _DB Dados do Mercado_IR Diferido" xfId="30535"/>
    <cellStyle name="s_Valuation _DB Dados do Mercado_Ir e CS Ativo Jun 2011 (2)" xfId="30536"/>
    <cellStyle name="s_Valuation _DB Dados do Mercado_Ir e CS Jun 2011 Cosan" xfId="30537"/>
    <cellStyle name="s_Valuation _DB Dados do Mercado_Ir e CS Mai 2011 Cosan" xfId="30538"/>
    <cellStyle name="s_Valuation _DB Dados do Mercado_MARGIN CALL" xfId="30539"/>
    <cellStyle name="s_Valuation _DB Dados do Mercado_MARGIN CALL 2" xfId="30540"/>
    <cellStyle name="s_Valuation _DB Dados do Mercado_MARGIN CALL 2_15-FINANCEIRAS" xfId="30541"/>
    <cellStyle name="s_Valuation _DB Dados do Mercado_MARGIN CALL_15-FINANCEIRAS" xfId="30542"/>
    <cellStyle name="s_Valuation _DB Dados do Mercado_MARGIN CALL_15-FINANCEIRAS_1" xfId="30543"/>
    <cellStyle name="s_Valuation _DB Dados do Mercado_MARGIN CALL_2-DRE" xfId="30544"/>
    <cellStyle name="s_Valuation _DB Dados do Mercado_MARGIN CALL_2-DRE_Dep_Judiciais-Contingências" xfId="30545"/>
    <cellStyle name="s_Valuation _DB Dados do Mercado_MARGIN CALL_2-DRE_DFC Gerencial" xfId="30546"/>
    <cellStyle name="s_Valuation _DB Dados do Mercado_MARGIN CALL_2-DRE_DMPL" xfId="30547"/>
    <cellStyle name="s_Valuation _DB Dados do Mercado_MARGIN CALL_3-Balanço" xfId="30548"/>
    <cellStyle name="s_Valuation _DB Dados do Mercado_MARGIN CALL_7-Estoque" xfId="30549"/>
    <cellStyle name="s_Valuation _DB Dados do Mercado_MARGIN CALL_Relatório Gerencial" xfId="30550"/>
    <cellStyle name="s_Valuation _DB Dados do Mercado_MARGIN CALL_Relatório Gerencial 2" xfId="30551"/>
    <cellStyle name="s_Valuation _DB Dados do Mercado_MARGIN CALL_Relatório Gerencial 2_15-FINANCEIRAS" xfId="30552"/>
    <cellStyle name="s_Valuation _DB Dados do Mercado_MARGIN CALL_Relatório Gerencial_15-FINANCEIRAS" xfId="30553"/>
    <cellStyle name="s_Valuation _DB Dados do Mercado_MARGIN CALL_Relatório Gerencial_15-FINANCEIRAS_1" xfId="30554"/>
    <cellStyle name="s_Valuation _DB Dados do Mercado_MARGIN CALL_Relatório Gerencial_2-DRE" xfId="30555"/>
    <cellStyle name="s_Valuation _DB Dados do Mercado_MARGIN CALL_Relatório Gerencial_2-DRE_Dep_Judiciais-Contingências" xfId="30556"/>
    <cellStyle name="s_Valuation _DB Dados do Mercado_MARGIN CALL_Relatório Gerencial_2-DRE_DFC Gerencial" xfId="30557"/>
    <cellStyle name="s_Valuation _DB Dados do Mercado_MARGIN CALL_Relatório Gerencial_2-DRE_DMPL" xfId="30558"/>
    <cellStyle name="s_Valuation _DB Dados do Mercado_MARGIN CALL_Relatório Gerencial_3-Balanço" xfId="30559"/>
    <cellStyle name="s_Valuation _DB Dados do Mercado_MARGIN CALL_Relatório Gerencial_7-Estoque" xfId="30560"/>
    <cellStyle name="s_Valuation _DB Dados do Mercado_MARGIN CALL_Relatório Gerencial_DB Entrada" xfId="30561"/>
    <cellStyle name="s_Valuation _DB Dados do Mercado_MARGIN CALL_Relatório Gerencial_DB Entrada 2" xfId="30562"/>
    <cellStyle name="s_Valuation _DB Dados do Mercado_MARGIN CALL_Relatório Gerencial_DB Entrada 2_15-FINANCEIRAS" xfId="30563"/>
    <cellStyle name="s_Valuation _DB Dados do Mercado_MARGIN CALL_Relatório Gerencial_DB Entrada_15-FINANCEIRAS" xfId="30564"/>
    <cellStyle name="s_Valuation _DB Dados do Mercado_MARGIN CALL_Relatório Gerencial_DB Entrada_15-FINANCEIRAS_1" xfId="30565"/>
    <cellStyle name="s_Valuation _DB Dados do Mercado_MARGIN CALL_Relatório Gerencial_DB Entrada_2-DRE" xfId="30566"/>
    <cellStyle name="s_Valuation _DB Dados do Mercado_MARGIN CALL_Relatório Gerencial_DB Entrada_2-DRE_Dep_Judiciais-Contingências" xfId="30567"/>
    <cellStyle name="s_Valuation _DB Dados do Mercado_MARGIN CALL_Relatório Gerencial_DB Entrada_2-DRE_DFC Gerencial" xfId="30568"/>
    <cellStyle name="s_Valuation _DB Dados do Mercado_MARGIN CALL_Relatório Gerencial_DB Entrada_2-DRE_DMPL" xfId="30569"/>
    <cellStyle name="s_Valuation _DB Dados do Mercado_MARGIN CALL_Relatório Gerencial_DB Entrada_3-Balanço" xfId="30570"/>
    <cellStyle name="s_Valuation _DB Dados do Mercado_MARGIN CALL_Relatório Gerencial_DB Entrada_7-Estoque" xfId="30571"/>
    <cellStyle name="s_Valuation _DB Dados do Mercado_Modelo kardex_Abril 10-11_Alcool_v 1.1" xfId="30572"/>
    <cellStyle name="s_Valuation _DB Dados do Mercado_Modelo kardex_Abril 10-11_Alcool_v 1.1 2" xfId="30573"/>
    <cellStyle name="s_Valuation _DB Dados do Mercado_Modelo kardex_Abril 10-11_Alcool_v 1.1 2_15-FINANCEIRAS" xfId="30574"/>
    <cellStyle name="s_Valuation _DB Dados do Mercado_Modelo kardex_Abril 10-11_Alcool_v 1.1_15-FINANCEIRAS" xfId="30575"/>
    <cellStyle name="s_Valuation _DB Dados do Mercado_Modelo kardex_Abril 10-11_Alcool_v 1.1_15-FINANCEIRAS_1" xfId="30576"/>
    <cellStyle name="s_Valuation _DB Dados do Mercado_Modelo kardex_Abril 10-11_Alcool_v 1.1_2-DRE" xfId="30577"/>
    <cellStyle name="s_Valuation _DB Dados do Mercado_Modelo kardex_Abril 10-11_Alcool_v 1.1_2-DRE_Dep_Judiciais-Contingências" xfId="30578"/>
    <cellStyle name="s_Valuation _DB Dados do Mercado_Modelo kardex_Abril 10-11_Alcool_v 1.1_2-DRE_DFC Gerencial" xfId="30579"/>
    <cellStyle name="s_Valuation _DB Dados do Mercado_Modelo kardex_Abril 10-11_Alcool_v 1.1_2-DRE_DMPL" xfId="30580"/>
    <cellStyle name="s_Valuation _DB Dados do Mercado_Modelo kardex_Abril 10-11_Alcool_v 1.1_3-Balanço" xfId="30581"/>
    <cellStyle name="s_Valuation _DB Dados do Mercado_Modelo kardex_Abril 10-11_Alcool_v 1.1_3-Balanço 2" xfId="30582"/>
    <cellStyle name="s_Valuation _DB Dados do Mercado_Modelo kardex_Abril 10-11_Alcool_v 1.1_3-Balanço 2_15-FINANCEIRAS" xfId="30583"/>
    <cellStyle name="s_Valuation _DB Dados do Mercado_Modelo kardex_Abril 10-11_Alcool_v 1.1_3-Balanço_1" xfId="30584"/>
    <cellStyle name="s_Valuation _DB Dados do Mercado_Modelo kardex_Abril 10-11_Alcool_v 1.1_3-Balanço_15-FINANCEIRAS" xfId="30585"/>
    <cellStyle name="s_Valuation _DB Dados do Mercado_Modelo kardex_Abril 10-11_Alcool_v 1.1_3-Balanço_15-FINANCEIRAS_1" xfId="30586"/>
    <cellStyle name="s_Valuation _DB Dados do Mercado_Modelo kardex_Abril 10-11_Alcool_v 1.1_3-Balanço_2-DRE" xfId="30587"/>
    <cellStyle name="s_Valuation _DB Dados do Mercado_Modelo kardex_Abril 10-11_Alcool_v 1.1_3-Balanço_2-DRE_Dep_Judiciais-Contingências" xfId="30588"/>
    <cellStyle name="s_Valuation _DB Dados do Mercado_Modelo kardex_Abril 10-11_Alcool_v 1.1_3-Balanço_2-DRE_DFC Gerencial" xfId="30589"/>
    <cellStyle name="s_Valuation _DB Dados do Mercado_Modelo kardex_Abril 10-11_Alcool_v 1.1_3-Balanço_2-DRE_DMPL" xfId="30590"/>
    <cellStyle name="s_Valuation _DB Dados do Mercado_Modelo kardex_Abril 10-11_Alcool_v 1.1_3-Balanço_3-Balanço" xfId="30591"/>
    <cellStyle name="s_Valuation _DB Dados do Mercado_Modelo kardex_Abril 10-11_Alcool_v 1.1_3-Balanço_7-Estoque" xfId="30592"/>
    <cellStyle name="s_Valuation _DB Dados do Mercado_Modelo kardex_Abril 10-11_Alcool_v 1.1_7-Estoque" xfId="30593"/>
    <cellStyle name="s_Valuation _DB Dados do Mercado_Modelo kardex_Abril 10-11_Alcool_v 1.1_Balanço" xfId="30594"/>
    <cellStyle name="s_Valuation _DB Dados do Mercado_Modelo kardex_Abril 10-11_Alcool_v 1.1_IR Diferido" xfId="30595"/>
    <cellStyle name="s_Valuation _DB Dados do Mercado_MTM Swap Morgan Stanley" xfId="30596"/>
    <cellStyle name="s_Valuation _DB Dados do Mercado_MTM Swap Morgan Stanley 2" xfId="30597"/>
    <cellStyle name="s_Valuation _DB Dados do Mercado_MTM Swap Morgan Stanley 2_15-FINANCEIRAS" xfId="30598"/>
    <cellStyle name="s_Valuation _DB Dados do Mercado_MTM Swap Morgan Stanley_15-FINANCEIRAS" xfId="30599"/>
    <cellStyle name="s_Valuation _DB Dados do Mercado_MTM Swap Morgan Stanley_15-FINANCEIRAS_1" xfId="30600"/>
    <cellStyle name="s_Valuation _DB Dados do Mercado_MTM Swap Morgan Stanley_2-DRE" xfId="30601"/>
    <cellStyle name="s_Valuation _DB Dados do Mercado_MTM Swap Morgan Stanley_2-DRE_Dep_Judiciais-Contingências" xfId="30602"/>
    <cellStyle name="s_Valuation _DB Dados do Mercado_MTM Swap Morgan Stanley_2-DRE_DFC Gerencial" xfId="30603"/>
    <cellStyle name="s_Valuation _DB Dados do Mercado_MTM Swap Morgan Stanley_2-DRE_DMPL" xfId="30604"/>
    <cellStyle name="s_Valuation _DB Dados do Mercado_MTM Swap Morgan Stanley_3-Balanço" xfId="30605"/>
    <cellStyle name="s_Valuation _DB Dados do Mercado_MTM Swap Morgan Stanley_7-Estoque" xfId="30606"/>
    <cellStyle name="s_Valuation _DB Dados do Mercado_MTM Swap Morgan Stanley_MtM Swap Morgan Stanley" xfId="30607"/>
    <cellStyle name="s_Valuation _DB Dados do Mercado_MTM Swap Morgan Stanley_MtM Swap Morgan Stanley 130109" xfId="30608"/>
    <cellStyle name="s_Valuation _DB Dados do Mercado_MTM Swap Morgan Stanley_MtM Swap Morgan Stanley 130109 2" xfId="30609"/>
    <cellStyle name="s_Valuation _DB Dados do Mercado_MTM Swap Morgan Stanley_MtM Swap Morgan Stanley 130109 2_15-FINANCEIRAS" xfId="30610"/>
    <cellStyle name="s_Valuation _DB Dados do Mercado_MTM Swap Morgan Stanley_MtM Swap Morgan Stanley 130109_15-FINANCEIRAS" xfId="30611"/>
    <cellStyle name="s_Valuation _DB Dados do Mercado_MTM Swap Morgan Stanley_MtM Swap Morgan Stanley 130109_15-FINANCEIRAS_1" xfId="30612"/>
    <cellStyle name="s_Valuation _DB Dados do Mercado_MTM Swap Morgan Stanley_MtM Swap Morgan Stanley 130109_2-DRE" xfId="30613"/>
    <cellStyle name="s_Valuation _DB Dados do Mercado_MTM Swap Morgan Stanley_MtM Swap Morgan Stanley 130109_2-DRE_Dep_Judiciais-Contingências" xfId="30614"/>
    <cellStyle name="s_Valuation _DB Dados do Mercado_MTM Swap Morgan Stanley_MtM Swap Morgan Stanley 130109_2-DRE_DFC Gerencial" xfId="30615"/>
    <cellStyle name="s_Valuation _DB Dados do Mercado_MTM Swap Morgan Stanley_MtM Swap Morgan Stanley 130109_2-DRE_DMPL" xfId="30616"/>
    <cellStyle name="s_Valuation _DB Dados do Mercado_MTM Swap Morgan Stanley_MtM Swap Morgan Stanley 130109_3-Balanço" xfId="30617"/>
    <cellStyle name="s_Valuation _DB Dados do Mercado_MTM Swap Morgan Stanley_MtM Swap Morgan Stanley 130109_7-Estoque" xfId="30618"/>
    <cellStyle name="s_Valuation _DB Dados do Mercado_MTM Swap Morgan Stanley_MtM Swap Morgan Stanley 130109_Relatório Gerencial" xfId="30619"/>
    <cellStyle name="s_Valuation _DB Dados do Mercado_MTM Swap Morgan Stanley_MtM Swap Morgan Stanley 130109_Relatório Gerencial 2" xfId="30620"/>
    <cellStyle name="s_Valuation _DB Dados do Mercado_MTM Swap Morgan Stanley_MtM Swap Morgan Stanley 130109_Relatório Gerencial 2_15-FINANCEIRAS" xfId="30621"/>
    <cellStyle name="s_Valuation _DB Dados do Mercado_MTM Swap Morgan Stanley_MtM Swap Morgan Stanley 130109_Relatório Gerencial_15-FINANCEIRAS" xfId="30622"/>
    <cellStyle name="s_Valuation _DB Dados do Mercado_MTM Swap Morgan Stanley_MtM Swap Morgan Stanley 130109_Relatório Gerencial_15-FINANCEIRAS_1" xfId="30623"/>
    <cellStyle name="s_Valuation _DB Dados do Mercado_MTM Swap Morgan Stanley_MtM Swap Morgan Stanley 130109_Relatório Gerencial_2-DRE" xfId="30624"/>
    <cellStyle name="s_Valuation _DB Dados do Mercado_MTM Swap Morgan Stanley_MtM Swap Morgan Stanley 130109_Relatório Gerencial_2-DRE_Dep_Judiciais-Contingências" xfId="30625"/>
    <cellStyle name="s_Valuation _DB Dados do Mercado_MTM Swap Morgan Stanley_MtM Swap Morgan Stanley 130109_Relatório Gerencial_2-DRE_DFC Gerencial" xfId="30626"/>
    <cellStyle name="s_Valuation _DB Dados do Mercado_MTM Swap Morgan Stanley_MtM Swap Morgan Stanley 130109_Relatório Gerencial_2-DRE_DMPL" xfId="30627"/>
    <cellStyle name="s_Valuation _DB Dados do Mercado_MTM Swap Morgan Stanley_MtM Swap Morgan Stanley 130109_Relatório Gerencial_3-Balanço" xfId="30628"/>
    <cellStyle name="s_Valuation _DB Dados do Mercado_MTM Swap Morgan Stanley_MtM Swap Morgan Stanley 130109_Relatório Gerencial_7-Estoque" xfId="30629"/>
    <cellStyle name="s_Valuation _DB Dados do Mercado_MTM Swap Morgan Stanley_MtM Swap Morgan Stanley 130109_Relatório Gerencial_DB Entrada" xfId="30630"/>
    <cellStyle name="s_Valuation _DB Dados do Mercado_MTM Swap Morgan Stanley_MtM Swap Morgan Stanley 130109_Relatório Gerencial_DB Entrada 2" xfId="30631"/>
    <cellStyle name="s_Valuation _DB Dados do Mercado_MTM Swap Morgan Stanley_MtM Swap Morgan Stanley 130109_Relatório Gerencial_DB Entrada 2_15-FINANCEIRAS" xfId="30632"/>
    <cellStyle name="s_Valuation _DB Dados do Mercado_MTM Swap Morgan Stanley_MtM Swap Morgan Stanley 130109_Relatório Gerencial_DB Entrada_15-FINANCEIRAS" xfId="30633"/>
    <cellStyle name="s_Valuation _DB Dados do Mercado_MTM Swap Morgan Stanley_MtM Swap Morgan Stanley 130109_Relatório Gerencial_DB Entrada_15-FINANCEIRAS_1" xfId="30634"/>
    <cellStyle name="s_Valuation _DB Dados do Mercado_MTM Swap Morgan Stanley_MtM Swap Morgan Stanley 130109_Relatório Gerencial_DB Entrada_2-DRE" xfId="30635"/>
    <cellStyle name="s_Valuation _DB Dados do Mercado_MTM Swap Morgan Stanley_MtM Swap Morgan Stanley 130109_Relatório Gerencial_DB Entrada_2-DRE_Dep_Judiciais-Contingências" xfId="30636"/>
    <cellStyle name="s_Valuation _DB Dados do Mercado_MTM Swap Morgan Stanley_MtM Swap Morgan Stanley 130109_Relatório Gerencial_DB Entrada_2-DRE_DFC Gerencial" xfId="30637"/>
    <cellStyle name="s_Valuation _DB Dados do Mercado_MTM Swap Morgan Stanley_MtM Swap Morgan Stanley 130109_Relatório Gerencial_DB Entrada_2-DRE_DMPL" xfId="30638"/>
    <cellStyle name="s_Valuation _DB Dados do Mercado_MTM Swap Morgan Stanley_MtM Swap Morgan Stanley 130109_Relatório Gerencial_DB Entrada_3-Balanço" xfId="30639"/>
    <cellStyle name="s_Valuation _DB Dados do Mercado_MTM Swap Morgan Stanley_MtM Swap Morgan Stanley 130109_Relatório Gerencial_DB Entrada_7-Estoque" xfId="30640"/>
    <cellStyle name="s_Valuation _DB Dados do Mercado_MTM Swap Morgan Stanley_MtM Swap Morgan Stanley 2" xfId="30641"/>
    <cellStyle name="s_Valuation _DB Dados do Mercado_MTM Swap Morgan Stanley_MtM Swap Morgan Stanley 2_15-FINANCEIRAS" xfId="30642"/>
    <cellStyle name="s_Valuation _DB Dados do Mercado_MTM Swap Morgan Stanley_MtM Swap Morgan Stanley_15-FINANCEIRAS" xfId="30643"/>
    <cellStyle name="s_Valuation _DB Dados do Mercado_MTM Swap Morgan Stanley_MtM Swap Morgan Stanley_15-FINANCEIRAS_1" xfId="30644"/>
    <cellStyle name="s_Valuation _DB Dados do Mercado_MTM Swap Morgan Stanley_MtM Swap Morgan Stanley_2-DRE" xfId="30645"/>
    <cellStyle name="s_Valuation _DB Dados do Mercado_MTM Swap Morgan Stanley_MtM Swap Morgan Stanley_2-DRE_Dep_Judiciais-Contingências" xfId="30646"/>
    <cellStyle name="s_Valuation _DB Dados do Mercado_MTM Swap Morgan Stanley_MtM Swap Morgan Stanley_2-DRE_DFC Gerencial" xfId="30647"/>
    <cellStyle name="s_Valuation _DB Dados do Mercado_MTM Swap Morgan Stanley_MtM Swap Morgan Stanley_2-DRE_DMPL" xfId="30648"/>
    <cellStyle name="s_Valuation _DB Dados do Mercado_MTM Swap Morgan Stanley_MtM Swap Morgan Stanley_3-Balanço" xfId="30649"/>
    <cellStyle name="s_Valuation _DB Dados do Mercado_MTM Swap Morgan Stanley_MtM Swap Morgan Stanley_7-Estoque" xfId="30650"/>
    <cellStyle name="s_Valuation _DB Dados do Mercado_MTM Swap Morgan Stanley_MtM Swap Morgan Stanley_Relatório Gerencial" xfId="30651"/>
    <cellStyle name="s_Valuation _DB Dados do Mercado_MTM Swap Morgan Stanley_MtM Swap Morgan Stanley_Relatório Gerencial 2" xfId="30652"/>
    <cellStyle name="s_Valuation _DB Dados do Mercado_MTM Swap Morgan Stanley_MtM Swap Morgan Stanley_Relatório Gerencial 2_15-FINANCEIRAS" xfId="30653"/>
    <cellStyle name="s_Valuation _DB Dados do Mercado_MTM Swap Morgan Stanley_MtM Swap Morgan Stanley_Relatório Gerencial_15-FINANCEIRAS" xfId="30654"/>
    <cellStyle name="s_Valuation _DB Dados do Mercado_MTM Swap Morgan Stanley_MtM Swap Morgan Stanley_Relatório Gerencial_15-FINANCEIRAS_1" xfId="30655"/>
    <cellStyle name="s_Valuation _DB Dados do Mercado_MTM Swap Morgan Stanley_MtM Swap Morgan Stanley_Relatório Gerencial_2-DRE" xfId="30656"/>
    <cellStyle name="s_Valuation _DB Dados do Mercado_MTM Swap Morgan Stanley_MtM Swap Morgan Stanley_Relatório Gerencial_2-DRE_Dep_Judiciais-Contingências" xfId="30657"/>
    <cellStyle name="s_Valuation _DB Dados do Mercado_MTM Swap Morgan Stanley_MtM Swap Morgan Stanley_Relatório Gerencial_2-DRE_DFC Gerencial" xfId="30658"/>
    <cellStyle name="s_Valuation _DB Dados do Mercado_MTM Swap Morgan Stanley_MtM Swap Morgan Stanley_Relatório Gerencial_2-DRE_DMPL" xfId="30659"/>
    <cellStyle name="s_Valuation _DB Dados do Mercado_MTM Swap Morgan Stanley_MtM Swap Morgan Stanley_Relatório Gerencial_3-Balanço" xfId="30660"/>
    <cellStyle name="s_Valuation _DB Dados do Mercado_MTM Swap Morgan Stanley_MtM Swap Morgan Stanley_Relatório Gerencial_7-Estoque" xfId="30661"/>
    <cellStyle name="s_Valuation _DB Dados do Mercado_MTM Swap Morgan Stanley_MtM Swap Morgan Stanley_Relatório Gerencial_DB Entrada" xfId="30662"/>
    <cellStyle name="s_Valuation _DB Dados do Mercado_MTM Swap Morgan Stanley_MtM Swap Morgan Stanley_Relatório Gerencial_DB Entrada 2" xfId="30663"/>
    <cellStyle name="s_Valuation _DB Dados do Mercado_MTM Swap Morgan Stanley_MtM Swap Morgan Stanley_Relatório Gerencial_DB Entrada 2_15-FINANCEIRAS" xfId="30664"/>
    <cellStyle name="s_Valuation _DB Dados do Mercado_MTM Swap Morgan Stanley_MtM Swap Morgan Stanley_Relatório Gerencial_DB Entrada_15-FINANCEIRAS" xfId="30665"/>
    <cellStyle name="s_Valuation _DB Dados do Mercado_MTM Swap Morgan Stanley_MtM Swap Morgan Stanley_Relatório Gerencial_DB Entrada_15-FINANCEIRAS_1" xfId="30666"/>
    <cellStyle name="s_Valuation _DB Dados do Mercado_MTM Swap Morgan Stanley_MtM Swap Morgan Stanley_Relatório Gerencial_DB Entrada_2-DRE" xfId="30667"/>
    <cellStyle name="s_Valuation _DB Dados do Mercado_MTM Swap Morgan Stanley_MtM Swap Morgan Stanley_Relatório Gerencial_DB Entrada_2-DRE_Dep_Judiciais-Contingências" xfId="30668"/>
    <cellStyle name="s_Valuation _DB Dados do Mercado_MTM Swap Morgan Stanley_MtM Swap Morgan Stanley_Relatório Gerencial_DB Entrada_2-DRE_DFC Gerencial" xfId="30669"/>
    <cellStyle name="s_Valuation _DB Dados do Mercado_MTM Swap Morgan Stanley_MtM Swap Morgan Stanley_Relatório Gerencial_DB Entrada_2-DRE_DMPL" xfId="30670"/>
    <cellStyle name="s_Valuation _DB Dados do Mercado_MTM Swap Morgan Stanley_MtM Swap Morgan Stanley_Relatório Gerencial_DB Entrada_3-Balanço" xfId="30671"/>
    <cellStyle name="s_Valuation _DB Dados do Mercado_MTM Swap Morgan Stanley_MtM Swap Morgan Stanley_Relatório Gerencial_DB Entrada_7-Estoque" xfId="30672"/>
    <cellStyle name="s_Valuation _DB Dados do Mercado_MTM Swap Morgan Stanley_Relatório Gerencial" xfId="30673"/>
    <cellStyle name="s_Valuation _DB Dados do Mercado_MTM Swap Morgan Stanley_Relatório Gerencial 2" xfId="30674"/>
    <cellStyle name="s_Valuation _DB Dados do Mercado_MTM Swap Morgan Stanley_Relatório Gerencial 2_15-FINANCEIRAS" xfId="30675"/>
    <cellStyle name="s_Valuation _DB Dados do Mercado_MTM Swap Morgan Stanley_Relatório Gerencial_15-FINANCEIRAS" xfId="30676"/>
    <cellStyle name="s_Valuation _DB Dados do Mercado_MTM Swap Morgan Stanley_Relatório Gerencial_15-FINANCEIRAS_1" xfId="30677"/>
    <cellStyle name="s_Valuation _DB Dados do Mercado_MTM Swap Morgan Stanley_Relatório Gerencial_2-DRE" xfId="30678"/>
    <cellStyle name="s_Valuation _DB Dados do Mercado_MTM Swap Morgan Stanley_Relatório Gerencial_2-DRE_Dep_Judiciais-Contingências" xfId="30679"/>
    <cellStyle name="s_Valuation _DB Dados do Mercado_MTM Swap Morgan Stanley_Relatório Gerencial_2-DRE_DFC Gerencial" xfId="30680"/>
    <cellStyle name="s_Valuation _DB Dados do Mercado_MTM Swap Morgan Stanley_Relatório Gerencial_2-DRE_DMPL" xfId="30681"/>
    <cellStyle name="s_Valuation _DB Dados do Mercado_MTM Swap Morgan Stanley_Relatório Gerencial_3-Balanço" xfId="30682"/>
    <cellStyle name="s_Valuation _DB Dados do Mercado_MTM Swap Morgan Stanley_Relatório Gerencial_7-Estoque" xfId="30683"/>
    <cellStyle name="s_Valuation _DB Dados do Mercado_MTM Swap Morgan Stanley_Relatório Gerencial_DB Entrada" xfId="30684"/>
    <cellStyle name="s_Valuation _DB Dados do Mercado_MTM Swap Morgan Stanley_Relatório Gerencial_DB Entrada 2" xfId="30685"/>
    <cellStyle name="s_Valuation _DB Dados do Mercado_MTM Swap Morgan Stanley_Relatório Gerencial_DB Entrada 2_15-FINANCEIRAS" xfId="30686"/>
    <cellStyle name="s_Valuation _DB Dados do Mercado_MTM Swap Morgan Stanley_Relatório Gerencial_DB Entrada_15-FINANCEIRAS" xfId="30687"/>
    <cellStyle name="s_Valuation _DB Dados do Mercado_MTM Swap Morgan Stanley_Relatório Gerencial_DB Entrada_15-FINANCEIRAS_1" xfId="30688"/>
    <cellStyle name="s_Valuation _DB Dados do Mercado_MTM Swap Morgan Stanley_Relatório Gerencial_DB Entrada_2-DRE" xfId="30689"/>
    <cellStyle name="s_Valuation _DB Dados do Mercado_MTM Swap Morgan Stanley_Relatório Gerencial_DB Entrada_2-DRE_Dep_Judiciais-Contingências" xfId="30690"/>
    <cellStyle name="s_Valuation _DB Dados do Mercado_MTM Swap Morgan Stanley_Relatório Gerencial_DB Entrada_2-DRE_DFC Gerencial" xfId="30691"/>
    <cellStyle name="s_Valuation _DB Dados do Mercado_MTM Swap Morgan Stanley_Relatório Gerencial_DB Entrada_2-DRE_DMPL" xfId="30692"/>
    <cellStyle name="s_Valuation _DB Dados do Mercado_MTM Swap Morgan Stanley_Relatório Gerencial_DB Entrada_3-Balanço" xfId="30693"/>
    <cellStyle name="s_Valuation _DB Dados do Mercado_MTM Swap Morgan Stanley_Relatório Gerencial_DB Entrada_7-Estoque" xfId="30694"/>
    <cellStyle name="s_Valuation _DB Dados do Mercado_MtM Swap Out08 CF" xfId="30695"/>
    <cellStyle name="s_Valuation _DB Dados do Mercado_MtM Swap Out08 CF 2" xfId="30696"/>
    <cellStyle name="s_Valuation _DB Dados do Mercado_MtM Swap Out08 CF 2_15-FINANCEIRAS" xfId="30697"/>
    <cellStyle name="s_Valuation _DB Dados do Mercado_MtM Swap Out08 CF_15-FINANCEIRAS" xfId="30698"/>
    <cellStyle name="s_Valuation _DB Dados do Mercado_MtM Swap Out08 CF_15-FINANCEIRAS_1" xfId="30699"/>
    <cellStyle name="s_Valuation _DB Dados do Mercado_MtM Swap Out08 CF_2-DRE" xfId="30700"/>
    <cellStyle name="s_Valuation _DB Dados do Mercado_MtM Swap Out08 CF_2-DRE_Dep_Judiciais-Contingências" xfId="30701"/>
    <cellStyle name="s_Valuation _DB Dados do Mercado_MtM Swap Out08 CF_2-DRE_DFC Gerencial" xfId="30702"/>
    <cellStyle name="s_Valuation _DB Dados do Mercado_MtM Swap Out08 CF_2-DRE_DMPL" xfId="30703"/>
    <cellStyle name="s_Valuation _DB Dados do Mercado_MtM Swap Out08 CF_3-Balanço" xfId="30704"/>
    <cellStyle name="s_Valuation _DB Dados do Mercado_MtM Swap Out08 CF_7-Estoque" xfId="30705"/>
    <cellStyle name="s_Valuation _DB Dados do Mercado_MtM Swap Out08 CF_Relatório Gerencial" xfId="30706"/>
    <cellStyle name="s_Valuation _DB Dados do Mercado_MtM Swap Out08 CF_Relatório Gerencial 2" xfId="30707"/>
    <cellStyle name="s_Valuation _DB Dados do Mercado_MtM Swap Out08 CF_Relatório Gerencial 2_15-FINANCEIRAS" xfId="30708"/>
    <cellStyle name="s_Valuation _DB Dados do Mercado_MtM Swap Out08 CF_Relatório Gerencial_15-FINANCEIRAS" xfId="30709"/>
    <cellStyle name="s_Valuation _DB Dados do Mercado_MtM Swap Out08 CF_Relatório Gerencial_15-FINANCEIRAS_1" xfId="30710"/>
    <cellStyle name="s_Valuation _DB Dados do Mercado_MtM Swap Out08 CF_Relatório Gerencial_2-DRE" xfId="30711"/>
    <cellStyle name="s_Valuation _DB Dados do Mercado_MtM Swap Out08 CF_Relatório Gerencial_2-DRE_Dep_Judiciais-Contingências" xfId="30712"/>
    <cellStyle name="s_Valuation _DB Dados do Mercado_MtM Swap Out08 CF_Relatório Gerencial_2-DRE_DFC Gerencial" xfId="30713"/>
    <cellStyle name="s_Valuation _DB Dados do Mercado_MtM Swap Out08 CF_Relatório Gerencial_2-DRE_DMPL" xfId="30714"/>
    <cellStyle name="s_Valuation _DB Dados do Mercado_MtM Swap Out08 CF_Relatório Gerencial_3-Balanço" xfId="30715"/>
    <cellStyle name="s_Valuation _DB Dados do Mercado_MtM Swap Out08 CF_Relatório Gerencial_7-Estoque" xfId="30716"/>
    <cellStyle name="s_Valuation _DB Dados do Mercado_MtM Swap Out08 CF_Relatório Gerencial_DB Entrada" xfId="30717"/>
    <cellStyle name="s_Valuation _DB Dados do Mercado_MtM Swap Out08 CF_Relatório Gerencial_DB Entrada 2" xfId="30718"/>
    <cellStyle name="s_Valuation _DB Dados do Mercado_MtM Swap Out08 CF_Relatório Gerencial_DB Entrada 2_15-FINANCEIRAS" xfId="30719"/>
    <cellStyle name="s_Valuation _DB Dados do Mercado_MtM Swap Out08 CF_Relatório Gerencial_DB Entrada_15-FINANCEIRAS" xfId="30720"/>
    <cellStyle name="s_Valuation _DB Dados do Mercado_MtM Swap Out08 CF_Relatório Gerencial_DB Entrada_15-FINANCEIRAS_1" xfId="30721"/>
    <cellStyle name="s_Valuation _DB Dados do Mercado_MtM Swap Out08 CF_Relatório Gerencial_DB Entrada_2-DRE" xfId="30722"/>
    <cellStyle name="s_Valuation _DB Dados do Mercado_MtM Swap Out08 CF_Relatório Gerencial_DB Entrada_2-DRE_Dep_Judiciais-Contingências" xfId="30723"/>
    <cellStyle name="s_Valuation _DB Dados do Mercado_MtM Swap Out08 CF_Relatório Gerencial_DB Entrada_2-DRE_DFC Gerencial" xfId="30724"/>
    <cellStyle name="s_Valuation _DB Dados do Mercado_MtM Swap Out08 CF_Relatório Gerencial_DB Entrada_2-DRE_DMPL" xfId="30725"/>
    <cellStyle name="s_Valuation _DB Dados do Mercado_MtM Swap Out08 CF_Relatório Gerencial_DB Entrada_3-Balanço" xfId="30726"/>
    <cellStyle name="s_Valuation _DB Dados do Mercado_MtM Swap Out08 CF_Relatório Gerencial_DB Entrada_7-Estoque" xfId="30727"/>
    <cellStyle name="s_Valuation _DB Dados do Mercado_Natixis" xfId="30728"/>
    <cellStyle name="s_Valuation _DB Dados do Mercado_Natixis 2" xfId="30729"/>
    <cellStyle name="s_Valuation _DB Dados do Mercado_Natixis 2_15-FINANCEIRAS" xfId="30730"/>
    <cellStyle name="s_Valuation _DB Dados do Mercado_Natixis_15-FINANCEIRAS" xfId="30731"/>
    <cellStyle name="s_Valuation _DB Dados do Mercado_Natixis_15-FINANCEIRAS_1" xfId="30732"/>
    <cellStyle name="s_Valuation _DB Dados do Mercado_Natixis_2-DRE" xfId="30733"/>
    <cellStyle name="s_Valuation _DB Dados do Mercado_Natixis_2-DRE_Dep_Judiciais-Contingências" xfId="30734"/>
    <cellStyle name="s_Valuation _DB Dados do Mercado_Natixis_2-DRE_DFC Gerencial" xfId="30735"/>
    <cellStyle name="s_Valuation _DB Dados do Mercado_Natixis_2-DRE_DMPL" xfId="30736"/>
    <cellStyle name="s_Valuation _DB Dados do Mercado_Natixis_3-Balanço" xfId="30737"/>
    <cellStyle name="s_Valuation _DB Dados do Mercado_Natixis_7-Estoque" xfId="30738"/>
    <cellStyle name="s_Valuation _DB Dados do Mercado_Natixis_Relatório Gerencial" xfId="30739"/>
    <cellStyle name="s_Valuation _DB Dados do Mercado_Natixis_Relatório Gerencial 2" xfId="30740"/>
    <cellStyle name="s_Valuation _DB Dados do Mercado_Natixis_Relatório Gerencial 2_15-FINANCEIRAS" xfId="30741"/>
    <cellStyle name="s_Valuation _DB Dados do Mercado_Natixis_Relatório Gerencial_15-FINANCEIRAS" xfId="30742"/>
    <cellStyle name="s_Valuation _DB Dados do Mercado_Natixis_Relatório Gerencial_15-FINANCEIRAS_1" xfId="30743"/>
    <cellStyle name="s_Valuation _DB Dados do Mercado_Natixis_Relatório Gerencial_2-DRE" xfId="30744"/>
    <cellStyle name="s_Valuation _DB Dados do Mercado_Natixis_Relatório Gerencial_2-DRE_Dep_Judiciais-Contingências" xfId="30745"/>
    <cellStyle name="s_Valuation _DB Dados do Mercado_Natixis_Relatório Gerencial_2-DRE_DFC Gerencial" xfId="30746"/>
    <cellStyle name="s_Valuation _DB Dados do Mercado_Natixis_Relatório Gerencial_2-DRE_DMPL" xfId="30747"/>
    <cellStyle name="s_Valuation _DB Dados do Mercado_Natixis_Relatório Gerencial_3-Balanço" xfId="30748"/>
    <cellStyle name="s_Valuation _DB Dados do Mercado_Natixis_Relatório Gerencial_7-Estoque" xfId="30749"/>
    <cellStyle name="s_Valuation _DB Dados do Mercado_ptax" xfId="30750"/>
    <cellStyle name="s_Valuation _DB Dados do Mercado_ptax 2" xfId="30751"/>
    <cellStyle name="s_Valuation _DB Dados do Mercado_ptax 2_15-FINANCEIRAS" xfId="30752"/>
    <cellStyle name="s_Valuation _DB Dados do Mercado_ptax_15-FINANCEIRAS" xfId="30753"/>
    <cellStyle name="s_Valuation _DB Dados do Mercado_ptax_15-FINANCEIRAS_1" xfId="30754"/>
    <cellStyle name="s_Valuation _DB Dados do Mercado_ptax_2-DRE" xfId="30755"/>
    <cellStyle name="s_Valuation _DB Dados do Mercado_ptax_2-DRE_Dep_Judiciais-Contingências" xfId="30756"/>
    <cellStyle name="s_Valuation _DB Dados do Mercado_ptax_2-DRE_DFC Gerencial" xfId="30757"/>
    <cellStyle name="s_Valuation _DB Dados do Mercado_ptax_2-DRE_DMPL" xfId="30758"/>
    <cellStyle name="s_Valuation _DB Dados do Mercado_ptax_3-Balanço" xfId="30759"/>
    <cellStyle name="s_Valuation _DB Dados do Mercado_ptax_7-Estoque" xfId="30760"/>
    <cellStyle name="s_Valuation _DB Dados do Mercado_ptax_Relatório Gerencial" xfId="30761"/>
    <cellStyle name="s_Valuation _DB Dados do Mercado_ptax_Relatório Gerencial 2" xfId="30762"/>
    <cellStyle name="s_Valuation _DB Dados do Mercado_ptax_Relatório Gerencial 2_15-FINANCEIRAS" xfId="30763"/>
    <cellStyle name="s_Valuation _DB Dados do Mercado_ptax_Relatório Gerencial_15-FINANCEIRAS" xfId="30764"/>
    <cellStyle name="s_Valuation _DB Dados do Mercado_ptax_Relatório Gerencial_15-FINANCEIRAS_1" xfId="30765"/>
    <cellStyle name="s_Valuation _DB Dados do Mercado_ptax_Relatório Gerencial_2-DRE" xfId="30766"/>
    <cellStyle name="s_Valuation _DB Dados do Mercado_ptax_Relatório Gerencial_2-DRE_Dep_Judiciais-Contingências" xfId="30767"/>
    <cellStyle name="s_Valuation _DB Dados do Mercado_ptax_Relatório Gerencial_2-DRE_DFC Gerencial" xfId="30768"/>
    <cellStyle name="s_Valuation _DB Dados do Mercado_ptax_Relatório Gerencial_2-DRE_DMPL" xfId="30769"/>
    <cellStyle name="s_Valuation _DB Dados do Mercado_ptax_Relatório Gerencial_3-Balanço" xfId="30770"/>
    <cellStyle name="s_Valuation _DB Dados do Mercado_ptax_Relatório Gerencial_7-Estoque" xfId="30771"/>
    <cellStyle name="s_Valuation _DB Dados do Mercado_Relatório de Commodities" xfId="30772"/>
    <cellStyle name="s_Valuation _DB Dados do Mercado_Relatório de Commodities 2" xfId="30773"/>
    <cellStyle name="s_Valuation _DB Dados do Mercado_Relatório de Commodities 2_15-FINANCEIRAS" xfId="30774"/>
    <cellStyle name="s_Valuation _DB Dados do Mercado_Relatório de Commodities_15-FINANCEIRAS" xfId="30775"/>
    <cellStyle name="s_Valuation _DB Dados do Mercado_Relatório de Commodities_15-FINANCEIRAS_1" xfId="30776"/>
    <cellStyle name="s_Valuation _DB Dados do Mercado_Relatório de Commodities_2-DRE" xfId="30777"/>
    <cellStyle name="s_Valuation _DB Dados do Mercado_Relatório de Commodities_2-DRE_Dep_Judiciais-Contingências" xfId="30778"/>
    <cellStyle name="s_Valuation _DB Dados do Mercado_Relatório de Commodities_2-DRE_DFC Gerencial" xfId="30779"/>
    <cellStyle name="s_Valuation _DB Dados do Mercado_Relatório de Commodities_2-DRE_DMPL" xfId="30780"/>
    <cellStyle name="s_Valuation _DB Dados do Mercado_Relatório de Commodities_3-Balanço" xfId="30781"/>
    <cellStyle name="s_Valuation _DB Dados do Mercado_Relatório de Commodities_7-Estoque" xfId="30782"/>
    <cellStyle name="s_Valuation _DB Dados do Mercado_Relatório de Commodities_Relatório Gerencial" xfId="30783"/>
    <cellStyle name="s_Valuation _DB Dados do Mercado_Relatório de Commodities_Relatório Gerencial 2" xfId="30784"/>
    <cellStyle name="s_Valuation _DB Dados do Mercado_Relatório de Commodities_Relatório Gerencial 2_15-FINANCEIRAS" xfId="30785"/>
    <cellStyle name="s_Valuation _DB Dados do Mercado_Relatório de Commodities_Relatório Gerencial_15-FINANCEIRAS" xfId="30786"/>
    <cellStyle name="s_Valuation _DB Dados do Mercado_Relatório de Commodities_Relatório Gerencial_15-FINANCEIRAS_1" xfId="30787"/>
    <cellStyle name="s_Valuation _DB Dados do Mercado_Relatório de Commodities_Relatório Gerencial_2-DRE" xfId="30788"/>
    <cellStyle name="s_Valuation _DB Dados do Mercado_Relatório de Commodities_Relatório Gerencial_2-DRE_Dep_Judiciais-Contingências" xfId="30789"/>
    <cellStyle name="s_Valuation _DB Dados do Mercado_Relatório de Commodities_Relatório Gerencial_2-DRE_DFC Gerencial" xfId="30790"/>
    <cellStyle name="s_Valuation _DB Dados do Mercado_Relatório de Commodities_Relatório Gerencial_2-DRE_DMPL" xfId="30791"/>
    <cellStyle name="s_Valuation _DB Dados do Mercado_Relatório de Commodities_Relatório Gerencial_3-Balanço" xfId="30792"/>
    <cellStyle name="s_Valuation _DB Dados do Mercado_Relatório de Commodities_Relatório Gerencial_7-Estoque" xfId="30793"/>
    <cellStyle name="s_Valuation _DB Dados do Mercado_Relatório Diário" xfId="30794"/>
    <cellStyle name="s_Valuation _DB Dados do Mercado_Relatório Diário 2" xfId="30795"/>
    <cellStyle name="s_Valuation _DB Dados do Mercado_Relatório Diário 2_15-FINANCEIRAS" xfId="30796"/>
    <cellStyle name="s_Valuation _DB Dados do Mercado_Relatório Diário_15-FINANCEIRAS" xfId="30797"/>
    <cellStyle name="s_Valuation _DB Dados do Mercado_Relatório Diário_15-FINANCEIRAS_1" xfId="30798"/>
    <cellStyle name="s_Valuation _DB Dados do Mercado_Relatório Diário_2-DRE" xfId="30799"/>
    <cellStyle name="s_Valuation _DB Dados do Mercado_Relatório Diário_2-DRE_Dep_Judiciais-Contingências" xfId="30800"/>
    <cellStyle name="s_Valuation _DB Dados do Mercado_Relatório Diário_2-DRE_DFC Gerencial" xfId="30801"/>
    <cellStyle name="s_Valuation _DB Dados do Mercado_Relatório Diário_2-DRE_DMPL" xfId="30802"/>
    <cellStyle name="s_Valuation _DB Dados do Mercado_Relatório Diário_3-Balanço" xfId="30803"/>
    <cellStyle name="s_Valuation _DB Dados do Mercado_Relatório Diário_7-Estoque" xfId="30804"/>
    <cellStyle name="s_Valuation _DB Dados do Mercado_Relatório Diário_Relatório Gerencial" xfId="30805"/>
    <cellStyle name="s_Valuation _DB Dados do Mercado_Relatório Diário_Relatório Gerencial 2" xfId="30806"/>
    <cellStyle name="s_Valuation _DB Dados do Mercado_Relatório Diário_Relatório Gerencial 2_15-FINANCEIRAS" xfId="30807"/>
    <cellStyle name="s_Valuation _DB Dados do Mercado_Relatório Diário_Relatório Gerencial_15-FINANCEIRAS" xfId="30808"/>
    <cellStyle name="s_Valuation _DB Dados do Mercado_Relatório Diário_Relatório Gerencial_15-FINANCEIRAS_1" xfId="30809"/>
    <cellStyle name="s_Valuation _DB Dados do Mercado_Relatório Diário_Relatório Gerencial_2-DRE" xfId="30810"/>
    <cellStyle name="s_Valuation _DB Dados do Mercado_Relatório Diário_Relatório Gerencial_2-DRE_Dep_Judiciais-Contingências" xfId="30811"/>
    <cellStyle name="s_Valuation _DB Dados do Mercado_Relatório Diário_Relatório Gerencial_2-DRE_DFC Gerencial" xfId="30812"/>
    <cellStyle name="s_Valuation _DB Dados do Mercado_Relatório Diário_Relatório Gerencial_2-DRE_DMPL" xfId="30813"/>
    <cellStyle name="s_Valuation _DB Dados do Mercado_Relatório Diário_Relatório Gerencial_3-Balanço" xfId="30814"/>
    <cellStyle name="s_Valuation _DB Dados do Mercado_Relatório Diário_Relatório Gerencial_7-Estoque" xfId="30815"/>
    <cellStyle name="s_Valuation _DB Dados do Mercado_Relatório Fechamento" xfId="30816"/>
    <cellStyle name="s_Valuation _DB Dados do Mercado_Relatório Fechamento 2" xfId="30817"/>
    <cellStyle name="s_Valuation _DB Dados do Mercado_Relatório Fechamento 2_15-FINANCEIRAS" xfId="30818"/>
    <cellStyle name="s_Valuation _DB Dados do Mercado_Relatório Fechamento_15-FINANCEIRAS" xfId="30819"/>
    <cellStyle name="s_Valuation _DB Dados do Mercado_Relatório Fechamento_15-FINANCEIRAS_1" xfId="30820"/>
    <cellStyle name="s_Valuation _DB Dados do Mercado_Relatório Fechamento_2-DRE" xfId="30821"/>
    <cellStyle name="s_Valuation _DB Dados do Mercado_Relatório Fechamento_2-DRE_Dep_Judiciais-Contingências" xfId="30822"/>
    <cellStyle name="s_Valuation _DB Dados do Mercado_Relatório Fechamento_2-DRE_DFC Gerencial" xfId="30823"/>
    <cellStyle name="s_Valuation _DB Dados do Mercado_Relatório Fechamento_2-DRE_DMPL" xfId="30824"/>
    <cellStyle name="s_Valuation _DB Dados do Mercado_Relatório Fechamento_3-Balanço" xfId="30825"/>
    <cellStyle name="s_Valuation _DB Dados do Mercado_Relatório Fechamento_7-Estoque" xfId="30826"/>
    <cellStyle name="s_Valuation _DB Dados do Mercado_Relatório Fechamento_Relatório Gerencial" xfId="30827"/>
    <cellStyle name="s_Valuation _DB Dados do Mercado_Relatório Fechamento_Relatório Gerencial 2" xfId="30828"/>
    <cellStyle name="s_Valuation _DB Dados do Mercado_Relatório Fechamento_Relatório Gerencial 2_15-FINANCEIRAS" xfId="30829"/>
    <cellStyle name="s_Valuation _DB Dados do Mercado_Relatório Fechamento_Relatório Gerencial_15-FINANCEIRAS" xfId="30830"/>
    <cellStyle name="s_Valuation _DB Dados do Mercado_Relatório Fechamento_Relatório Gerencial_15-FINANCEIRAS_1" xfId="30831"/>
    <cellStyle name="s_Valuation _DB Dados do Mercado_Relatório Fechamento_Relatório Gerencial_2-DRE" xfId="30832"/>
    <cellStyle name="s_Valuation _DB Dados do Mercado_Relatório Fechamento_Relatório Gerencial_2-DRE_Dep_Judiciais-Contingências" xfId="30833"/>
    <cellStyle name="s_Valuation _DB Dados do Mercado_Relatório Fechamento_Relatório Gerencial_2-DRE_DFC Gerencial" xfId="30834"/>
    <cellStyle name="s_Valuation _DB Dados do Mercado_Relatório Fechamento_Relatório Gerencial_2-DRE_DMPL" xfId="30835"/>
    <cellStyle name="s_Valuation _DB Dados do Mercado_Relatório Fechamento_Relatório Gerencial_3-Balanço" xfId="30836"/>
    <cellStyle name="s_Valuation _DB Dados do Mercado_Relatório Fechamento_Relatório Gerencial_7-Estoque" xfId="30837"/>
    <cellStyle name="s_Valuation _DB Dados do Mercado_Relatório Gerencial" xfId="30838"/>
    <cellStyle name="s_Valuation _DB Dados do Mercado_Relatório Gerencial 2" xfId="30839"/>
    <cellStyle name="s_Valuation _DB Dados do Mercado_Relatório Gerencial 2_15-FINANCEIRAS" xfId="30840"/>
    <cellStyle name="s_Valuation _DB Dados do Mercado_Relatório Gerencial_1" xfId="30841"/>
    <cellStyle name="s_Valuation _DB Dados do Mercado_Relatório Gerencial_1 2" xfId="30842"/>
    <cellStyle name="s_Valuation _DB Dados do Mercado_Relatório Gerencial_1 2_15-FINANCEIRAS" xfId="30843"/>
    <cellStyle name="s_Valuation _DB Dados do Mercado_Relatório Gerencial_1_15-FINANCEIRAS" xfId="30844"/>
    <cellStyle name="s_Valuation _DB Dados do Mercado_Relatório Gerencial_1_15-FINANCEIRAS_1" xfId="30845"/>
    <cellStyle name="s_Valuation _DB Dados do Mercado_Relatório Gerencial_1_2-DRE" xfId="30846"/>
    <cellStyle name="s_Valuation _DB Dados do Mercado_Relatório Gerencial_1_2-DRE_Dep_Judiciais-Contingências" xfId="30847"/>
    <cellStyle name="s_Valuation _DB Dados do Mercado_Relatório Gerencial_1_2-DRE_DFC Gerencial" xfId="30848"/>
    <cellStyle name="s_Valuation _DB Dados do Mercado_Relatório Gerencial_1_2-DRE_DMPL" xfId="30849"/>
    <cellStyle name="s_Valuation _DB Dados do Mercado_Relatório Gerencial_1_3-Balanço" xfId="30850"/>
    <cellStyle name="s_Valuation _DB Dados do Mercado_Relatório Gerencial_1_7-Estoque" xfId="30851"/>
    <cellStyle name="s_Valuation _DB Dados do Mercado_Relatório Gerencial_15-FINANCEIRAS" xfId="30852"/>
    <cellStyle name="s_Valuation _DB Dados do Mercado_Relatório Gerencial_15-FINANCEIRAS_1" xfId="30853"/>
    <cellStyle name="s_Valuation _DB Dados do Mercado_Relatório Gerencial_2-DRE" xfId="30854"/>
    <cellStyle name="s_Valuation _DB Dados do Mercado_Relatório Gerencial_2-DRE_Dep_Judiciais-Contingências" xfId="30855"/>
    <cellStyle name="s_Valuation _DB Dados do Mercado_Relatório Gerencial_2-DRE_DFC Gerencial" xfId="30856"/>
    <cellStyle name="s_Valuation _DB Dados do Mercado_Relatório Gerencial_2-DRE_DMPL" xfId="30857"/>
    <cellStyle name="s_Valuation _DB Dados do Mercado_Relatório Gerencial_3-Balanço" xfId="30858"/>
    <cellStyle name="s_Valuation _DB Dados do Mercado_Relatório Gerencial_7-Estoque" xfId="30859"/>
    <cellStyle name="s_Valuation _DB Dados do Mercado_Relatório Gerencial_Relatório Gerencial" xfId="30860"/>
    <cellStyle name="s_Valuation _DB Dados do Mercado_Relatório Gerencial_Relatório Gerencial 2" xfId="30861"/>
    <cellStyle name="s_Valuation _DB Dados do Mercado_Relatório Gerencial_Relatório Gerencial 2_15-FINANCEIRAS" xfId="30862"/>
    <cellStyle name="s_Valuation _DB Dados do Mercado_Relatório Gerencial_Relatório Gerencial_15-FINANCEIRAS" xfId="30863"/>
    <cellStyle name="s_Valuation _DB Dados do Mercado_Relatório Gerencial_Relatório Gerencial_15-FINANCEIRAS_1" xfId="30864"/>
    <cellStyle name="s_Valuation _DB Dados do Mercado_Relatório Gerencial_Relatório Gerencial_2-DRE" xfId="30865"/>
    <cellStyle name="s_Valuation _DB Dados do Mercado_Relatório Gerencial_Relatório Gerencial_2-DRE_Dep_Judiciais-Contingências" xfId="30866"/>
    <cellStyle name="s_Valuation _DB Dados do Mercado_Relatório Gerencial_Relatório Gerencial_2-DRE_DFC Gerencial" xfId="30867"/>
    <cellStyle name="s_Valuation _DB Dados do Mercado_Relatório Gerencial_Relatório Gerencial_2-DRE_DMPL" xfId="30868"/>
    <cellStyle name="s_Valuation _DB Dados do Mercado_Relatório Gerencial_Relatório Gerencial_3-Balanço" xfId="30869"/>
    <cellStyle name="s_Valuation _DB Dados do Mercado_Relatório Gerencial_Relatório Gerencial_7-Estoque" xfId="30870"/>
    <cellStyle name="s_Valuation _DB Dados do Mercado_RES500-NEWEDGE" xfId="30871"/>
    <cellStyle name="s_Valuation _DB Dados do Mercado_RES500-NEWEDGE 2" xfId="30872"/>
    <cellStyle name="s_Valuation _DB Dados do Mercado_RES500-NEWEDGE 2_15-FINANCEIRAS" xfId="30873"/>
    <cellStyle name="s_Valuation _DB Dados do Mercado_RES500-NEWEDGE_15-FINANCEIRAS" xfId="30874"/>
    <cellStyle name="s_Valuation _DB Dados do Mercado_RES500-NEWEDGE_15-FINANCEIRAS_1" xfId="30875"/>
    <cellStyle name="s_Valuation _DB Dados do Mercado_RES500-NEWEDGE_2-DRE" xfId="30876"/>
    <cellStyle name="s_Valuation _DB Dados do Mercado_RES500-NEWEDGE_2-DRE_Dep_Judiciais-Contingências" xfId="30877"/>
    <cellStyle name="s_Valuation _DB Dados do Mercado_RES500-NEWEDGE_2-DRE_DFC Gerencial" xfId="30878"/>
    <cellStyle name="s_Valuation _DB Dados do Mercado_RES500-NEWEDGE_2-DRE_DMPL" xfId="30879"/>
    <cellStyle name="s_Valuation _DB Dados do Mercado_RES500-NEWEDGE_3-Balanço" xfId="30880"/>
    <cellStyle name="s_Valuation _DB Dados do Mercado_RES500-NEWEDGE_7-Estoque" xfId="30881"/>
    <cellStyle name="s_Valuation _DB Dados do Mercado_RES500-NEWEDGE_Relatório Gerencial" xfId="30882"/>
    <cellStyle name="s_Valuation _DB Dados do Mercado_RES500-NEWEDGE_Relatório Gerencial 2" xfId="30883"/>
    <cellStyle name="s_Valuation _DB Dados do Mercado_RES500-NEWEDGE_Relatório Gerencial 2_15-FINANCEIRAS" xfId="30884"/>
    <cellStyle name="s_Valuation _DB Dados do Mercado_RES500-NEWEDGE_Relatório Gerencial_15-FINANCEIRAS" xfId="30885"/>
    <cellStyle name="s_Valuation _DB Dados do Mercado_RES500-NEWEDGE_Relatório Gerencial_15-FINANCEIRAS_1" xfId="30886"/>
    <cellStyle name="s_Valuation _DB Dados do Mercado_RES500-NEWEDGE_Relatório Gerencial_2-DRE" xfId="30887"/>
    <cellStyle name="s_Valuation _DB Dados do Mercado_RES500-NEWEDGE_Relatório Gerencial_2-DRE_Dep_Judiciais-Contingências" xfId="30888"/>
    <cellStyle name="s_Valuation _DB Dados do Mercado_RES500-NEWEDGE_Relatório Gerencial_2-DRE_DFC Gerencial" xfId="30889"/>
    <cellStyle name="s_Valuation _DB Dados do Mercado_RES500-NEWEDGE_Relatório Gerencial_2-DRE_DMPL" xfId="30890"/>
    <cellStyle name="s_Valuation _DB Dados do Mercado_RES500-NEWEDGE_Relatório Gerencial_3-Balanço" xfId="30891"/>
    <cellStyle name="s_Valuation _DB Dados do Mercado_RES500-NEWEDGE_Relatório Gerencial_7-Estoque" xfId="30892"/>
    <cellStyle name="s_Valuation _DB Dados do Mercado_RES501-BNP PARIBAS" xfId="30893"/>
    <cellStyle name="s_Valuation _DB Dados do Mercado_RES501-BNP PARIBAS 2" xfId="30894"/>
    <cellStyle name="s_Valuation _DB Dados do Mercado_RES501-BNP PARIBAS 2_15-FINANCEIRAS" xfId="30895"/>
    <cellStyle name="s_Valuation _DB Dados do Mercado_RES501-BNP PARIBAS_15-FINANCEIRAS" xfId="30896"/>
    <cellStyle name="s_Valuation _DB Dados do Mercado_RES501-BNP PARIBAS_15-FINANCEIRAS_1" xfId="30897"/>
    <cellStyle name="s_Valuation _DB Dados do Mercado_RES501-BNP PARIBAS_2-DRE" xfId="30898"/>
    <cellStyle name="s_Valuation _DB Dados do Mercado_RES501-BNP PARIBAS_2-DRE_Dep_Judiciais-Contingências" xfId="30899"/>
    <cellStyle name="s_Valuation _DB Dados do Mercado_RES501-BNP PARIBAS_2-DRE_DFC Gerencial" xfId="30900"/>
    <cellStyle name="s_Valuation _DB Dados do Mercado_RES501-BNP PARIBAS_2-DRE_DMPL" xfId="30901"/>
    <cellStyle name="s_Valuation _DB Dados do Mercado_RES501-BNP PARIBAS_3-Balanço" xfId="30902"/>
    <cellStyle name="s_Valuation _DB Dados do Mercado_RES501-BNP PARIBAS_7-Estoque" xfId="30903"/>
    <cellStyle name="s_Valuation _DB Dados do Mercado_RES501-BNP PARIBAS_Relatório Gerencial" xfId="30904"/>
    <cellStyle name="s_Valuation _DB Dados do Mercado_RES501-BNP PARIBAS_Relatório Gerencial 2" xfId="30905"/>
    <cellStyle name="s_Valuation _DB Dados do Mercado_RES501-BNP PARIBAS_Relatório Gerencial 2_15-FINANCEIRAS" xfId="30906"/>
    <cellStyle name="s_Valuation _DB Dados do Mercado_RES501-BNP PARIBAS_Relatório Gerencial_15-FINANCEIRAS" xfId="30907"/>
    <cellStyle name="s_Valuation _DB Dados do Mercado_RES501-BNP PARIBAS_Relatório Gerencial_15-FINANCEIRAS_1" xfId="30908"/>
    <cellStyle name="s_Valuation _DB Dados do Mercado_RES501-BNP PARIBAS_Relatório Gerencial_2-DRE" xfId="30909"/>
    <cellStyle name="s_Valuation _DB Dados do Mercado_RES501-BNP PARIBAS_Relatório Gerencial_2-DRE_Dep_Judiciais-Contingências" xfId="30910"/>
    <cellStyle name="s_Valuation _DB Dados do Mercado_RES501-BNP PARIBAS_Relatório Gerencial_2-DRE_DFC Gerencial" xfId="30911"/>
    <cellStyle name="s_Valuation _DB Dados do Mercado_RES501-BNP PARIBAS_Relatório Gerencial_2-DRE_DMPL" xfId="30912"/>
    <cellStyle name="s_Valuation _DB Dados do Mercado_RES501-BNP PARIBAS_Relatório Gerencial_3-Balanço" xfId="30913"/>
    <cellStyle name="s_Valuation _DB Dados do Mercado_RES501-BNP PARIBAS_Relatório Gerencial_7-Estoque" xfId="30914"/>
    <cellStyle name="s_Valuation _DB Dados do Mercado_RES503-PRUDENTIAL" xfId="30915"/>
    <cellStyle name="s_Valuation _DB Dados do Mercado_RES503-PRUDENTIAL 2" xfId="30916"/>
    <cellStyle name="s_Valuation _DB Dados do Mercado_RES503-PRUDENTIAL 2_15-FINANCEIRAS" xfId="30917"/>
    <cellStyle name="s_Valuation _DB Dados do Mercado_RES503-PRUDENTIAL_15-FINANCEIRAS" xfId="30918"/>
    <cellStyle name="s_Valuation _DB Dados do Mercado_RES503-PRUDENTIAL_15-FINANCEIRAS_1" xfId="30919"/>
    <cellStyle name="s_Valuation _DB Dados do Mercado_RES503-PRUDENTIAL_2-DRE" xfId="30920"/>
    <cellStyle name="s_Valuation _DB Dados do Mercado_RES503-PRUDENTIAL_2-DRE_Dep_Judiciais-Contingências" xfId="30921"/>
    <cellStyle name="s_Valuation _DB Dados do Mercado_RES503-PRUDENTIAL_2-DRE_DFC Gerencial" xfId="30922"/>
    <cellStyle name="s_Valuation _DB Dados do Mercado_RES503-PRUDENTIAL_2-DRE_DMPL" xfId="30923"/>
    <cellStyle name="s_Valuation _DB Dados do Mercado_RES503-PRUDENTIAL_3-Balanço" xfId="30924"/>
    <cellStyle name="s_Valuation _DB Dados do Mercado_RES503-PRUDENTIAL_7-Estoque" xfId="30925"/>
    <cellStyle name="s_Valuation _DB Dados do Mercado_RES503-PRUDENTIAL_Relatório Gerencial" xfId="30926"/>
    <cellStyle name="s_Valuation _DB Dados do Mercado_RES503-PRUDENTIAL_Relatório Gerencial 2" xfId="30927"/>
    <cellStyle name="s_Valuation _DB Dados do Mercado_RES503-PRUDENTIAL_Relatório Gerencial 2_15-FINANCEIRAS" xfId="30928"/>
    <cellStyle name="s_Valuation _DB Dados do Mercado_RES503-PRUDENTIAL_Relatório Gerencial_15-FINANCEIRAS" xfId="30929"/>
    <cellStyle name="s_Valuation _DB Dados do Mercado_RES503-PRUDENTIAL_Relatório Gerencial_15-FINANCEIRAS_1" xfId="30930"/>
    <cellStyle name="s_Valuation _DB Dados do Mercado_RES503-PRUDENTIAL_Relatório Gerencial_2-DRE" xfId="30931"/>
    <cellStyle name="s_Valuation _DB Dados do Mercado_RES503-PRUDENTIAL_Relatório Gerencial_2-DRE_Dep_Judiciais-Contingências" xfId="30932"/>
    <cellStyle name="s_Valuation _DB Dados do Mercado_RES503-PRUDENTIAL_Relatório Gerencial_2-DRE_DFC Gerencial" xfId="30933"/>
    <cellStyle name="s_Valuation _DB Dados do Mercado_RES503-PRUDENTIAL_Relatório Gerencial_2-DRE_DMPL" xfId="30934"/>
    <cellStyle name="s_Valuation _DB Dados do Mercado_RES503-PRUDENTIAL_Relatório Gerencial_3-Balanço" xfId="30935"/>
    <cellStyle name="s_Valuation _DB Dados do Mercado_RES503-PRUDENTIAL_Relatório Gerencial_7-Estoque" xfId="30936"/>
    <cellStyle name="s_Valuation _DB Dados do Mercado_RES504-NATIXIS" xfId="30937"/>
    <cellStyle name="s_Valuation _DB Dados do Mercado_RES504-NATIXIS 2" xfId="30938"/>
    <cellStyle name="s_Valuation _DB Dados do Mercado_RES504-NATIXIS 2_15-FINANCEIRAS" xfId="30939"/>
    <cellStyle name="s_Valuation _DB Dados do Mercado_RES504-NATIXIS_15-FINANCEIRAS" xfId="30940"/>
    <cellStyle name="s_Valuation _DB Dados do Mercado_RES504-NATIXIS_15-FINANCEIRAS_1" xfId="30941"/>
    <cellStyle name="s_Valuation _DB Dados do Mercado_RES504-NATIXIS_2-DRE" xfId="30942"/>
    <cellStyle name="s_Valuation _DB Dados do Mercado_RES504-NATIXIS_2-DRE_Dep_Judiciais-Contingências" xfId="30943"/>
    <cellStyle name="s_Valuation _DB Dados do Mercado_RES504-NATIXIS_2-DRE_DFC Gerencial" xfId="30944"/>
    <cellStyle name="s_Valuation _DB Dados do Mercado_RES504-NATIXIS_2-DRE_DMPL" xfId="30945"/>
    <cellStyle name="s_Valuation _DB Dados do Mercado_RES504-NATIXIS_3-Balanço" xfId="30946"/>
    <cellStyle name="s_Valuation _DB Dados do Mercado_RES504-NATIXIS_7-Estoque" xfId="30947"/>
    <cellStyle name="s_Valuation _DB Dados do Mercado_RES504-NATIXIS_Relatório Gerencial" xfId="30948"/>
    <cellStyle name="s_Valuation _DB Dados do Mercado_RES504-NATIXIS_Relatório Gerencial 2" xfId="30949"/>
    <cellStyle name="s_Valuation _DB Dados do Mercado_RES504-NATIXIS_Relatório Gerencial 2_15-FINANCEIRAS" xfId="30950"/>
    <cellStyle name="s_Valuation _DB Dados do Mercado_RES504-NATIXIS_Relatório Gerencial_15-FINANCEIRAS" xfId="30951"/>
    <cellStyle name="s_Valuation _DB Dados do Mercado_RES504-NATIXIS_Relatório Gerencial_15-FINANCEIRAS_1" xfId="30952"/>
    <cellStyle name="s_Valuation _DB Dados do Mercado_RES504-NATIXIS_Relatório Gerencial_2-DRE" xfId="30953"/>
    <cellStyle name="s_Valuation _DB Dados do Mercado_RES504-NATIXIS_Relatório Gerencial_2-DRE_Dep_Judiciais-Contingências" xfId="30954"/>
    <cellStyle name="s_Valuation _DB Dados do Mercado_RES504-NATIXIS_Relatório Gerencial_2-DRE_DFC Gerencial" xfId="30955"/>
    <cellStyle name="s_Valuation _DB Dados do Mercado_RES504-NATIXIS_Relatório Gerencial_2-DRE_DMPL" xfId="30956"/>
    <cellStyle name="s_Valuation _DB Dados do Mercado_RES504-NATIXIS_Relatório Gerencial_3-Balanço" xfId="30957"/>
    <cellStyle name="s_Valuation _DB Dados do Mercado_RES504-NATIXIS_Relatório Gerencial_7-Estoque" xfId="30958"/>
    <cellStyle name="s_Valuation _DB Dados do Mercado_RES505-SUCDENUK" xfId="30959"/>
    <cellStyle name="s_Valuation _DB Dados do Mercado_RES505-SUCDENUK 2" xfId="30960"/>
    <cellStyle name="s_Valuation _DB Dados do Mercado_RES505-SUCDENUK 2_15-FINANCEIRAS" xfId="30961"/>
    <cellStyle name="s_Valuation _DB Dados do Mercado_RES505-SUCDENUK_15-FINANCEIRAS" xfId="30962"/>
    <cellStyle name="s_Valuation _DB Dados do Mercado_RES505-SUCDENUK_15-FINANCEIRAS_1" xfId="30963"/>
    <cellStyle name="s_Valuation _DB Dados do Mercado_RES505-SUCDENUK_2-DRE" xfId="30964"/>
    <cellStyle name="s_Valuation _DB Dados do Mercado_RES505-SUCDENUK_2-DRE_Dep_Judiciais-Contingências" xfId="30965"/>
    <cellStyle name="s_Valuation _DB Dados do Mercado_RES505-SUCDENUK_2-DRE_DFC Gerencial" xfId="30966"/>
    <cellStyle name="s_Valuation _DB Dados do Mercado_RES505-SUCDENUK_2-DRE_DMPL" xfId="30967"/>
    <cellStyle name="s_Valuation _DB Dados do Mercado_RES505-SUCDENUK_3-Balanço" xfId="30968"/>
    <cellStyle name="s_Valuation _DB Dados do Mercado_RES505-SUCDENUK_7-Estoque" xfId="30969"/>
    <cellStyle name="s_Valuation _DB Dados do Mercado_RES505-SUCDENUK_Relatório Gerencial" xfId="30970"/>
    <cellStyle name="s_Valuation _DB Dados do Mercado_RES505-SUCDENUK_Relatório Gerencial 2" xfId="30971"/>
    <cellStyle name="s_Valuation _DB Dados do Mercado_RES505-SUCDENUK_Relatório Gerencial 2_15-FINANCEIRAS" xfId="30972"/>
    <cellStyle name="s_Valuation _DB Dados do Mercado_RES505-SUCDENUK_Relatório Gerencial_15-FINANCEIRAS" xfId="30973"/>
    <cellStyle name="s_Valuation _DB Dados do Mercado_RES505-SUCDENUK_Relatório Gerencial_15-FINANCEIRAS_1" xfId="30974"/>
    <cellStyle name="s_Valuation _DB Dados do Mercado_RES505-SUCDENUK_Relatório Gerencial_2-DRE" xfId="30975"/>
    <cellStyle name="s_Valuation _DB Dados do Mercado_RES505-SUCDENUK_Relatório Gerencial_2-DRE_Dep_Judiciais-Contingências" xfId="30976"/>
    <cellStyle name="s_Valuation _DB Dados do Mercado_RES505-SUCDENUK_Relatório Gerencial_2-DRE_DFC Gerencial" xfId="30977"/>
    <cellStyle name="s_Valuation _DB Dados do Mercado_RES505-SUCDENUK_Relatório Gerencial_2-DRE_DMPL" xfId="30978"/>
    <cellStyle name="s_Valuation _DB Dados do Mercado_RES505-SUCDENUK_Relatório Gerencial_3-Balanço" xfId="30979"/>
    <cellStyle name="s_Valuation _DB Dados do Mercado_RES505-SUCDENUK_Relatório Gerencial_7-Estoque" xfId="30980"/>
    <cellStyle name="s_Valuation _DB Dados do Mercado_RES506-MACQUARIE" xfId="30981"/>
    <cellStyle name="s_Valuation _DB Dados do Mercado_RES506-MACQUARIE 2" xfId="30982"/>
    <cellStyle name="s_Valuation _DB Dados do Mercado_RES506-MACQUARIE 2_15-FINANCEIRAS" xfId="30983"/>
    <cellStyle name="s_Valuation _DB Dados do Mercado_RES506-MACQUARIE_15-FINANCEIRAS" xfId="30984"/>
    <cellStyle name="s_Valuation _DB Dados do Mercado_RES506-MACQUARIE_15-FINANCEIRAS_1" xfId="30985"/>
    <cellStyle name="s_Valuation _DB Dados do Mercado_RES506-MACQUARIE_2-DRE" xfId="30986"/>
    <cellStyle name="s_Valuation _DB Dados do Mercado_RES506-MACQUARIE_2-DRE_Dep_Judiciais-Contingências" xfId="30987"/>
    <cellStyle name="s_Valuation _DB Dados do Mercado_RES506-MACQUARIE_2-DRE_DFC Gerencial" xfId="30988"/>
    <cellStyle name="s_Valuation _DB Dados do Mercado_RES506-MACQUARIE_2-DRE_DMPL" xfId="30989"/>
    <cellStyle name="s_Valuation _DB Dados do Mercado_RES506-MACQUARIE_3-Balanço" xfId="30990"/>
    <cellStyle name="s_Valuation _DB Dados do Mercado_RES506-MACQUARIE_7-Estoque" xfId="30991"/>
    <cellStyle name="s_Valuation _DB Dados do Mercado_RES506-MACQUARIE_Relatório Gerencial" xfId="30992"/>
    <cellStyle name="s_Valuation _DB Dados do Mercado_RES506-MACQUARIE_Relatório Gerencial 2" xfId="30993"/>
    <cellStyle name="s_Valuation _DB Dados do Mercado_RES506-MACQUARIE_Relatório Gerencial 2_15-FINANCEIRAS" xfId="30994"/>
    <cellStyle name="s_Valuation _DB Dados do Mercado_RES506-MACQUARIE_Relatório Gerencial_15-FINANCEIRAS" xfId="30995"/>
    <cellStyle name="s_Valuation _DB Dados do Mercado_RES506-MACQUARIE_Relatório Gerencial_15-FINANCEIRAS_1" xfId="30996"/>
    <cellStyle name="s_Valuation _DB Dados do Mercado_RES506-MACQUARIE_Relatório Gerencial_2-DRE" xfId="30997"/>
    <cellStyle name="s_Valuation _DB Dados do Mercado_RES506-MACQUARIE_Relatório Gerencial_2-DRE_Dep_Judiciais-Contingências" xfId="30998"/>
    <cellStyle name="s_Valuation _DB Dados do Mercado_RES506-MACQUARIE_Relatório Gerencial_2-DRE_DFC Gerencial" xfId="30999"/>
    <cellStyle name="s_Valuation _DB Dados do Mercado_RES506-MACQUARIE_Relatório Gerencial_2-DRE_DMPL" xfId="31000"/>
    <cellStyle name="s_Valuation _DB Dados do Mercado_RES506-MACQUARIE_Relatório Gerencial_3-Balanço" xfId="31001"/>
    <cellStyle name="s_Valuation _DB Dados do Mercado_RES506-MACQUARIE_Relatório Gerencial_7-Estoque" xfId="31002"/>
    <cellStyle name="s_Valuation _DB Dados do Mercado_RES507-HENCORP" xfId="31003"/>
    <cellStyle name="s_Valuation _DB Dados do Mercado_RES507-HENCORP 2" xfId="31004"/>
    <cellStyle name="s_Valuation _DB Dados do Mercado_RES507-HENCORP 2_15-FINANCEIRAS" xfId="31005"/>
    <cellStyle name="s_Valuation _DB Dados do Mercado_RES507-HENCORP_15-FINANCEIRAS" xfId="31006"/>
    <cellStyle name="s_Valuation _DB Dados do Mercado_RES507-HENCORP_15-FINANCEIRAS_1" xfId="31007"/>
    <cellStyle name="s_Valuation _DB Dados do Mercado_RES507-HENCORP_2-DRE" xfId="31008"/>
    <cellStyle name="s_Valuation _DB Dados do Mercado_RES507-HENCORP_2-DRE_Dep_Judiciais-Contingências" xfId="31009"/>
    <cellStyle name="s_Valuation _DB Dados do Mercado_RES507-HENCORP_2-DRE_DFC Gerencial" xfId="31010"/>
    <cellStyle name="s_Valuation _DB Dados do Mercado_RES507-HENCORP_2-DRE_DMPL" xfId="31011"/>
    <cellStyle name="s_Valuation _DB Dados do Mercado_RES507-HENCORP_3-Balanço" xfId="31012"/>
    <cellStyle name="s_Valuation _DB Dados do Mercado_RES507-HENCORP_7-Estoque" xfId="31013"/>
    <cellStyle name="s_Valuation _DB Dados do Mercado_RES507-HENCORP_Relatório Gerencial" xfId="31014"/>
    <cellStyle name="s_Valuation _DB Dados do Mercado_RES507-HENCORP_Relatório Gerencial 2" xfId="31015"/>
    <cellStyle name="s_Valuation _DB Dados do Mercado_RES507-HENCORP_Relatório Gerencial 2_15-FINANCEIRAS" xfId="31016"/>
    <cellStyle name="s_Valuation _DB Dados do Mercado_RES507-HENCORP_Relatório Gerencial_15-FINANCEIRAS" xfId="31017"/>
    <cellStyle name="s_Valuation _DB Dados do Mercado_RES507-HENCORP_Relatório Gerencial_15-FINANCEIRAS_1" xfId="31018"/>
    <cellStyle name="s_Valuation _DB Dados do Mercado_RES507-HENCORP_Relatório Gerencial_2-DRE" xfId="31019"/>
    <cellStyle name="s_Valuation _DB Dados do Mercado_RES507-HENCORP_Relatório Gerencial_2-DRE_Dep_Judiciais-Contingências" xfId="31020"/>
    <cellStyle name="s_Valuation _DB Dados do Mercado_RES507-HENCORP_Relatório Gerencial_2-DRE_DFC Gerencial" xfId="31021"/>
    <cellStyle name="s_Valuation _DB Dados do Mercado_RES507-HENCORP_Relatório Gerencial_2-DRE_DMPL" xfId="31022"/>
    <cellStyle name="s_Valuation _DB Dados do Mercado_RES507-HENCORP_Relatório Gerencial_3-Balanço" xfId="31023"/>
    <cellStyle name="s_Valuation _DB Dados do Mercado_RES507-HENCORP_Relatório Gerencial_7-Estoque" xfId="31024"/>
    <cellStyle name="s_Valuation _DB Dados do Mercado_RES509-MORGAN-STANLEY" xfId="31025"/>
    <cellStyle name="s_Valuation _DB Dados do Mercado_RES509-MORGAN-STANLEY 2" xfId="31026"/>
    <cellStyle name="s_Valuation _DB Dados do Mercado_RES509-MORGAN-STANLEY 2_15-FINANCEIRAS" xfId="31027"/>
    <cellStyle name="s_Valuation _DB Dados do Mercado_RES509-MORGAN-STANLEY_15-FINANCEIRAS" xfId="31028"/>
    <cellStyle name="s_Valuation _DB Dados do Mercado_RES509-MORGAN-STANLEY_15-FINANCEIRAS_1" xfId="31029"/>
    <cellStyle name="s_Valuation _DB Dados do Mercado_RES509-MORGAN-STANLEY_2-DRE" xfId="31030"/>
    <cellStyle name="s_Valuation _DB Dados do Mercado_RES509-MORGAN-STANLEY_2-DRE_Dep_Judiciais-Contingências" xfId="31031"/>
    <cellStyle name="s_Valuation _DB Dados do Mercado_RES509-MORGAN-STANLEY_2-DRE_DFC Gerencial" xfId="31032"/>
    <cellStyle name="s_Valuation _DB Dados do Mercado_RES509-MORGAN-STANLEY_2-DRE_DMPL" xfId="31033"/>
    <cellStyle name="s_Valuation _DB Dados do Mercado_RES509-MORGAN-STANLEY_3-Balanço" xfId="31034"/>
    <cellStyle name="s_Valuation _DB Dados do Mercado_RES509-MORGAN-STANLEY_7-Estoque" xfId="31035"/>
    <cellStyle name="s_Valuation _DB Dados do Mercado_RES509-MORGAN-STANLEY_Relatório Gerencial" xfId="31036"/>
    <cellStyle name="s_Valuation _DB Dados do Mercado_RES509-MORGAN-STANLEY_Relatório Gerencial 2" xfId="31037"/>
    <cellStyle name="s_Valuation _DB Dados do Mercado_RES509-MORGAN-STANLEY_Relatório Gerencial 2_15-FINANCEIRAS" xfId="31038"/>
    <cellStyle name="s_Valuation _DB Dados do Mercado_RES509-MORGAN-STANLEY_Relatório Gerencial_15-FINANCEIRAS" xfId="31039"/>
    <cellStyle name="s_Valuation _DB Dados do Mercado_RES509-MORGAN-STANLEY_Relatório Gerencial_15-FINANCEIRAS_1" xfId="31040"/>
    <cellStyle name="s_Valuation _DB Dados do Mercado_RES509-MORGAN-STANLEY_Relatório Gerencial_2-DRE" xfId="31041"/>
    <cellStyle name="s_Valuation _DB Dados do Mercado_RES509-MORGAN-STANLEY_Relatório Gerencial_2-DRE_Dep_Judiciais-Contingências" xfId="31042"/>
    <cellStyle name="s_Valuation _DB Dados do Mercado_RES509-MORGAN-STANLEY_Relatório Gerencial_2-DRE_DFC Gerencial" xfId="31043"/>
    <cellStyle name="s_Valuation _DB Dados do Mercado_RES509-MORGAN-STANLEY_Relatório Gerencial_2-DRE_DMPL" xfId="31044"/>
    <cellStyle name="s_Valuation _DB Dados do Mercado_RES509-MORGAN-STANLEY_Relatório Gerencial_3-Balanço" xfId="31045"/>
    <cellStyle name="s_Valuation _DB Dados do Mercado_RES509-MORGAN-STANLEY_Relatório Gerencial_7-Estoque" xfId="31046"/>
    <cellStyle name="s_Valuation _DB Dados do Mercado_RES510-GOLDMAN-SACHS" xfId="31047"/>
    <cellStyle name="s_Valuation _DB Dados do Mercado_RES510-GOLDMAN-SACHS 2" xfId="31048"/>
    <cellStyle name="s_Valuation _DB Dados do Mercado_RES510-GOLDMAN-SACHS 2_15-FINANCEIRAS" xfId="31049"/>
    <cellStyle name="s_Valuation _DB Dados do Mercado_RES510-GOLDMAN-SACHS_15-FINANCEIRAS" xfId="31050"/>
    <cellStyle name="s_Valuation _DB Dados do Mercado_RES510-GOLDMAN-SACHS_15-FINANCEIRAS_1" xfId="31051"/>
    <cellStyle name="s_Valuation _DB Dados do Mercado_RES510-GOLDMAN-SACHS_2-DRE" xfId="31052"/>
    <cellStyle name="s_Valuation _DB Dados do Mercado_RES510-GOLDMAN-SACHS_2-DRE_Dep_Judiciais-Contingências" xfId="31053"/>
    <cellStyle name="s_Valuation _DB Dados do Mercado_RES510-GOLDMAN-SACHS_2-DRE_DFC Gerencial" xfId="31054"/>
    <cellStyle name="s_Valuation _DB Dados do Mercado_RES510-GOLDMAN-SACHS_2-DRE_DMPL" xfId="31055"/>
    <cellStyle name="s_Valuation _DB Dados do Mercado_RES510-GOLDMAN-SACHS_3-Balanço" xfId="31056"/>
    <cellStyle name="s_Valuation _DB Dados do Mercado_RES510-GOLDMAN-SACHS_7-Estoque" xfId="31057"/>
    <cellStyle name="s_Valuation _DB Dados do Mercado_RES510-GOLDMAN-SACHS_Relatório Gerencial" xfId="31058"/>
    <cellStyle name="s_Valuation _DB Dados do Mercado_RES510-GOLDMAN-SACHS_Relatório Gerencial 2" xfId="31059"/>
    <cellStyle name="s_Valuation _DB Dados do Mercado_RES510-GOLDMAN-SACHS_Relatório Gerencial 2_15-FINANCEIRAS" xfId="31060"/>
    <cellStyle name="s_Valuation _DB Dados do Mercado_RES510-GOLDMAN-SACHS_Relatório Gerencial_15-FINANCEIRAS" xfId="31061"/>
    <cellStyle name="s_Valuation _DB Dados do Mercado_RES510-GOLDMAN-SACHS_Relatório Gerencial_15-FINANCEIRAS_1" xfId="31062"/>
    <cellStyle name="s_Valuation _DB Dados do Mercado_RES510-GOLDMAN-SACHS_Relatório Gerencial_2-DRE" xfId="31063"/>
    <cellStyle name="s_Valuation _DB Dados do Mercado_RES510-GOLDMAN-SACHS_Relatório Gerencial_2-DRE_Dep_Judiciais-Contingências" xfId="31064"/>
    <cellStyle name="s_Valuation _DB Dados do Mercado_RES510-GOLDMAN-SACHS_Relatório Gerencial_2-DRE_DFC Gerencial" xfId="31065"/>
    <cellStyle name="s_Valuation _DB Dados do Mercado_RES510-GOLDMAN-SACHS_Relatório Gerencial_2-DRE_DMPL" xfId="31066"/>
    <cellStyle name="s_Valuation _DB Dados do Mercado_RES510-GOLDMAN-SACHS_Relatório Gerencial_3-Balanço" xfId="31067"/>
    <cellStyle name="s_Valuation _DB Dados do Mercado_RES510-GOLDMAN-SACHS_Relatório Gerencial_7-Estoque" xfId="31068"/>
    <cellStyle name="s_Valuation _DB Dados do Mercado_RES511-BARCLAYS" xfId="31069"/>
    <cellStyle name="s_Valuation _DB Dados do Mercado_RES511-BARCLAYS 2" xfId="31070"/>
    <cellStyle name="s_Valuation _DB Dados do Mercado_RES511-BARCLAYS 2_15-FINANCEIRAS" xfId="31071"/>
    <cellStyle name="s_Valuation _DB Dados do Mercado_RES511-BARCLAYS_15-FINANCEIRAS" xfId="31072"/>
    <cellStyle name="s_Valuation _DB Dados do Mercado_RES511-BARCLAYS_15-FINANCEIRAS_1" xfId="31073"/>
    <cellStyle name="s_Valuation _DB Dados do Mercado_RES511-BARCLAYS_2-DRE" xfId="31074"/>
    <cellStyle name="s_Valuation _DB Dados do Mercado_RES511-BARCLAYS_2-DRE_Dep_Judiciais-Contingências" xfId="31075"/>
    <cellStyle name="s_Valuation _DB Dados do Mercado_RES511-BARCLAYS_2-DRE_DFC Gerencial" xfId="31076"/>
    <cellStyle name="s_Valuation _DB Dados do Mercado_RES511-BARCLAYS_2-DRE_DMPL" xfId="31077"/>
    <cellStyle name="s_Valuation _DB Dados do Mercado_RES511-BARCLAYS_3-Balanço" xfId="31078"/>
    <cellStyle name="s_Valuation _DB Dados do Mercado_RES511-BARCLAYS_7-Estoque" xfId="31079"/>
    <cellStyle name="s_Valuation _DB Dados do Mercado_RES511-BARCLAYS_Relatório Gerencial" xfId="31080"/>
    <cellStyle name="s_Valuation _DB Dados do Mercado_RES511-BARCLAYS_Relatório Gerencial 2" xfId="31081"/>
    <cellStyle name="s_Valuation _DB Dados do Mercado_RES511-BARCLAYS_Relatório Gerencial 2_15-FINANCEIRAS" xfId="31082"/>
    <cellStyle name="s_Valuation _DB Dados do Mercado_RES511-BARCLAYS_Relatório Gerencial_15-FINANCEIRAS" xfId="31083"/>
    <cellStyle name="s_Valuation _DB Dados do Mercado_RES511-BARCLAYS_Relatório Gerencial_15-FINANCEIRAS_1" xfId="31084"/>
    <cellStyle name="s_Valuation _DB Dados do Mercado_RES511-BARCLAYS_Relatório Gerencial_2-DRE" xfId="31085"/>
    <cellStyle name="s_Valuation _DB Dados do Mercado_RES511-BARCLAYS_Relatório Gerencial_2-DRE_Dep_Judiciais-Contingências" xfId="31086"/>
    <cellStyle name="s_Valuation _DB Dados do Mercado_RES511-BARCLAYS_Relatório Gerencial_2-DRE_DFC Gerencial" xfId="31087"/>
    <cellStyle name="s_Valuation _DB Dados do Mercado_RES511-BARCLAYS_Relatório Gerencial_2-DRE_DMPL" xfId="31088"/>
    <cellStyle name="s_Valuation _DB Dados do Mercado_RES511-BARCLAYS_Relatório Gerencial_3-Balanço" xfId="31089"/>
    <cellStyle name="s_Valuation _DB Dados do Mercado_RES511-BARCLAYS_Relatório Gerencial_7-Estoque" xfId="31090"/>
    <cellStyle name="s_Valuation _DB Dados do Mercado_Sistema Cosan" xfId="31091"/>
    <cellStyle name="s_Valuation _DB Dados do Mercado_Sistema Cosan 2" xfId="31092"/>
    <cellStyle name="s_Valuation _DB Dados do Mercado_Sistema Cosan 2_15-FINANCEIRAS" xfId="31093"/>
    <cellStyle name="s_Valuation _DB Dados do Mercado_Sistema Cosan backup 103 Retirada de relatorios" xfId="31094"/>
    <cellStyle name="s_Valuation _DB Dados do Mercado_Sistema Cosan backup 103 Retirada de relatorios 2" xfId="31095"/>
    <cellStyle name="s_Valuation _DB Dados do Mercado_Sistema Cosan backup 103 Retirada de relatorios 2_15-FINANCEIRAS" xfId="31096"/>
    <cellStyle name="s_Valuation _DB Dados do Mercado_Sistema Cosan backup 103 Retirada de relatorios_15-FINANCEIRAS" xfId="31097"/>
    <cellStyle name="s_Valuation _DB Dados do Mercado_Sistema Cosan backup 103 Retirada de relatorios_15-FINANCEIRAS_1" xfId="31098"/>
    <cellStyle name="s_Valuation _DB Dados do Mercado_Sistema Cosan backup 103 Retirada de relatorios_2-DRE" xfId="31099"/>
    <cellStyle name="s_Valuation _DB Dados do Mercado_Sistema Cosan backup 103 Retirada de relatorios_2-DRE_Dep_Judiciais-Contingências" xfId="31100"/>
    <cellStyle name="s_Valuation _DB Dados do Mercado_Sistema Cosan backup 103 Retirada de relatorios_2-DRE_DFC Gerencial" xfId="31101"/>
    <cellStyle name="s_Valuation _DB Dados do Mercado_Sistema Cosan backup 103 Retirada de relatorios_2-DRE_DMPL" xfId="31102"/>
    <cellStyle name="s_Valuation _DB Dados do Mercado_Sistema Cosan backup 103 Retirada de relatorios_3-Balanço" xfId="31103"/>
    <cellStyle name="s_Valuation _DB Dados do Mercado_Sistema Cosan backup 103 Retirada de relatorios_7-Estoque" xfId="31104"/>
    <cellStyle name="s_Valuation _DB Dados do Mercado_Sistema Cosan V2" xfId="31105"/>
    <cellStyle name="s_Valuation _DB Dados do Mercado_Sistema Cosan V2 10" xfId="31106"/>
    <cellStyle name="s_Valuation _DB Dados do Mercado_Sistema Cosan V2 10 2" xfId="31107"/>
    <cellStyle name="s_Valuation _DB Dados do Mercado_Sistema Cosan V2 10 2_15-FINANCEIRAS" xfId="31108"/>
    <cellStyle name="s_Valuation _DB Dados do Mercado_Sistema Cosan V2 10_15-FINANCEIRAS" xfId="31109"/>
    <cellStyle name="s_Valuation _DB Dados do Mercado_Sistema Cosan V2 10_15-FINANCEIRAS_1" xfId="31110"/>
    <cellStyle name="s_Valuation _DB Dados do Mercado_Sistema Cosan V2 10_2-DRE" xfId="31111"/>
    <cellStyle name="s_Valuation _DB Dados do Mercado_Sistema Cosan V2 10_2-DRE_Dep_Judiciais-Contingências" xfId="31112"/>
    <cellStyle name="s_Valuation _DB Dados do Mercado_Sistema Cosan V2 10_2-DRE_DFC Gerencial" xfId="31113"/>
    <cellStyle name="s_Valuation _DB Dados do Mercado_Sistema Cosan V2 10_2-DRE_DMPL" xfId="31114"/>
    <cellStyle name="s_Valuation _DB Dados do Mercado_Sistema Cosan V2 10_3-Balanço" xfId="31115"/>
    <cellStyle name="s_Valuation _DB Dados do Mercado_Sistema Cosan V2 10_7-Estoque" xfId="31116"/>
    <cellStyle name="s_Valuation _DB Dados do Mercado_Sistema Cosan V2 10_Relatório Gerencial" xfId="31117"/>
    <cellStyle name="s_Valuation _DB Dados do Mercado_Sistema Cosan V2 10_Relatório Gerencial 2" xfId="31118"/>
    <cellStyle name="s_Valuation _DB Dados do Mercado_Sistema Cosan V2 10_Relatório Gerencial 2_15-FINANCEIRAS" xfId="31119"/>
    <cellStyle name="s_Valuation _DB Dados do Mercado_Sistema Cosan V2 10_Relatório Gerencial_15-FINANCEIRAS" xfId="31120"/>
    <cellStyle name="s_Valuation _DB Dados do Mercado_Sistema Cosan V2 10_Relatório Gerencial_15-FINANCEIRAS_1" xfId="31121"/>
    <cellStyle name="s_Valuation _DB Dados do Mercado_Sistema Cosan V2 10_Relatório Gerencial_2-DRE" xfId="31122"/>
    <cellStyle name="s_Valuation _DB Dados do Mercado_Sistema Cosan V2 10_Relatório Gerencial_2-DRE_Dep_Judiciais-Contingências" xfId="31123"/>
    <cellStyle name="s_Valuation _DB Dados do Mercado_Sistema Cosan V2 10_Relatório Gerencial_2-DRE_DFC Gerencial" xfId="31124"/>
    <cellStyle name="s_Valuation _DB Dados do Mercado_Sistema Cosan V2 10_Relatório Gerencial_2-DRE_DMPL" xfId="31125"/>
    <cellStyle name="s_Valuation _DB Dados do Mercado_Sistema Cosan V2 10_Relatório Gerencial_3-Balanço" xfId="31126"/>
    <cellStyle name="s_Valuation _DB Dados do Mercado_Sistema Cosan V2 10_Relatório Gerencial_7-Estoque" xfId="31127"/>
    <cellStyle name="s_Valuation _DB Dados do Mercado_Sistema Cosan V2 11" xfId="31128"/>
    <cellStyle name="s_Valuation _DB Dados do Mercado_Sistema Cosan V2 11 2" xfId="31129"/>
    <cellStyle name="s_Valuation _DB Dados do Mercado_Sistema Cosan V2 11 2_15-FINANCEIRAS" xfId="31130"/>
    <cellStyle name="s_Valuation _DB Dados do Mercado_Sistema Cosan V2 11_15-FINANCEIRAS" xfId="31131"/>
    <cellStyle name="s_Valuation _DB Dados do Mercado_Sistema Cosan V2 11_15-FINANCEIRAS_1" xfId="31132"/>
    <cellStyle name="s_Valuation _DB Dados do Mercado_Sistema Cosan V2 11_2-DRE" xfId="31133"/>
    <cellStyle name="s_Valuation _DB Dados do Mercado_Sistema Cosan V2 11_2-DRE_Dep_Judiciais-Contingências" xfId="31134"/>
    <cellStyle name="s_Valuation _DB Dados do Mercado_Sistema Cosan V2 11_2-DRE_DFC Gerencial" xfId="31135"/>
    <cellStyle name="s_Valuation _DB Dados do Mercado_Sistema Cosan V2 11_2-DRE_DMPL" xfId="31136"/>
    <cellStyle name="s_Valuation _DB Dados do Mercado_Sistema Cosan V2 11_3-Balanço" xfId="31137"/>
    <cellStyle name="s_Valuation _DB Dados do Mercado_Sistema Cosan V2 11_7-Estoque" xfId="31138"/>
    <cellStyle name="s_Valuation _DB Dados do Mercado_Sistema Cosan V2 11_Relatório Gerencial" xfId="31139"/>
    <cellStyle name="s_Valuation _DB Dados do Mercado_Sistema Cosan V2 11_Relatório Gerencial 2" xfId="31140"/>
    <cellStyle name="s_Valuation _DB Dados do Mercado_Sistema Cosan V2 11_Relatório Gerencial 2_15-FINANCEIRAS" xfId="31141"/>
    <cellStyle name="s_Valuation _DB Dados do Mercado_Sistema Cosan V2 11_Relatório Gerencial_15-FINANCEIRAS" xfId="31142"/>
    <cellStyle name="s_Valuation _DB Dados do Mercado_Sistema Cosan V2 11_Relatório Gerencial_15-FINANCEIRAS_1" xfId="31143"/>
    <cellStyle name="s_Valuation _DB Dados do Mercado_Sistema Cosan V2 11_Relatório Gerencial_2-DRE" xfId="31144"/>
    <cellStyle name="s_Valuation _DB Dados do Mercado_Sistema Cosan V2 11_Relatório Gerencial_2-DRE_Dep_Judiciais-Contingências" xfId="31145"/>
    <cellStyle name="s_Valuation _DB Dados do Mercado_Sistema Cosan V2 11_Relatório Gerencial_2-DRE_DFC Gerencial" xfId="31146"/>
    <cellStyle name="s_Valuation _DB Dados do Mercado_Sistema Cosan V2 11_Relatório Gerencial_2-DRE_DMPL" xfId="31147"/>
    <cellStyle name="s_Valuation _DB Dados do Mercado_Sistema Cosan V2 11_Relatório Gerencial_3-Balanço" xfId="31148"/>
    <cellStyle name="s_Valuation _DB Dados do Mercado_Sistema Cosan V2 11_Relatório Gerencial_7-Estoque" xfId="31149"/>
    <cellStyle name="s_Valuation _DB Dados do Mercado_Sistema Cosan V2 12" xfId="31150"/>
    <cellStyle name="s_Valuation _DB Dados do Mercado_Sistema Cosan V2 12 2" xfId="31151"/>
    <cellStyle name="s_Valuation _DB Dados do Mercado_Sistema Cosan V2 12 2_15-FINANCEIRAS" xfId="31152"/>
    <cellStyle name="s_Valuation _DB Dados do Mercado_Sistema Cosan V2 12_15-FINANCEIRAS" xfId="31153"/>
    <cellStyle name="s_Valuation _DB Dados do Mercado_Sistema Cosan V2 12_15-FINANCEIRAS_1" xfId="31154"/>
    <cellStyle name="s_Valuation _DB Dados do Mercado_Sistema Cosan V2 12_2-DRE" xfId="31155"/>
    <cellStyle name="s_Valuation _DB Dados do Mercado_Sistema Cosan V2 12_2-DRE_Dep_Judiciais-Contingências" xfId="31156"/>
    <cellStyle name="s_Valuation _DB Dados do Mercado_Sistema Cosan V2 12_2-DRE_DFC Gerencial" xfId="31157"/>
    <cellStyle name="s_Valuation _DB Dados do Mercado_Sistema Cosan V2 12_2-DRE_DMPL" xfId="31158"/>
    <cellStyle name="s_Valuation _DB Dados do Mercado_Sistema Cosan V2 12_3-Balanço" xfId="31159"/>
    <cellStyle name="s_Valuation _DB Dados do Mercado_Sistema Cosan V2 12_7-Estoque" xfId="31160"/>
    <cellStyle name="s_Valuation _DB Dados do Mercado_Sistema Cosan V2 12_Relatório Gerencial" xfId="31161"/>
    <cellStyle name="s_Valuation _DB Dados do Mercado_Sistema Cosan V2 12_Relatório Gerencial 2" xfId="31162"/>
    <cellStyle name="s_Valuation _DB Dados do Mercado_Sistema Cosan V2 12_Relatório Gerencial 2_15-FINANCEIRAS" xfId="31163"/>
    <cellStyle name="s_Valuation _DB Dados do Mercado_Sistema Cosan V2 12_Relatório Gerencial_15-FINANCEIRAS" xfId="31164"/>
    <cellStyle name="s_Valuation _DB Dados do Mercado_Sistema Cosan V2 12_Relatório Gerencial_15-FINANCEIRAS_1" xfId="31165"/>
    <cellStyle name="s_Valuation _DB Dados do Mercado_Sistema Cosan V2 12_Relatório Gerencial_2-DRE" xfId="31166"/>
    <cellStyle name="s_Valuation _DB Dados do Mercado_Sistema Cosan V2 12_Relatório Gerencial_2-DRE_Dep_Judiciais-Contingências" xfId="31167"/>
    <cellStyle name="s_Valuation _DB Dados do Mercado_Sistema Cosan V2 12_Relatório Gerencial_2-DRE_DFC Gerencial" xfId="31168"/>
    <cellStyle name="s_Valuation _DB Dados do Mercado_Sistema Cosan V2 12_Relatório Gerencial_2-DRE_DMPL" xfId="31169"/>
    <cellStyle name="s_Valuation _DB Dados do Mercado_Sistema Cosan V2 12_Relatório Gerencial_3-Balanço" xfId="31170"/>
    <cellStyle name="s_Valuation _DB Dados do Mercado_Sistema Cosan V2 12_Relatório Gerencial_7-Estoque" xfId="31171"/>
    <cellStyle name="s_Valuation _DB Dados do Mercado_Sistema Cosan V2 13" xfId="31172"/>
    <cellStyle name="s_Valuation _DB Dados do Mercado_Sistema Cosan V2 13 2" xfId="31173"/>
    <cellStyle name="s_Valuation _DB Dados do Mercado_Sistema Cosan V2 13 2_15-FINANCEIRAS" xfId="31174"/>
    <cellStyle name="s_Valuation _DB Dados do Mercado_Sistema Cosan V2 13_15-FINANCEIRAS" xfId="31175"/>
    <cellStyle name="s_Valuation _DB Dados do Mercado_Sistema Cosan V2 13_15-FINANCEIRAS_1" xfId="31176"/>
    <cellStyle name="s_Valuation _DB Dados do Mercado_Sistema Cosan V2 13_2-DRE" xfId="31177"/>
    <cellStyle name="s_Valuation _DB Dados do Mercado_Sistema Cosan V2 13_2-DRE_Dep_Judiciais-Contingências" xfId="31178"/>
    <cellStyle name="s_Valuation _DB Dados do Mercado_Sistema Cosan V2 13_2-DRE_DFC Gerencial" xfId="31179"/>
    <cellStyle name="s_Valuation _DB Dados do Mercado_Sistema Cosan V2 13_2-DRE_DMPL" xfId="31180"/>
    <cellStyle name="s_Valuation _DB Dados do Mercado_Sistema Cosan V2 13_3-Balanço" xfId="31181"/>
    <cellStyle name="s_Valuation _DB Dados do Mercado_Sistema Cosan V2 13_7-Estoque" xfId="31182"/>
    <cellStyle name="s_Valuation _DB Dados do Mercado_Sistema Cosan V2 13_Relatório Gerencial" xfId="31183"/>
    <cellStyle name="s_Valuation _DB Dados do Mercado_Sistema Cosan V2 13_Relatório Gerencial 2" xfId="31184"/>
    <cellStyle name="s_Valuation _DB Dados do Mercado_Sistema Cosan V2 13_Relatório Gerencial 2_15-FINANCEIRAS" xfId="31185"/>
    <cellStyle name="s_Valuation _DB Dados do Mercado_Sistema Cosan V2 13_Relatório Gerencial_15-FINANCEIRAS" xfId="31186"/>
    <cellStyle name="s_Valuation _DB Dados do Mercado_Sistema Cosan V2 13_Relatório Gerencial_15-FINANCEIRAS_1" xfId="31187"/>
    <cellStyle name="s_Valuation _DB Dados do Mercado_Sistema Cosan V2 13_Relatório Gerencial_2-DRE" xfId="31188"/>
    <cellStyle name="s_Valuation _DB Dados do Mercado_Sistema Cosan V2 13_Relatório Gerencial_2-DRE_Dep_Judiciais-Contingências" xfId="31189"/>
    <cellStyle name="s_Valuation _DB Dados do Mercado_Sistema Cosan V2 13_Relatório Gerencial_2-DRE_DFC Gerencial" xfId="31190"/>
    <cellStyle name="s_Valuation _DB Dados do Mercado_Sistema Cosan V2 13_Relatório Gerencial_2-DRE_DMPL" xfId="31191"/>
    <cellStyle name="s_Valuation _DB Dados do Mercado_Sistema Cosan V2 13_Relatório Gerencial_3-Balanço" xfId="31192"/>
    <cellStyle name="s_Valuation _DB Dados do Mercado_Sistema Cosan V2 13_Relatório Gerencial_7-Estoque" xfId="31193"/>
    <cellStyle name="s_Valuation _DB Dados do Mercado_Sistema Cosan V2 14" xfId="31194"/>
    <cellStyle name="s_Valuation _DB Dados do Mercado_Sistema Cosan V2 14 2" xfId="31195"/>
    <cellStyle name="s_Valuation _DB Dados do Mercado_Sistema Cosan V2 14 2_15-FINANCEIRAS" xfId="31196"/>
    <cellStyle name="s_Valuation _DB Dados do Mercado_Sistema Cosan V2 14_15-FINANCEIRAS" xfId="31197"/>
    <cellStyle name="s_Valuation _DB Dados do Mercado_Sistema Cosan V2 14_15-FINANCEIRAS_1" xfId="31198"/>
    <cellStyle name="s_Valuation _DB Dados do Mercado_Sistema Cosan V2 14_2-DRE" xfId="31199"/>
    <cellStyle name="s_Valuation _DB Dados do Mercado_Sistema Cosan V2 14_2-DRE_Dep_Judiciais-Contingências" xfId="31200"/>
    <cellStyle name="s_Valuation _DB Dados do Mercado_Sistema Cosan V2 14_2-DRE_DFC Gerencial" xfId="31201"/>
    <cellStyle name="s_Valuation _DB Dados do Mercado_Sistema Cosan V2 14_2-DRE_DMPL" xfId="31202"/>
    <cellStyle name="s_Valuation _DB Dados do Mercado_Sistema Cosan V2 14_3-Balanço" xfId="31203"/>
    <cellStyle name="s_Valuation _DB Dados do Mercado_Sistema Cosan V2 14_7-Estoque" xfId="31204"/>
    <cellStyle name="s_Valuation _DB Dados do Mercado_Sistema Cosan V2 14_Relatório Gerencial" xfId="31205"/>
    <cellStyle name="s_Valuation _DB Dados do Mercado_Sistema Cosan V2 14_Relatório Gerencial 2" xfId="31206"/>
    <cellStyle name="s_Valuation _DB Dados do Mercado_Sistema Cosan V2 14_Relatório Gerencial 2_15-FINANCEIRAS" xfId="31207"/>
    <cellStyle name="s_Valuation _DB Dados do Mercado_Sistema Cosan V2 14_Relatório Gerencial_15-FINANCEIRAS" xfId="31208"/>
    <cellStyle name="s_Valuation _DB Dados do Mercado_Sistema Cosan V2 14_Relatório Gerencial_15-FINANCEIRAS_1" xfId="31209"/>
    <cellStyle name="s_Valuation _DB Dados do Mercado_Sistema Cosan V2 14_Relatório Gerencial_2-DRE" xfId="31210"/>
    <cellStyle name="s_Valuation _DB Dados do Mercado_Sistema Cosan V2 14_Relatório Gerencial_2-DRE_Dep_Judiciais-Contingências" xfId="31211"/>
    <cellStyle name="s_Valuation _DB Dados do Mercado_Sistema Cosan V2 14_Relatório Gerencial_2-DRE_DFC Gerencial" xfId="31212"/>
    <cellStyle name="s_Valuation _DB Dados do Mercado_Sistema Cosan V2 14_Relatório Gerencial_2-DRE_DMPL" xfId="31213"/>
    <cellStyle name="s_Valuation _DB Dados do Mercado_Sistema Cosan V2 14_Relatório Gerencial_3-Balanço" xfId="31214"/>
    <cellStyle name="s_Valuation _DB Dados do Mercado_Sistema Cosan V2 14_Relatório Gerencial_7-Estoque" xfId="31215"/>
    <cellStyle name="s_Valuation _DB Dados do Mercado_Sistema Cosan V2 15" xfId="31216"/>
    <cellStyle name="s_Valuation _DB Dados do Mercado_Sistema Cosan V2 15 2" xfId="31217"/>
    <cellStyle name="s_Valuation _DB Dados do Mercado_Sistema Cosan V2 15 2_15-FINANCEIRAS" xfId="31218"/>
    <cellStyle name="s_Valuation _DB Dados do Mercado_Sistema Cosan V2 15_15-FINANCEIRAS" xfId="31219"/>
    <cellStyle name="s_Valuation _DB Dados do Mercado_Sistema Cosan V2 15_15-FINANCEIRAS_1" xfId="31220"/>
    <cellStyle name="s_Valuation _DB Dados do Mercado_Sistema Cosan V2 15_2-DRE" xfId="31221"/>
    <cellStyle name="s_Valuation _DB Dados do Mercado_Sistema Cosan V2 15_2-DRE_Dep_Judiciais-Contingências" xfId="31222"/>
    <cellStyle name="s_Valuation _DB Dados do Mercado_Sistema Cosan V2 15_2-DRE_DFC Gerencial" xfId="31223"/>
    <cellStyle name="s_Valuation _DB Dados do Mercado_Sistema Cosan V2 15_2-DRE_DMPL" xfId="31224"/>
    <cellStyle name="s_Valuation _DB Dados do Mercado_Sistema Cosan V2 15_3-Balanço" xfId="31225"/>
    <cellStyle name="s_Valuation _DB Dados do Mercado_Sistema Cosan V2 15_7-Estoque" xfId="31226"/>
    <cellStyle name="s_Valuation _DB Dados do Mercado_Sistema Cosan V2 15_Relatório Gerencial" xfId="31227"/>
    <cellStyle name="s_Valuation _DB Dados do Mercado_Sistema Cosan V2 15_Relatório Gerencial 2" xfId="31228"/>
    <cellStyle name="s_Valuation _DB Dados do Mercado_Sistema Cosan V2 15_Relatório Gerencial 2_15-FINANCEIRAS" xfId="31229"/>
    <cellStyle name="s_Valuation _DB Dados do Mercado_Sistema Cosan V2 15_Relatório Gerencial_15-FINANCEIRAS" xfId="31230"/>
    <cellStyle name="s_Valuation _DB Dados do Mercado_Sistema Cosan V2 15_Relatório Gerencial_15-FINANCEIRAS_1" xfId="31231"/>
    <cellStyle name="s_Valuation _DB Dados do Mercado_Sistema Cosan V2 15_Relatório Gerencial_2-DRE" xfId="31232"/>
    <cellStyle name="s_Valuation _DB Dados do Mercado_Sistema Cosan V2 15_Relatório Gerencial_2-DRE_Dep_Judiciais-Contingências" xfId="31233"/>
    <cellStyle name="s_Valuation _DB Dados do Mercado_Sistema Cosan V2 15_Relatório Gerencial_2-DRE_DFC Gerencial" xfId="31234"/>
    <cellStyle name="s_Valuation _DB Dados do Mercado_Sistema Cosan V2 15_Relatório Gerencial_2-DRE_DMPL" xfId="31235"/>
    <cellStyle name="s_Valuation _DB Dados do Mercado_Sistema Cosan V2 15_Relatório Gerencial_3-Balanço" xfId="31236"/>
    <cellStyle name="s_Valuation _DB Dados do Mercado_Sistema Cosan V2 15_Relatório Gerencial_7-Estoque" xfId="31237"/>
    <cellStyle name="s_Valuation _DB Dados do Mercado_Sistema Cosan V2 16" xfId="31238"/>
    <cellStyle name="s_Valuation _DB Dados do Mercado_Sistema Cosan V2 16 2" xfId="31239"/>
    <cellStyle name="s_Valuation _DB Dados do Mercado_Sistema Cosan V2 16 2_15-FINANCEIRAS" xfId="31240"/>
    <cellStyle name="s_Valuation _DB Dados do Mercado_Sistema Cosan V2 16_15-FINANCEIRAS" xfId="31241"/>
    <cellStyle name="s_Valuation _DB Dados do Mercado_Sistema Cosan V2 16_15-FINANCEIRAS_1" xfId="31242"/>
    <cellStyle name="s_Valuation _DB Dados do Mercado_Sistema Cosan V2 16_2-DRE" xfId="31243"/>
    <cellStyle name="s_Valuation _DB Dados do Mercado_Sistema Cosan V2 16_2-DRE_Dep_Judiciais-Contingências" xfId="31244"/>
    <cellStyle name="s_Valuation _DB Dados do Mercado_Sistema Cosan V2 16_2-DRE_DFC Gerencial" xfId="31245"/>
    <cellStyle name="s_Valuation _DB Dados do Mercado_Sistema Cosan V2 16_2-DRE_DMPL" xfId="31246"/>
    <cellStyle name="s_Valuation _DB Dados do Mercado_Sistema Cosan V2 16_3-Balanço" xfId="31247"/>
    <cellStyle name="s_Valuation _DB Dados do Mercado_Sistema Cosan V2 16_7-Estoque" xfId="31248"/>
    <cellStyle name="s_Valuation _DB Dados do Mercado_Sistema Cosan V2 16_Relatório Gerencial" xfId="31249"/>
    <cellStyle name="s_Valuation _DB Dados do Mercado_Sistema Cosan V2 16_Relatório Gerencial 2" xfId="31250"/>
    <cellStyle name="s_Valuation _DB Dados do Mercado_Sistema Cosan V2 16_Relatório Gerencial 2_15-FINANCEIRAS" xfId="31251"/>
    <cellStyle name="s_Valuation _DB Dados do Mercado_Sistema Cosan V2 16_Relatório Gerencial_15-FINANCEIRAS" xfId="31252"/>
    <cellStyle name="s_Valuation _DB Dados do Mercado_Sistema Cosan V2 16_Relatório Gerencial_15-FINANCEIRAS_1" xfId="31253"/>
    <cellStyle name="s_Valuation _DB Dados do Mercado_Sistema Cosan V2 16_Relatório Gerencial_2-DRE" xfId="31254"/>
    <cellStyle name="s_Valuation _DB Dados do Mercado_Sistema Cosan V2 16_Relatório Gerencial_2-DRE_Dep_Judiciais-Contingências" xfId="31255"/>
    <cellStyle name="s_Valuation _DB Dados do Mercado_Sistema Cosan V2 16_Relatório Gerencial_2-DRE_DFC Gerencial" xfId="31256"/>
    <cellStyle name="s_Valuation _DB Dados do Mercado_Sistema Cosan V2 16_Relatório Gerencial_2-DRE_DMPL" xfId="31257"/>
    <cellStyle name="s_Valuation _DB Dados do Mercado_Sistema Cosan V2 16_Relatório Gerencial_3-Balanço" xfId="31258"/>
    <cellStyle name="s_Valuation _DB Dados do Mercado_Sistema Cosan V2 16_Relatório Gerencial_7-Estoque" xfId="31259"/>
    <cellStyle name="s_Valuation _DB Dados do Mercado_Sistema Cosan V2 17" xfId="31260"/>
    <cellStyle name="s_Valuation _DB Dados do Mercado_Sistema Cosan V2 17 2" xfId="31261"/>
    <cellStyle name="s_Valuation _DB Dados do Mercado_Sistema Cosan V2 17 2_15-FINANCEIRAS" xfId="31262"/>
    <cellStyle name="s_Valuation _DB Dados do Mercado_Sistema Cosan V2 17_15-FINANCEIRAS" xfId="31263"/>
    <cellStyle name="s_Valuation _DB Dados do Mercado_Sistema Cosan V2 17_15-FINANCEIRAS_1" xfId="31264"/>
    <cellStyle name="s_Valuation _DB Dados do Mercado_Sistema Cosan V2 17_2-DRE" xfId="31265"/>
    <cellStyle name="s_Valuation _DB Dados do Mercado_Sistema Cosan V2 17_2-DRE_Dep_Judiciais-Contingências" xfId="31266"/>
    <cellStyle name="s_Valuation _DB Dados do Mercado_Sistema Cosan V2 17_2-DRE_DFC Gerencial" xfId="31267"/>
    <cellStyle name="s_Valuation _DB Dados do Mercado_Sistema Cosan V2 17_2-DRE_DMPL" xfId="31268"/>
    <cellStyle name="s_Valuation _DB Dados do Mercado_Sistema Cosan V2 17_3-Balanço" xfId="31269"/>
    <cellStyle name="s_Valuation _DB Dados do Mercado_Sistema Cosan V2 17_7-Estoque" xfId="31270"/>
    <cellStyle name="s_Valuation _DB Dados do Mercado_Sistema Cosan V2 17_Relatório Gerencial" xfId="31271"/>
    <cellStyle name="s_Valuation _DB Dados do Mercado_Sistema Cosan V2 17_Relatório Gerencial 2" xfId="31272"/>
    <cellStyle name="s_Valuation _DB Dados do Mercado_Sistema Cosan V2 17_Relatório Gerencial 2_15-FINANCEIRAS" xfId="31273"/>
    <cellStyle name="s_Valuation _DB Dados do Mercado_Sistema Cosan V2 17_Relatório Gerencial_15-FINANCEIRAS" xfId="31274"/>
    <cellStyle name="s_Valuation _DB Dados do Mercado_Sistema Cosan V2 17_Relatório Gerencial_15-FINANCEIRAS_1" xfId="31275"/>
    <cellStyle name="s_Valuation _DB Dados do Mercado_Sistema Cosan V2 17_Relatório Gerencial_2-DRE" xfId="31276"/>
    <cellStyle name="s_Valuation _DB Dados do Mercado_Sistema Cosan V2 17_Relatório Gerencial_2-DRE_Dep_Judiciais-Contingências" xfId="31277"/>
    <cellStyle name="s_Valuation _DB Dados do Mercado_Sistema Cosan V2 17_Relatório Gerencial_2-DRE_DFC Gerencial" xfId="31278"/>
    <cellStyle name="s_Valuation _DB Dados do Mercado_Sistema Cosan V2 17_Relatório Gerencial_2-DRE_DMPL" xfId="31279"/>
    <cellStyle name="s_Valuation _DB Dados do Mercado_Sistema Cosan V2 17_Relatório Gerencial_3-Balanço" xfId="31280"/>
    <cellStyle name="s_Valuation _DB Dados do Mercado_Sistema Cosan V2 17_Relatório Gerencial_7-Estoque" xfId="31281"/>
    <cellStyle name="s_Valuation _DB Dados do Mercado_Sistema Cosan V2 18" xfId="31282"/>
    <cellStyle name="s_Valuation _DB Dados do Mercado_Sistema Cosan V2 18 2" xfId="31283"/>
    <cellStyle name="s_Valuation _DB Dados do Mercado_Sistema Cosan V2 18 2_15-FINANCEIRAS" xfId="31284"/>
    <cellStyle name="s_Valuation _DB Dados do Mercado_Sistema Cosan V2 18_15-FINANCEIRAS" xfId="31285"/>
    <cellStyle name="s_Valuation _DB Dados do Mercado_Sistema Cosan V2 18_15-FINANCEIRAS_1" xfId="31286"/>
    <cellStyle name="s_Valuation _DB Dados do Mercado_Sistema Cosan V2 18_2-DRE" xfId="31287"/>
    <cellStyle name="s_Valuation _DB Dados do Mercado_Sistema Cosan V2 18_2-DRE_Dep_Judiciais-Contingências" xfId="31288"/>
    <cellStyle name="s_Valuation _DB Dados do Mercado_Sistema Cosan V2 18_2-DRE_DFC Gerencial" xfId="31289"/>
    <cellStyle name="s_Valuation _DB Dados do Mercado_Sistema Cosan V2 18_2-DRE_DMPL" xfId="31290"/>
    <cellStyle name="s_Valuation _DB Dados do Mercado_Sistema Cosan V2 18_3-Balanço" xfId="31291"/>
    <cellStyle name="s_Valuation _DB Dados do Mercado_Sistema Cosan V2 18_7-Estoque" xfId="31292"/>
    <cellStyle name="s_Valuation _DB Dados do Mercado_Sistema Cosan V2 18_Relatório Gerencial" xfId="31293"/>
    <cellStyle name="s_Valuation _DB Dados do Mercado_Sistema Cosan V2 18_Relatório Gerencial 2" xfId="31294"/>
    <cellStyle name="s_Valuation _DB Dados do Mercado_Sistema Cosan V2 18_Relatório Gerencial 2_15-FINANCEIRAS" xfId="31295"/>
    <cellStyle name="s_Valuation _DB Dados do Mercado_Sistema Cosan V2 18_Relatório Gerencial_15-FINANCEIRAS" xfId="31296"/>
    <cellStyle name="s_Valuation _DB Dados do Mercado_Sistema Cosan V2 18_Relatório Gerencial_15-FINANCEIRAS_1" xfId="31297"/>
    <cellStyle name="s_Valuation _DB Dados do Mercado_Sistema Cosan V2 18_Relatório Gerencial_2-DRE" xfId="31298"/>
    <cellStyle name="s_Valuation _DB Dados do Mercado_Sistema Cosan V2 18_Relatório Gerencial_2-DRE_Dep_Judiciais-Contingências" xfId="31299"/>
    <cellStyle name="s_Valuation _DB Dados do Mercado_Sistema Cosan V2 18_Relatório Gerencial_2-DRE_DFC Gerencial" xfId="31300"/>
    <cellStyle name="s_Valuation _DB Dados do Mercado_Sistema Cosan V2 18_Relatório Gerencial_2-DRE_DMPL" xfId="31301"/>
    <cellStyle name="s_Valuation _DB Dados do Mercado_Sistema Cosan V2 18_Relatório Gerencial_3-Balanço" xfId="31302"/>
    <cellStyle name="s_Valuation _DB Dados do Mercado_Sistema Cosan V2 18_Relatório Gerencial_7-Estoque" xfId="31303"/>
    <cellStyle name="s_Valuation _DB Dados do Mercado_Sistema Cosan V2 19" xfId="31304"/>
    <cellStyle name="s_Valuation _DB Dados do Mercado_Sistema Cosan V2 19 2" xfId="31305"/>
    <cellStyle name="s_Valuation _DB Dados do Mercado_Sistema Cosan V2 19 2_15-FINANCEIRAS" xfId="31306"/>
    <cellStyle name="s_Valuation _DB Dados do Mercado_Sistema Cosan V2 19_15-FINANCEIRAS" xfId="31307"/>
    <cellStyle name="s_Valuation _DB Dados do Mercado_Sistema Cosan V2 19_15-FINANCEIRAS_1" xfId="31308"/>
    <cellStyle name="s_Valuation _DB Dados do Mercado_Sistema Cosan V2 19_2-DRE" xfId="31309"/>
    <cellStyle name="s_Valuation _DB Dados do Mercado_Sistema Cosan V2 19_2-DRE_Dep_Judiciais-Contingências" xfId="31310"/>
    <cellStyle name="s_Valuation _DB Dados do Mercado_Sistema Cosan V2 19_2-DRE_DFC Gerencial" xfId="31311"/>
    <cellStyle name="s_Valuation _DB Dados do Mercado_Sistema Cosan V2 19_2-DRE_DMPL" xfId="31312"/>
    <cellStyle name="s_Valuation _DB Dados do Mercado_Sistema Cosan V2 19_3-Balanço" xfId="31313"/>
    <cellStyle name="s_Valuation _DB Dados do Mercado_Sistema Cosan V2 19_7-Estoque" xfId="31314"/>
    <cellStyle name="s_Valuation _DB Dados do Mercado_Sistema Cosan V2 19_Relatório Gerencial" xfId="31315"/>
    <cellStyle name="s_Valuation _DB Dados do Mercado_Sistema Cosan V2 19_Relatório Gerencial 2" xfId="31316"/>
    <cellStyle name="s_Valuation _DB Dados do Mercado_Sistema Cosan V2 19_Relatório Gerencial 2_15-FINANCEIRAS" xfId="31317"/>
    <cellStyle name="s_Valuation _DB Dados do Mercado_Sistema Cosan V2 19_Relatório Gerencial_15-FINANCEIRAS" xfId="31318"/>
    <cellStyle name="s_Valuation _DB Dados do Mercado_Sistema Cosan V2 19_Relatório Gerencial_15-FINANCEIRAS_1" xfId="31319"/>
    <cellStyle name="s_Valuation _DB Dados do Mercado_Sistema Cosan V2 19_Relatório Gerencial_2-DRE" xfId="31320"/>
    <cellStyle name="s_Valuation _DB Dados do Mercado_Sistema Cosan V2 19_Relatório Gerencial_2-DRE_Dep_Judiciais-Contingências" xfId="31321"/>
    <cellStyle name="s_Valuation _DB Dados do Mercado_Sistema Cosan V2 19_Relatório Gerencial_2-DRE_DFC Gerencial" xfId="31322"/>
    <cellStyle name="s_Valuation _DB Dados do Mercado_Sistema Cosan V2 19_Relatório Gerencial_2-DRE_DMPL" xfId="31323"/>
    <cellStyle name="s_Valuation _DB Dados do Mercado_Sistema Cosan V2 19_Relatório Gerencial_3-Balanço" xfId="31324"/>
    <cellStyle name="s_Valuation _DB Dados do Mercado_Sistema Cosan V2 19_Relatório Gerencial_7-Estoque" xfId="31325"/>
    <cellStyle name="s_Valuation _DB Dados do Mercado_Sistema Cosan V2 2" xfId="31326"/>
    <cellStyle name="s_Valuation _DB Dados do Mercado_Sistema Cosan V2 2 2" xfId="31327"/>
    <cellStyle name="s_Valuation _DB Dados do Mercado_Sistema Cosan V2 2 2_15-FINANCEIRAS" xfId="31328"/>
    <cellStyle name="s_Valuation _DB Dados do Mercado_Sistema Cosan V2 2_15-FINANCEIRAS" xfId="31329"/>
    <cellStyle name="s_Valuation _DB Dados do Mercado_Sistema Cosan V2 2_15-FINANCEIRAS_1" xfId="31330"/>
    <cellStyle name="s_Valuation _DB Dados do Mercado_Sistema Cosan V2 2_2-DRE" xfId="31331"/>
    <cellStyle name="s_Valuation _DB Dados do Mercado_Sistema Cosan V2 2_2-DRE_Dep_Judiciais-Contingências" xfId="31332"/>
    <cellStyle name="s_Valuation _DB Dados do Mercado_Sistema Cosan V2 2_2-DRE_DFC Gerencial" xfId="31333"/>
    <cellStyle name="s_Valuation _DB Dados do Mercado_Sistema Cosan V2 2_2-DRE_DMPL" xfId="31334"/>
    <cellStyle name="s_Valuation _DB Dados do Mercado_Sistema Cosan V2 2_3-Balanço" xfId="31335"/>
    <cellStyle name="s_Valuation _DB Dados do Mercado_Sistema Cosan V2 2_7-Estoque" xfId="31336"/>
    <cellStyle name="s_Valuation _DB Dados do Mercado_Sistema Cosan V2 2_Relatório Gerencial" xfId="31337"/>
    <cellStyle name="s_Valuation _DB Dados do Mercado_Sistema Cosan V2 2_Relatório Gerencial 2" xfId="31338"/>
    <cellStyle name="s_Valuation _DB Dados do Mercado_Sistema Cosan V2 2_Relatório Gerencial 2_15-FINANCEIRAS" xfId="31339"/>
    <cellStyle name="s_Valuation _DB Dados do Mercado_Sistema Cosan V2 2_Relatório Gerencial_15-FINANCEIRAS" xfId="31340"/>
    <cellStyle name="s_Valuation _DB Dados do Mercado_Sistema Cosan V2 2_Relatório Gerencial_15-FINANCEIRAS_1" xfId="31341"/>
    <cellStyle name="s_Valuation _DB Dados do Mercado_Sistema Cosan V2 2_Relatório Gerencial_2-DRE" xfId="31342"/>
    <cellStyle name="s_Valuation _DB Dados do Mercado_Sistema Cosan V2 2_Relatório Gerencial_2-DRE_Dep_Judiciais-Contingências" xfId="31343"/>
    <cellStyle name="s_Valuation _DB Dados do Mercado_Sistema Cosan V2 2_Relatório Gerencial_2-DRE_DFC Gerencial" xfId="31344"/>
    <cellStyle name="s_Valuation _DB Dados do Mercado_Sistema Cosan V2 2_Relatório Gerencial_2-DRE_DMPL" xfId="31345"/>
    <cellStyle name="s_Valuation _DB Dados do Mercado_Sistema Cosan V2 2_Relatório Gerencial_3-Balanço" xfId="31346"/>
    <cellStyle name="s_Valuation _DB Dados do Mercado_Sistema Cosan V2 2_Relatório Gerencial_7-Estoque" xfId="31347"/>
    <cellStyle name="s_Valuation _DB Dados do Mercado_Sistema Cosan V2 20" xfId="31348"/>
    <cellStyle name="s_Valuation _DB Dados do Mercado_Sistema Cosan V2 20 2" xfId="31349"/>
    <cellStyle name="s_Valuation _DB Dados do Mercado_Sistema Cosan V2 20 2_15-FINANCEIRAS" xfId="31350"/>
    <cellStyle name="s_Valuation _DB Dados do Mercado_Sistema Cosan V2 20_15-FINANCEIRAS" xfId="31351"/>
    <cellStyle name="s_Valuation _DB Dados do Mercado_Sistema Cosan V2 20_15-FINANCEIRAS_1" xfId="31352"/>
    <cellStyle name="s_Valuation _DB Dados do Mercado_Sistema Cosan V2 20_2-DRE" xfId="31353"/>
    <cellStyle name="s_Valuation _DB Dados do Mercado_Sistema Cosan V2 20_2-DRE_Dep_Judiciais-Contingências" xfId="31354"/>
    <cellStyle name="s_Valuation _DB Dados do Mercado_Sistema Cosan V2 20_2-DRE_DFC Gerencial" xfId="31355"/>
    <cellStyle name="s_Valuation _DB Dados do Mercado_Sistema Cosan V2 20_2-DRE_DMPL" xfId="31356"/>
    <cellStyle name="s_Valuation _DB Dados do Mercado_Sistema Cosan V2 20_3-Balanço" xfId="31357"/>
    <cellStyle name="s_Valuation _DB Dados do Mercado_Sistema Cosan V2 20_7-Estoque" xfId="31358"/>
    <cellStyle name="s_Valuation _DB Dados do Mercado_Sistema Cosan V2 20_Relatório Gerencial" xfId="31359"/>
    <cellStyle name="s_Valuation _DB Dados do Mercado_Sistema Cosan V2 20_Relatório Gerencial 2" xfId="31360"/>
    <cellStyle name="s_Valuation _DB Dados do Mercado_Sistema Cosan V2 20_Relatório Gerencial 2_15-FINANCEIRAS" xfId="31361"/>
    <cellStyle name="s_Valuation _DB Dados do Mercado_Sistema Cosan V2 20_Relatório Gerencial_15-FINANCEIRAS" xfId="31362"/>
    <cellStyle name="s_Valuation _DB Dados do Mercado_Sistema Cosan V2 20_Relatório Gerencial_15-FINANCEIRAS_1" xfId="31363"/>
    <cellStyle name="s_Valuation _DB Dados do Mercado_Sistema Cosan V2 20_Relatório Gerencial_2-DRE" xfId="31364"/>
    <cellStyle name="s_Valuation _DB Dados do Mercado_Sistema Cosan V2 20_Relatório Gerencial_2-DRE_Dep_Judiciais-Contingências" xfId="31365"/>
    <cellStyle name="s_Valuation _DB Dados do Mercado_Sistema Cosan V2 20_Relatório Gerencial_2-DRE_DFC Gerencial" xfId="31366"/>
    <cellStyle name="s_Valuation _DB Dados do Mercado_Sistema Cosan V2 20_Relatório Gerencial_2-DRE_DMPL" xfId="31367"/>
    <cellStyle name="s_Valuation _DB Dados do Mercado_Sistema Cosan V2 20_Relatório Gerencial_3-Balanço" xfId="31368"/>
    <cellStyle name="s_Valuation _DB Dados do Mercado_Sistema Cosan V2 20_Relatório Gerencial_7-Estoque" xfId="31369"/>
    <cellStyle name="s_Valuation _DB Dados do Mercado_Sistema Cosan V2 21" xfId="31370"/>
    <cellStyle name="s_Valuation _DB Dados do Mercado_Sistema Cosan V2 21 2" xfId="31371"/>
    <cellStyle name="s_Valuation _DB Dados do Mercado_Sistema Cosan V2 21 2_15-FINANCEIRAS" xfId="31372"/>
    <cellStyle name="s_Valuation _DB Dados do Mercado_Sistema Cosan V2 21_15-FINANCEIRAS" xfId="31373"/>
    <cellStyle name="s_Valuation _DB Dados do Mercado_Sistema Cosan V2 21_15-FINANCEIRAS_1" xfId="31374"/>
    <cellStyle name="s_Valuation _DB Dados do Mercado_Sistema Cosan V2 21_2-DRE" xfId="31375"/>
    <cellStyle name="s_Valuation _DB Dados do Mercado_Sistema Cosan V2 21_2-DRE_Dep_Judiciais-Contingências" xfId="31376"/>
    <cellStyle name="s_Valuation _DB Dados do Mercado_Sistema Cosan V2 21_2-DRE_DFC Gerencial" xfId="31377"/>
    <cellStyle name="s_Valuation _DB Dados do Mercado_Sistema Cosan V2 21_2-DRE_DMPL" xfId="31378"/>
    <cellStyle name="s_Valuation _DB Dados do Mercado_Sistema Cosan V2 21_3-Balanço" xfId="31379"/>
    <cellStyle name="s_Valuation _DB Dados do Mercado_Sistema Cosan V2 21_7-Estoque" xfId="31380"/>
    <cellStyle name="s_Valuation _DB Dados do Mercado_Sistema Cosan V2 21_Relatório Gerencial" xfId="31381"/>
    <cellStyle name="s_Valuation _DB Dados do Mercado_Sistema Cosan V2 21_Relatório Gerencial 2" xfId="31382"/>
    <cellStyle name="s_Valuation _DB Dados do Mercado_Sistema Cosan V2 21_Relatório Gerencial 2_15-FINANCEIRAS" xfId="31383"/>
    <cellStyle name="s_Valuation _DB Dados do Mercado_Sistema Cosan V2 21_Relatório Gerencial_15-FINANCEIRAS" xfId="31384"/>
    <cellStyle name="s_Valuation _DB Dados do Mercado_Sistema Cosan V2 21_Relatório Gerencial_15-FINANCEIRAS_1" xfId="31385"/>
    <cellStyle name="s_Valuation _DB Dados do Mercado_Sistema Cosan V2 21_Relatório Gerencial_2-DRE" xfId="31386"/>
    <cellStyle name="s_Valuation _DB Dados do Mercado_Sistema Cosan V2 21_Relatório Gerencial_2-DRE_Dep_Judiciais-Contingências" xfId="31387"/>
    <cellStyle name="s_Valuation _DB Dados do Mercado_Sistema Cosan V2 21_Relatório Gerencial_2-DRE_DFC Gerencial" xfId="31388"/>
    <cellStyle name="s_Valuation _DB Dados do Mercado_Sistema Cosan V2 21_Relatório Gerencial_2-DRE_DMPL" xfId="31389"/>
    <cellStyle name="s_Valuation _DB Dados do Mercado_Sistema Cosan V2 21_Relatório Gerencial_3-Balanço" xfId="31390"/>
    <cellStyle name="s_Valuation _DB Dados do Mercado_Sistema Cosan V2 21_Relatório Gerencial_7-Estoque" xfId="31391"/>
    <cellStyle name="s_Valuation _DB Dados do Mercado_Sistema Cosan V2 22" xfId="31392"/>
    <cellStyle name="s_Valuation _DB Dados do Mercado_Sistema Cosan V2 22 2" xfId="31393"/>
    <cellStyle name="s_Valuation _DB Dados do Mercado_Sistema Cosan V2 22 2_15-FINANCEIRAS" xfId="31394"/>
    <cellStyle name="s_Valuation _DB Dados do Mercado_Sistema Cosan V2 22_15-FINANCEIRAS" xfId="31395"/>
    <cellStyle name="s_Valuation _DB Dados do Mercado_Sistema Cosan V2 22_15-FINANCEIRAS_1" xfId="31396"/>
    <cellStyle name="s_Valuation _DB Dados do Mercado_Sistema Cosan V2 22_2-DRE" xfId="31397"/>
    <cellStyle name="s_Valuation _DB Dados do Mercado_Sistema Cosan V2 22_2-DRE_Dep_Judiciais-Contingências" xfId="31398"/>
    <cellStyle name="s_Valuation _DB Dados do Mercado_Sistema Cosan V2 22_2-DRE_DFC Gerencial" xfId="31399"/>
    <cellStyle name="s_Valuation _DB Dados do Mercado_Sistema Cosan V2 22_2-DRE_DMPL" xfId="31400"/>
    <cellStyle name="s_Valuation _DB Dados do Mercado_Sistema Cosan V2 22_3-Balanço" xfId="31401"/>
    <cellStyle name="s_Valuation _DB Dados do Mercado_Sistema Cosan V2 22_7-Estoque" xfId="31402"/>
    <cellStyle name="s_Valuation _DB Dados do Mercado_Sistema Cosan V2 22_Relatório Gerencial" xfId="31403"/>
    <cellStyle name="s_Valuation _DB Dados do Mercado_Sistema Cosan V2 22_Relatório Gerencial 2" xfId="31404"/>
    <cellStyle name="s_Valuation _DB Dados do Mercado_Sistema Cosan V2 22_Relatório Gerencial 2_15-FINANCEIRAS" xfId="31405"/>
    <cellStyle name="s_Valuation _DB Dados do Mercado_Sistema Cosan V2 22_Relatório Gerencial_15-FINANCEIRAS" xfId="31406"/>
    <cellStyle name="s_Valuation _DB Dados do Mercado_Sistema Cosan V2 22_Relatório Gerencial_15-FINANCEIRAS_1" xfId="31407"/>
    <cellStyle name="s_Valuation _DB Dados do Mercado_Sistema Cosan V2 22_Relatório Gerencial_2-DRE" xfId="31408"/>
    <cellStyle name="s_Valuation _DB Dados do Mercado_Sistema Cosan V2 22_Relatório Gerencial_2-DRE_Dep_Judiciais-Contingências" xfId="31409"/>
    <cellStyle name="s_Valuation _DB Dados do Mercado_Sistema Cosan V2 22_Relatório Gerencial_2-DRE_DFC Gerencial" xfId="31410"/>
    <cellStyle name="s_Valuation _DB Dados do Mercado_Sistema Cosan V2 22_Relatório Gerencial_2-DRE_DMPL" xfId="31411"/>
    <cellStyle name="s_Valuation _DB Dados do Mercado_Sistema Cosan V2 22_Relatório Gerencial_3-Balanço" xfId="31412"/>
    <cellStyle name="s_Valuation _DB Dados do Mercado_Sistema Cosan V2 22_Relatório Gerencial_7-Estoque" xfId="31413"/>
    <cellStyle name="s_Valuation _DB Dados do Mercado_Sistema Cosan V2 23" xfId="31414"/>
    <cellStyle name="s_Valuation _DB Dados do Mercado_Sistema Cosan V2 23 2" xfId="31415"/>
    <cellStyle name="s_Valuation _DB Dados do Mercado_Sistema Cosan V2 23 2_15-FINANCEIRAS" xfId="31416"/>
    <cellStyle name="s_Valuation _DB Dados do Mercado_Sistema Cosan V2 23_15-FINANCEIRAS" xfId="31417"/>
    <cellStyle name="s_Valuation _DB Dados do Mercado_Sistema Cosan V2 23_15-FINANCEIRAS_1" xfId="31418"/>
    <cellStyle name="s_Valuation _DB Dados do Mercado_Sistema Cosan V2 23_2-DRE" xfId="31419"/>
    <cellStyle name="s_Valuation _DB Dados do Mercado_Sistema Cosan V2 23_2-DRE_Dep_Judiciais-Contingências" xfId="31420"/>
    <cellStyle name="s_Valuation _DB Dados do Mercado_Sistema Cosan V2 23_2-DRE_DFC Gerencial" xfId="31421"/>
    <cellStyle name="s_Valuation _DB Dados do Mercado_Sistema Cosan V2 23_2-DRE_DMPL" xfId="31422"/>
    <cellStyle name="s_Valuation _DB Dados do Mercado_Sistema Cosan V2 23_3-Balanço" xfId="31423"/>
    <cellStyle name="s_Valuation _DB Dados do Mercado_Sistema Cosan V2 23_7-Estoque" xfId="31424"/>
    <cellStyle name="s_Valuation _DB Dados do Mercado_Sistema Cosan V2 23_Relatório Gerencial" xfId="31425"/>
    <cellStyle name="s_Valuation _DB Dados do Mercado_Sistema Cosan V2 23_Relatório Gerencial 2" xfId="31426"/>
    <cellStyle name="s_Valuation _DB Dados do Mercado_Sistema Cosan V2 23_Relatório Gerencial 2_15-FINANCEIRAS" xfId="31427"/>
    <cellStyle name="s_Valuation _DB Dados do Mercado_Sistema Cosan V2 23_Relatório Gerencial_15-FINANCEIRAS" xfId="31428"/>
    <cellStyle name="s_Valuation _DB Dados do Mercado_Sistema Cosan V2 23_Relatório Gerencial_15-FINANCEIRAS_1" xfId="31429"/>
    <cellStyle name="s_Valuation _DB Dados do Mercado_Sistema Cosan V2 23_Relatório Gerencial_2-DRE" xfId="31430"/>
    <cellStyle name="s_Valuation _DB Dados do Mercado_Sistema Cosan V2 23_Relatório Gerencial_2-DRE_Dep_Judiciais-Contingências" xfId="31431"/>
    <cellStyle name="s_Valuation _DB Dados do Mercado_Sistema Cosan V2 23_Relatório Gerencial_2-DRE_DFC Gerencial" xfId="31432"/>
    <cellStyle name="s_Valuation _DB Dados do Mercado_Sistema Cosan V2 23_Relatório Gerencial_2-DRE_DMPL" xfId="31433"/>
    <cellStyle name="s_Valuation _DB Dados do Mercado_Sistema Cosan V2 23_Relatório Gerencial_3-Balanço" xfId="31434"/>
    <cellStyle name="s_Valuation _DB Dados do Mercado_Sistema Cosan V2 23_Relatório Gerencial_7-Estoque" xfId="31435"/>
    <cellStyle name="s_Valuation _DB Dados do Mercado_Sistema Cosan V2 24" xfId="31436"/>
    <cellStyle name="s_Valuation _DB Dados do Mercado_Sistema Cosan V2 24 2" xfId="31437"/>
    <cellStyle name="s_Valuation _DB Dados do Mercado_Sistema Cosan V2 24 2_15-FINANCEIRAS" xfId="31438"/>
    <cellStyle name="s_Valuation _DB Dados do Mercado_Sistema Cosan V2 24_15-FINANCEIRAS" xfId="31439"/>
    <cellStyle name="s_Valuation _DB Dados do Mercado_Sistema Cosan V2 24_15-FINANCEIRAS_1" xfId="31440"/>
    <cellStyle name="s_Valuation _DB Dados do Mercado_Sistema Cosan V2 24_2-DRE" xfId="31441"/>
    <cellStyle name="s_Valuation _DB Dados do Mercado_Sistema Cosan V2 24_2-DRE_Dep_Judiciais-Contingências" xfId="31442"/>
    <cellStyle name="s_Valuation _DB Dados do Mercado_Sistema Cosan V2 24_2-DRE_DFC Gerencial" xfId="31443"/>
    <cellStyle name="s_Valuation _DB Dados do Mercado_Sistema Cosan V2 24_2-DRE_DMPL" xfId="31444"/>
    <cellStyle name="s_Valuation _DB Dados do Mercado_Sistema Cosan V2 24_3-Balanço" xfId="31445"/>
    <cellStyle name="s_Valuation _DB Dados do Mercado_Sistema Cosan V2 24_7-Estoque" xfId="31446"/>
    <cellStyle name="s_Valuation _DB Dados do Mercado_Sistema Cosan V2 24_Relatório Gerencial" xfId="31447"/>
    <cellStyle name="s_Valuation _DB Dados do Mercado_Sistema Cosan V2 24_Relatório Gerencial 2" xfId="31448"/>
    <cellStyle name="s_Valuation _DB Dados do Mercado_Sistema Cosan V2 24_Relatório Gerencial 2_15-FINANCEIRAS" xfId="31449"/>
    <cellStyle name="s_Valuation _DB Dados do Mercado_Sistema Cosan V2 24_Relatório Gerencial_15-FINANCEIRAS" xfId="31450"/>
    <cellStyle name="s_Valuation _DB Dados do Mercado_Sistema Cosan V2 24_Relatório Gerencial_15-FINANCEIRAS_1" xfId="31451"/>
    <cellStyle name="s_Valuation _DB Dados do Mercado_Sistema Cosan V2 24_Relatório Gerencial_2-DRE" xfId="31452"/>
    <cellStyle name="s_Valuation _DB Dados do Mercado_Sistema Cosan V2 24_Relatório Gerencial_2-DRE_Dep_Judiciais-Contingências" xfId="31453"/>
    <cellStyle name="s_Valuation _DB Dados do Mercado_Sistema Cosan V2 24_Relatório Gerencial_2-DRE_DFC Gerencial" xfId="31454"/>
    <cellStyle name="s_Valuation _DB Dados do Mercado_Sistema Cosan V2 24_Relatório Gerencial_2-DRE_DMPL" xfId="31455"/>
    <cellStyle name="s_Valuation _DB Dados do Mercado_Sistema Cosan V2 24_Relatório Gerencial_3-Balanço" xfId="31456"/>
    <cellStyle name="s_Valuation _DB Dados do Mercado_Sistema Cosan V2 24_Relatório Gerencial_7-Estoque" xfId="31457"/>
    <cellStyle name="s_Valuation _DB Dados do Mercado_Sistema Cosan V2 25" xfId="31458"/>
    <cellStyle name="s_Valuation _DB Dados do Mercado_Sistema Cosan V2 25 2" xfId="31459"/>
    <cellStyle name="s_Valuation _DB Dados do Mercado_Sistema Cosan V2 25 2_15-FINANCEIRAS" xfId="31460"/>
    <cellStyle name="s_Valuation _DB Dados do Mercado_Sistema Cosan V2 25_15-FINANCEIRAS" xfId="31461"/>
    <cellStyle name="s_Valuation _DB Dados do Mercado_Sistema Cosan V2 25_15-FINANCEIRAS_1" xfId="31462"/>
    <cellStyle name="s_Valuation _DB Dados do Mercado_Sistema Cosan V2 25_2-DRE" xfId="31463"/>
    <cellStyle name="s_Valuation _DB Dados do Mercado_Sistema Cosan V2 25_2-DRE_Dep_Judiciais-Contingências" xfId="31464"/>
    <cellStyle name="s_Valuation _DB Dados do Mercado_Sistema Cosan V2 25_2-DRE_DFC Gerencial" xfId="31465"/>
    <cellStyle name="s_Valuation _DB Dados do Mercado_Sistema Cosan V2 25_2-DRE_DMPL" xfId="31466"/>
    <cellStyle name="s_Valuation _DB Dados do Mercado_Sistema Cosan V2 25_3-Balanço" xfId="31467"/>
    <cellStyle name="s_Valuation _DB Dados do Mercado_Sistema Cosan V2 25_7-Estoque" xfId="31468"/>
    <cellStyle name="s_Valuation _DB Dados do Mercado_Sistema Cosan V2 25_Relatório Gerencial" xfId="31469"/>
    <cellStyle name="s_Valuation _DB Dados do Mercado_Sistema Cosan V2 25_Relatório Gerencial 2" xfId="31470"/>
    <cellStyle name="s_Valuation _DB Dados do Mercado_Sistema Cosan V2 25_Relatório Gerencial 2_15-FINANCEIRAS" xfId="31471"/>
    <cellStyle name="s_Valuation _DB Dados do Mercado_Sistema Cosan V2 25_Relatório Gerencial_15-FINANCEIRAS" xfId="31472"/>
    <cellStyle name="s_Valuation _DB Dados do Mercado_Sistema Cosan V2 25_Relatório Gerencial_15-FINANCEIRAS_1" xfId="31473"/>
    <cellStyle name="s_Valuation _DB Dados do Mercado_Sistema Cosan V2 25_Relatório Gerencial_2-DRE" xfId="31474"/>
    <cellStyle name="s_Valuation _DB Dados do Mercado_Sistema Cosan V2 25_Relatório Gerencial_2-DRE_Dep_Judiciais-Contingências" xfId="31475"/>
    <cellStyle name="s_Valuation _DB Dados do Mercado_Sistema Cosan V2 25_Relatório Gerencial_2-DRE_DFC Gerencial" xfId="31476"/>
    <cellStyle name="s_Valuation _DB Dados do Mercado_Sistema Cosan V2 25_Relatório Gerencial_2-DRE_DMPL" xfId="31477"/>
    <cellStyle name="s_Valuation _DB Dados do Mercado_Sistema Cosan V2 25_Relatório Gerencial_3-Balanço" xfId="31478"/>
    <cellStyle name="s_Valuation _DB Dados do Mercado_Sistema Cosan V2 25_Relatório Gerencial_7-Estoque" xfId="31479"/>
    <cellStyle name="s_Valuation _DB Dados do Mercado_Sistema Cosan V2 26" xfId="31480"/>
    <cellStyle name="s_Valuation _DB Dados do Mercado_Sistema Cosan V2 26 2" xfId="31481"/>
    <cellStyle name="s_Valuation _DB Dados do Mercado_Sistema Cosan V2 26 2_15-FINANCEIRAS" xfId="31482"/>
    <cellStyle name="s_Valuation _DB Dados do Mercado_Sistema Cosan V2 26_15-FINANCEIRAS" xfId="31483"/>
    <cellStyle name="s_Valuation _DB Dados do Mercado_Sistema Cosan V2 26_15-FINANCEIRAS_1" xfId="31484"/>
    <cellStyle name="s_Valuation _DB Dados do Mercado_Sistema Cosan V2 26_2-DRE" xfId="31485"/>
    <cellStyle name="s_Valuation _DB Dados do Mercado_Sistema Cosan V2 26_2-DRE_Dep_Judiciais-Contingências" xfId="31486"/>
    <cellStyle name="s_Valuation _DB Dados do Mercado_Sistema Cosan V2 26_2-DRE_DFC Gerencial" xfId="31487"/>
    <cellStyle name="s_Valuation _DB Dados do Mercado_Sistema Cosan V2 26_2-DRE_DMPL" xfId="31488"/>
    <cellStyle name="s_Valuation _DB Dados do Mercado_Sistema Cosan V2 26_3-Balanço" xfId="31489"/>
    <cellStyle name="s_Valuation _DB Dados do Mercado_Sistema Cosan V2 26_7-Estoque" xfId="31490"/>
    <cellStyle name="s_Valuation _DB Dados do Mercado_Sistema Cosan V2 26_Relatório Gerencial" xfId="31491"/>
    <cellStyle name="s_Valuation _DB Dados do Mercado_Sistema Cosan V2 26_Relatório Gerencial 2" xfId="31492"/>
    <cellStyle name="s_Valuation _DB Dados do Mercado_Sistema Cosan V2 26_Relatório Gerencial 2_15-FINANCEIRAS" xfId="31493"/>
    <cellStyle name="s_Valuation _DB Dados do Mercado_Sistema Cosan V2 26_Relatório Gerencial_15-FINANCEIRAS" xfId="31494"/>
    <cellStyle name="s_Valuation _DB Dados do Mercado_Sistema Cosan V2 26_Relatório Gerencial_15-FINANCEIRAS_1" xfId="31495"/>
    <cellStyle name="s_Valuation _DB Dados do Mercado_Sistema Cosan V2 26_Relatório Gerencial_2-DRE" xfId="31496"/>
    <cellStyle name="s_Valuation _DB Dados do Mercado_Sistema Cosan V2 26_Relatório Gerencial_2-DRE_Dep_Judiciais-Contingências" xfId="31497"/>
    <cellStyle name="s_Valuation _DB Dados do Mercado_Sistema Cosan V2 26_Relatório Gerencial_2-DRE_DFC Gerencial" xfId="31498"/>
    <cellStyle name="s_Valuation _DB Dados do Mercado_Sistema Cosan V2 26_Relatório Gerencial_2-DRE_DMPL" xfId="31499"/>
    <cellStyle name="s_Valuation _DB Dados do Mercado_Sistema Cosan V2 26_Relatório Gerencial_3-Balanço" xfId="31500"/>
    <cellStyle name="s_Valuation _DB Dados do Mercado_Sistema Cosan V2 26_Relatório Gerencial_7-Estoque" xfId="31501"/>
    <cellStyle name="s_Valuation _DB Dados do Mercado_Sistema Cosan V2 27" xfId="31502"/>
    <cellStyle name="s_Valuation _DB Dados do Mercado_Sistema Cosan V2 27 2" xfId="31503"/>
    <cellStyle name="s_Valuation _DB Dados do Mercado_Sistema Cosan V2 27 2_15-FINANCEIRAS" xfId="31504"/>
    <cellStyle name="s_Valuation _DB Dados do Mercado_Sistema Cosan V2 27_15-FINANCEIRAS" xfId="31505"/>
    <cellStyle name="s_Valuation _DB Dados do Mercado_Sistema Cosan V2 27_15-FINANCEIRAS_1" xfId="31506"/>
    <cellStyle name="s_Valuation _DB Dados do Mercado_Sistema Cosan V2 27_2-DRE" xfId="31507"/>
    <cellStyle name="s_Valuation _DB Dados do Mercado_Sistema Cosan V2 27_2-DRE_Dep_Judiciais-Contingências" xfId="31508"/>
    <cellStyle name="s_Valuation _DB Dados do Mercado_Sistema Cosan V2 27_2-DRE_DFC Gerencial" xfId="31509"/>
    <cellStyle name="s_Valuation _DB Dados do Mercado_Sistema Cosan V2 27_2-DRE_DMPL" xfId="31510"/>
    <cellStyle name="s_Valuation _DB Dados do Mercado_Sistema Cosan V2 27_3-Balanço" xfId="31511"/>
    <cellStyle name="s_Valuation _DB Dados do Mercado_Sistema Cosan V2 27_7-Estoque" xfId="31512"/>
    <cellStyle name="s_Valuation _DB Dados do Mercado_Sistema Cosan V2 27_Relatório Gerencial" xfId="31513"/>
    <cellStyle name="s_Valuation _DB Dados do Mercado_Sistema Cosan V2 27_Relatório Gerencial 2" xfId="31514"/>
    <cellStyle name="s_Valuation _DB Dados do Mercado_Sistema Cosan V2 27_Relatório Gerencial 2_15-FINANCEIRAS" xfId="31515"/>
    <cellStyle name="s_Valuation _DB Dados do Mercado_Sistema Cosan V2 27_Relatório Gerencial_15-FINANCEIRAS" xfId="31516"/>
    <cellStyle name="s_Valuation _DB Dados do Mercado_Sistema Cosan V2 27_Relatório Gerencial_15-FINANCEIRAS_1" xfId="31517"/>
    <cellStyle name="s_Valuation _DB Dados do Mercado_Sistema Cosan V2 27_Relatório Gerencial_2-DRE" xfId="31518"/>
    <cellStyle name="s_Valuation _DB Dados do Mercado_Sistema Cosan V2 27_Relatório Gerencial_2-DRE_Dep_Judiciais-Contingências" xfId="31519"/>
    <cellStyle name="s_Valuation _DB Dados do Mercado_Sistema Cosan V2 27_Relatório Gerencial_2-DRE_DFC Gerencial" xfId="31520"/>
    <cellStyle name="s_Valuation _DB Dados do Mercado_Sistema Cosan V2 27_Relatório Gerencial_2-DRE_DMPL" xfId="31521"/>
    <cellStyle name="s_Valuation _DB Dados do Mercado_Sistema Cosan V2 27_Relatório Gerencial_3-Balanço" xfId="31522"/>
    <cellStyle name="s_Valuation _DB Dados do Mercado_Sistema Cosan V2 27_Relatório Gerencial_7-Estoque" xfId="31523"/>
    <cellStyle name="s_Valuation _DB Dados do Mercado_Sistema Cosan V2 28" xfId="31524"/>
    <cellStyle name="s_Valuation _DB Dados do Mercado_Sistema Cosan V2 28 2" xfId="31525"/>
    <cellStyle name="s_Valuation _DB Dados do Mercado_Sistema Cosan V2 28 2_15-FINANCEIRAS" xfId="31526"/>
    <cellStyle name="s_Valuation _DB Dados do Mercado_Sistema Cosan V2 28_15-FINANCEIRAS" xfId="31527"/>
    <cellStyle name="s_Valuation _DB Dados do Mercado_Sistema Cosan V2 28_15-FINANCEIRAS_1" xfId="31528"/>
    <cellStyle name="s_Valuation _DB Dados do Mercado_Sistema Cosan V2 28_2-DRE" xfId="31529"/>
    <cellStyle name="s_Valuation _DB Dados do Mercado_Sistema Cosan V2 28_2-DRE_Dep_Judiciais-Contingências" xfId="31530"/>
    <cellStyle name="s_Valuation _DB Dados do Mercado_Sistema Cosan V2 28_2-DRE_DFC Gerencial" xfId="31531"/>
    <cellStyle name="s_Valuation _DB Dados do Mercado_Sistema Cosan V2 28_2-DRE_DMPL" xfId="31532"/>
    <cellStyle name="s_Valuation _DB Dados do Mercado_Sistema Cosan V2 28_3-Balanço" xfId="31533"/>
    <cellStyle name="s_Valuation _DB Dados do Mercado_Sistema Cosan V2 28_7-Estoque" xfId="31534"/>
    <cellStyle name="s_Valuation _DB Dados do Mercado_Sistema Cosan V2 28_Relatório Gerencial" xfId="31535"/>
    <cellStyle name="s_Valuation _DB Dados do Mercado_Sistema Cosan V2 28_Relatório Gerencial 2" xfId="31536"/>
    <cellStyle name="s_Valuation _DB Dados do Mercado_Sistema Cosan V2 28_Relatório Gerencial 2_15-FINANCEIRAS" xfId="31537"/>
    <cellStyle name="s_Valuation _DB Dados do Mercado_Sistema Cosan V2 28_Relatório Gerencial_15-FINANCEIRAS" xfId="31538"/>
    <cellStyle name="s_Valuation _DB Dados do Mercado_Sistema Cosan V2 28_Relatório Gerencial_15-FINANCEIRAS_1" xfId="31539"/>
    <cellStyle name="s_Valuation _DB Dados do Mercado_Sistema Cosan V2 28_Relatório Gerencial_2-DRE" xfId="31540"/>
    <cellStyle name="s_Valuation _DB Dados do Mercado_Sistema Cosan V2 28_Relatório Gerencial_2-DRE_Dep_Judiciais-Contingências" xfId="31541"/>
    <cellStyle name="s_Valuation _DB Dados do Mercado_Sistema Cosan V2 28_Relatório Gerencial_2-DRE_DFC Gerencial" xfId="31542"/>
    <cellStyle name="s_Valuation _DB Dados do Mercado_Sistema Cosan V2 28_Relatório Gerencial_2-DRE_DMPL" xfId="31543"/>
    <cellStyle name="s_Valuation _DB Dados do Mercado_Sistema Cosan V2 28_Relatório Gerencial_3-Balanço" xfId="31544"/>
    <cellStyle name="s_Valuation _DB Dados do Mercado_Sistema Cosan V2 28_Relatório Gerencial_7-Estoque" xfId="31545"/>
    <cellStyle name="s_Valuation _DB Dados do Mercado_Sistema Cosan V2 29" xfId="31546"/>
    <cellStyle name="s_Valuation _DB Dados do Mercado_Sistema Cosan V2 29 2" xfId="31547"/>
    <cellStyle name="s_Valuation _DB Dados do Mercado_Sistema Cosan V2 29 2_15-FINANCEIRAS" xfId="31548"/>
    <cellStyle name="s_Valuation _DB Dados do Mercado_Sistema Cosan V2 29_15-FINANCEIRAS" xfId="31549"/>
    <cellStyle name="s_Valuation _DB Dados do Mercado_Sistema Cosan V2 29_15-FINANCEIRAS_1" xfId="31550"/>
    <cellStyle name="s_Valuation _DB Dados do Mercado_Sistema Cosan V2 29_2-DRE" xfId="31551"/>
    <cellStyle name="s_Valuation _DB Dados do Mercado_Sistema Cosan V2 29_2-DRE_Dep_Judiciais-Contingências" xfId="31552"/>
    <cellStyle name="s_Valuation _DB Dados do Mercado_Sistema Cosan V2 29_2-DRE_DFC Gerencial" xfId="31553"/>
    <cellStyle name="s_Valuation _DB Dados do Mercado_Sistema Cosan V2 29_2-DRE_DMPL" xfId="31554"/>
    <cellStyle name="s_Valuation _DB Dados do Mercado_Sistema Cosan V2 29_3-Balanço" xfId="31555"/>
    <cellStyle name="s_Valuation _DB Dados do Mercado_Sistema Cosan V2 29_7-Estoque" xfId="31556"/>
    <cellStyle name="s_Valuation _DB Dados do Mercado_Sistema Cosan V2 29_Relatório Gerencial" xfId="31557"/>
    <cellStyle name="s_Valuation _DB Dados do Mercado_Sistema Cosan V2 29_Relatório Gerencial 2" xfId="31558"/>
    <cellStyle name="s_Valuation _DB Dados do Mercado_Sistema Cosan V2 29_Relatório Gerencial 2_15-FINANCEIRAS" xfId="31559"/>
    <cellStyle name="s_Valuation _DB Dados do Mercado_Sistema Cosan V2 29_Relatório Gerencial_15-FINANCEIRAS" xfId="31560"/>
    <cellStyle name="s_Valuation _DB Dados do Mercado_Sistema Cosan V2 29_Relatório Gerencial_15-FINANCEIRAS_1" xfId="31561"/>
    <cellStyle name="s_Valuation _DB Dados do Mercado_Sistema Cosan V2 29_Relatório Gerencial_2-DRE" xfId="31562"/>
    <cellStyle name="s_Valuation _DB Dados do Mercado_Sistema Cosan V2 29_Relatório Gerencial_2-DRE_Dep_Judiciais-Contingências" xfId="31563"/>
    <cellStyle name="s_Valuation _DB Dados do Mercado_Sistema Cosan V2 29_Relatório Gerencial_2-DRE_DFC Gerencial" xfId="31564"/>
    <cellStyle name="s_Valuation _DB Dados do Mercado_Sistema Cosan V2 29_Relatório Gerencial_2-DRE_DMPL" xfId="31565"/>
    <cellStyle name="s_Valuation _DB Dados do Mercado_Sistema Cosan V2 29_Relatório Gerencial_3-Balanço" xfId="31566"/>
    <cellStyle name="s_Valuation _DB Dados do Mercado_Sistema Cosan V2 29_Relatório Gerencial_7-Estoque" xfId="31567"/>
    <cellStyle name="s_Valuation _DB Dados do Mercado_Sistema Cosan V2 3" xfId="31568"/>
    <cellStyle name="s_Valuation _DB Dados do Mercado_Sistema Cosan V2 3 2" xfId="31569"/>
    <cellStyle name="s_Valuation _DB Dados do Mercado_Sistema Cosan V2 3 2_15-FINANCEIRAS" xfId="31570"/>
    <cellStyle name="s_Valuation _DB Dados do Mercado_Sistema Cosan V2 3_15-FINANCEIRAS" xfId="31571"/>
    <cellStyle name="s_Valuation _DB Dados do Mercado_Sistema Cosan V2 3_15-FINANCEIRAS_1" xfId="31572"/>
    <cellStyle name="s_Valuation _DB Dados do Mercado_Sistema Cosan V2 3_2-DRE" xfId="31573"/>
    <cellStyle name="s_Valuation _DB Dados do Mercado_Sistema Cosan V2 3_2-DRE_Dep_Judiciais-Contingências" xfId="31574"/>
    <cellStyle name="s_Valuation _DB Dados do Mercado_Sistema Cosan V2 3_2-DRE_DFC Gerencial" xfId="31575"/>
    <cellStyle name="s_Valuation _DB Dados do Mercado_Sistema Cosan V2 3_2-DRE_DMPL" xfId="31576"/>
    <cellStyle name="s_Valuation _DB Dados do Mercado_Sistema Cosan V2 3_3-Balanço" xfId="31577"/>
    <cellStyle name="s_Valuation _DB Dados do Mercado_Sistema Cosan V2 3_7-Estoque" xfId="31578"/>
    <cellStyle name="s_Valuation _DB Dados do Mercado_Sistema Cosan V2 3_Relatório Gerencial" xfId="31579"/>
    <cellStyle name="s_Valuation _DB Dados do Mercado_Sistema Cosan V2 3_Relatório Gerencial 2" xfId="31580"/>
    <cellStyle name="s_Valuation _DB Dados do Mercado_Sistema Cosan V2 3_Relatório Gerencial 2_15-FINANCEIRAS" xfId="31581"/>
    <cellStyle name="s_Valuation _DB Dados do Mercado_Sistema Cosan V2 3_Relatório Gerencial_15-FINANCEIRAS" xfId="31582"/>
    <cellStyle name="s_Valuation _DB Dados do Mercado_Sistema Cosan V2 3_Relatório Gerencial_15-FINANCEIRAS_1" xfId="31583"/>
    <cellStyle name="s_Valuation _DB Dados do Mercado_Sistema Cosan V2 3_Relatório Gerencial_2-DRE" xfId="31584"/>
    <cellStyle name="s_Valuation _DB Dados do Mercado_Sistema Cosan V2 3_Relatório Gerencial_2-DRE_Dep_Judiciais-Contingências" xfId="31585"/>
    <cellStyle name="s_Valuation _DB Dados do Mercado_Sistema Cosan V2 3_Relatório Gerencial_2-DRE_DFC Gerencial" xfId="31586"/>
    <cellStyle name="s_Valuation _DB Dados do Mercado_Sistema Cosan V2 3_Relatório Gerencial_2-DRE_DMPL" xfId="31587"/>
    <cellStyle name="s_Valuation _DB Dados do Mercado_Sistema Cosan V2 3_Relatório Gerencial_3-Balanço" xfId="31588"/>
    <cellStyle name="s_Valuation _DB Dados do Mercado_Sistema Cosan V2 3_Relatório Gerencial_7-Estoque" xfId="31589"/>
    <cellStyle name="s_Valuation _DB Dados do Mercado_Sistema Cosan V2 30" xfId="31590"/>
    <cellStyle name="s_Valuation _DB Dados do Mercado_Sistema Cosan V2 30 2" xfId="31591"/>
    <cellStyle name="s_Valuation _DB Dados do Mercado_Sistema Cosan V2 30 2_15-FINANCEIRAS" xfId="31592"/>
    <cellStyle name="s_Valuation _DB Dados do Mercado_Sistema Cosan V2 30_15-FINANCEIRAS" xfId="31593"/>
    <cellStyle name="s_Valuation _DB Dados do Mercado_Sistema Cosan V2 30_15-FINANCEIRAS_1" xfId="31594"/>
    <cellStyle name="s_Valuation _DB Dados do Mercado_Sistema Cosan V2 30_2-DRE" xfId="31595"/>
    <cellStyle name="s_Valuation _DB Dados do Mercado_Sistema Cosan V2 30_2-DRE_Dep_Judiciais-Contingências" xfId="31596"/>
    <cellStyle name="s_Valuation _DB Dados do Mercado_Sistema Cosan V2 30_2-DRE_DFC Gerencial" xfId="31597"/>
    <cellStyle name="s_Valuation _DB Dados do Mercado_Sistema Cosan V2 30_2-DRE_DMPL" xfId="31598"/>
    <cellStyle name="s_Valuation _DB Dados do Mercado_Sistema Cosan V2 30_3-Balanço" xfId="31599"/>
    <cellStyle name="s_Valuation _DB Dados do Mercado_Sistema Cosan V2 30_7-Estoque" xfId="31600"/>
    <cellStyle name="s_Valuation _DB Dados do Mercado_Sistema Cosan V2 30_Relatório Gerencial" xfId="31601"/>
    <cellStyle name="s_Valuation _DB Dados do Mercado_Sistema Cosan V2 30_Relatório Gerencial 2" xfId="31602"/>
    <cellStyle name="s_Valuation _DB Dados do Mercado_Sistema Cosan V2 30_Relatório Gerencial 2_15-FINANCEIRAS" xfId="31603"/>
    <cellStyle name="s_Valuation _DB Dados do Mercado_Sistema Cosan V2 30_Relatório Gerencial_15-FINANCEIRAS" xfId="31604"/>
    <cellStyle name="s_Valuation _DB Dados do Mercado_Sistema Cosan V2 30_Relatório Gerencial_15-FINANCEIRAS_1" xfId="31605"/>
    <cellStyle name="s_Valuation _DB Dados do Mercado_Sistema Cosan V2 30_Relatório Gerencial_2-DRE" xfId="31606"/>
    <cellStyle name="s_Valuation _DB Dados do Mercado_Sistema Cosan V2 30_Relatório Gerencial_2-DRE_Dep_Judiciais-Contingências" xfId="31607"/>
    <cellStyle name="s_Valuation _DB Dados do Mercado_Sistema Cosan V2 30_Relatório Gerencial_2-DRE_DFC Gerencial" xfId="31608"/>
    <cellStyle name="s_Valuation _DB Dados do Mercado_Sistema Cosan V2 30_Relatório Gerencial_2-DRE_DMPL" xfId="31609"/>
    <cellStyle name="s_Valuation _DB Dados do Mercado_Sistema Cosan V2 30_Relatório Gerencial_3-Balanço" xfId="31610"/>
    <cellStyle name="s_Valuation _DB Dados do Mercado_Sistema Cosan V2 30_Relatório Gerencial_7-Estoque" xfId="31611"/>
    <cellStyle name="s_Valuation _DB Dados do Mercado_Sistema Cosan V2 31" xfId="31612"/>
    <cellStyle name="s_Valuation _DB Dados do Mercado_Sistema Cosan V2 31 2" xfId="31613"/>
    <cellStyle name="s_Valuation _DB Dados do Mercado_Sistema Cosan V2 31 2_15-FINANCEIRAS" xfId="31614"/>
    <cellStyle name="s_Valuation _DB Dados do Mercado_Sistema Cosan V2 31_15-FINANCEIRAS" xfId="31615"/>
    <cellStyle name="s_Valuation _DB Dados do Mercado_Sistema Cosan V2 31_15-FINANCEIRAS_1" xfId="31616"/>
    <cellStyle name="s_Valuation _DB Dados do Mercado_Sistema Cosan V2 31_2-DRE" xfId="31617"/>
    <cellStyle name="s_Valuation _DB Dados do Mercado_Sistema Cosan V2 31_2-DRE_Dep_Judiciais-Contingências" xfId="31618"/>
    <cellStyle name="s_Valuation _DB Dados do Mercado_Sistema Cosan V2 31_2-DRE_DFC Gerencial" xfId="31619"/>
    <cellStyle name="s_Valuation _DB Dados do Mercado_Sistema Cosan V2 31_2-DRE_DMPL" xfId="31620"/>
    <cellStyle name="s_Valuation _DB Dados do Mercado_Sistema Cosan V2 31_3-Balanço" xfId="31621"/>
    <cellStyle name="s_Valuation _DB Dados do Mercado_Sistema Cosan V2 31_7-Estoque" xfId="31622"/>
    <cellStyle name="s_Valuation _DB Dados do Mercado_Sistema Cosan V2 31_Relatório Gerencial" xfId="31623"/>
    <cellStyle name="s_Valuation _DB Dados do Mercado_Sistema Cosan V2 31_Relatório Gerencial 2" xfId="31624"/>
    <cellStyle name="s_Valuation _DB Dados do Mercado_Sistema Cosan V2 31_Relatório Gerencial 2_15-FINANCEIRAS" xfId="31625"/>
    <cellStyle name="s_Valuation _DB Dados do Mercado_Sistema Cosan V2 31_Relatório Gerencial_15-FINANCEIRAS" xfId="31626"/>
    <cellStyle name="s_Valuation _DB Dados do Mercado_Sistema Cosan V2 31_Relatório Gerencial_15-FINANCEIRAS_1" xfId="31627"/>
    <cellStyle name="s_Valuation _DB Dados do Mercado_Sistema Cosan V2 31_Relatório Gerencial_2-DRE" xfId="31628"/>
    <cellStyle name="s_Valuation _DB Dados do Mercado_Sistema Cosan V2 31_Relatório Gerencial_2-DRE_Dep_Judiciais-Contingências" xfId="31629"/>
    <cellStyle name="s_Valuation _DB Dados do Mercado_Sistema Cosan V2 31_Relatório Gerencial_2-DRE_DFC Gerencial" xfId="31630"/>
    <cellStyle name="s_Valuation _DB Dados do Mercado_Sistema Cosan V2 31_Relatório Gerencial_2-DRE_DMPL" xfId="31631"/>
    <cellStyle name="s_Valuation _DB Dados do Mercado_Sistema Cosan V2 31_Relatório Gerencial_3-Balanço" xfId="31632"/>
    <cellStyle name="s_Valuation _DB Dados do Mercado_Sistema Cosan V2 31_Relatório Gerencial_7-Estoque" xfId="31633"/>
    <cellStyle name="s_Valuation _DB Dados do Mercado_Sistema Cosan V2 32" xfId="31634"/>
    <cellStyle name="s_Valuation _DB Dados do Mercado_Sistema Cosan V2 32 2" xfId="31635"/>
    <cellStyle name="s_Valuation _DB Dados do Mercado_Sistema Cosan V2 32 2_15-FINANCEIRAS" xfId="31636"/>
    <cellStyle name="s_Valuation _DB Dados do Mercado_Sistema Cosan V2 32_15-FINANCEIRAS" xfId="31637"/>
    <cellStyle name="s_Valuation _DB Dados do Mercado_Sistema Cosan V2 32_15-FINANCEIRAS_1" xfId="31638"/>
    <cellStyle name="s_Valuation _DB Dados do Mercado_Sistema Cosan V2 32_2-DRE" xfId="31639"/>
    <cellStyle name="s_Valuation _DB Dados do Mercado_Sistema Cosan V2 32_2-DRE_Dep_Judiciais-Contingências" xfId="31640"/>
    <cellStyle name="s_Valuation _DB Dados do Mercado_Sistema Cosan V2 32_2-DRE_DFC Gerencial" xfId="31641"/>
    <cellStyle name="s_Valuation _DB Dados do Mercado_Sistema Cosan V2 32_2-DRE_DMPL" xfId="31642"/>
    <cellStyle name="s_Valuation _DB Dados do Mercado_Sistema Cosan V2 32_3-Balanço" xfId="31643"/>
    <cellStyle name="s_Valuation _DB Dados do Mercado_Sistema Cosan V2 32_7-Estoque" xfId="31644"/>
    <cellStyle name="s_Valuation _DB Dados do Mercado_Sistema Cosan V2 32_Relatório Gerencial" xfId="31645"/>
    <cellStyle name="s_Valuation _DB Dados do Mercado_Sistema Cosan V2 32_Relatório Gerencial 2" xfId="31646"/>
    <cellStyle name="s_Valuation _DB Dados do Mercado_Sistema Cosan V2 32_Relatório Gerencial 2_15-FINANCEIRAS" xfId="31647"/>
    <cellStyle name="s_Valuation _DB Dados do Mercado_Sistema Cosan V2 32_Relatório Gerencial_15-FINANCEIRAS" xfId="31648"/>
    <cellStyle name="s_Valuation _DB Dados do Mercado_Sistema Cosan V2 32_Relatório Gerencial_15-FINANCEIRAS_1" xfId="31649"/>
    <cellStyle name="s_Valuation _DB Dados do Mercado_Sistema Cosan V2 32_Relatório Gerencial_2-DRE" xfId="31650"/>
    <cellStyle name="s_Valuation _DB Dados do Mercado_Sistema Cosan V2 32_Relatório Gerencial_2-DRE_Dep_Judiciais-Contingências" xfId="31651"/>
    <cellStyle name="s_Valuation _DB Dados do Mercado_Sistema Cosan V2 32_Relatório Gerencial_2-DRE_DFC Gerencial" xfId="31652"/>
    <cellStyle name="s_Valuation _DB Dados do Mercado_Sistema Cosan V2 32_Relatório Gerencial_2-DRE_DMPL" xfId="31653"/>
    <cellStyle name="s_Valuation _DB Dados do Mercado_Sistema Cosan V2 32_Relatório Gerencial_3-Balanço" xfId="31654"/>
    <cellStyle name="s_Valuation _DB Dados do Mercado_Sistema Cosan V2 32_Relatório Gerencial_7-Estoque" xfId="31655"/>
    <cellStyle name="s_Valuation _DB Dados do Mercado_Sistema Cosan V2 33" xfId="31656"/>
    <cellStyle name="s_Valuation _DB Dados do Mercado_Sistema Cosan V2 33 2" xfId="31657"/>
    <cellStyle name="s_Valuation _DB Dados do Mercado_Sistema Cosan V2 33 2_15-FINANCEIRAS" xfId="31658"/>
    <cellStyle name="s_Valuation _DB Dados do Mercado_Sistema Cosan V2 33_15-FINANCEIRAS" xfId="31659"/>
    <cellStyle name="s_Valuation _DB Dados do Mercado_Sistema Cosan V2 33_15-FINANCEIRAS_1" xfId="31660"/>
    <cellStyle name="s_Valuation _DB Dados do Mercado_Sistema Cosan V2 33_2-DRE" xfId="31661"/>
    <cellStyle name="s_Valuation _DB Dados do Mercado_Sistema Cosan V2 33_2-DRE_Dep_Judiciais-Contingências" xfId="31662"/>
    <cellStyle name="s_Valuation _DB Dados do Mercado_Sistema Cosan V2 33_2-DRE_DFC Gerencial" xfId="31663"/>
    <cellStyle name="s_Valuation _DB Dados do Mercado_Sistema Cosan V2 33_2-DRE_DMPL" xfId="31664"/>
    <cellStyle name="s_Valuation _DB Dados do Mercado_Sistema Cosan V2 33_3-Balanço" xfId="31665"/>
    <cellStyle name="s_Valuation _DB Dados do Mercado_Sistema Cosan V2 33_7-Estoque" xfId="31666"/>
    <cellStyle name="s_Valuation _DB Dados do Mercado_Sistema Cosan V2 33_Relatório Gerencial" xfId="31667"/>
    <cellStyle name="s_Valuation _DB Dados do Mercado_Sistema Cosan V2 33_Relatório Gerencial 2" xfId="31668"/>
    <cellStyle name="s_Valuation _DB Dados do Mercado_Sistema Cosan V2 33_Relatório Gerencial 2_15-FINANCEIRAS" xfId="31669"/>
    <cellStyle name="s_Valuation _DB Dados do Mercado_Sistema Cosan V2 33_Relatório Gerencial_15-FINANCEIRAS" xfId="31670"/>
    <cellStyle name="s_Valuation _DB Dados do Mercado_Sistema Cosan V2 33_Relatório Gerencial_15-FINANCEIRAS_1" xfId="31671"/>
    <cellStyle name="s_Valuation _DB Dados do Mercado_Sistema Cosan V2 33_Relatório Gerencial_2-DRE" xfId="31672"/>
    <cellStyle name="s_Valuation _DB Dados do Mercado_Sistema Cosan V2 33_Relatório Gerencial_2-DRE_Dep_Judiciais-Contingências" xfId="31673"/>
    <cellStyle name="s_Valuation _DB Dados do Mercado_Sistema Cosan V2 33_Relatório Gerencial_2-DRE_DFC Gerencial" xfId="31674"/>
    <cellStyle name="s_Valuation _DB Dados do Mercado_Sistema Cosan V2 33_Relatório Gerencial_2-DRE_DMPL" xfId="31675"/>
    <cellStyle name="s_Valuation _DB Dados do Mercado_Sistema Cosan V2 33_Relatório Gerencial_3-Balanço" xfId="31676"/>
    <cellStyle name="s_Valuation _DB Dados do Mercado_Sistema Cosan V2 33_Relatório Gerencial_7-Estoque" xfId="31677"/>
    <cellStyle name="s_Valuation _DB Dados do Mercado_Sistema Cosan V2 34" xfId="31678"/>
    <cellStyle name="s_Valuation _DB Dados do Mercado_Sistema Cosan V2 34 2" xfId="31679"/>
    <cellStyle name="s_Valuation _DB Dados do Mercado_Sistema Cosan V2 34 2_15-FINANCEIRAS" xfId="31680"/>
    <cellStyle name="s_Valuation _DB Dados do Mercado_Sistema Cosan V2 34_15-FINANCEIRAS" xfId="31681"/>
    <cellStyle name="s_Valuation _DB Dados do Mercado_Sistema Cosan V2 34_15-FINANCEIRAS_1" xfId="31682"/>
    <cellStyle name="s_Valuation _DB Dados do Mercado_Sistema Cosan V2 34_2-DRE" xfId="31683"/>
    <cellStyle name="s_Valuation _DB Dados do Mercado_Sistema Cosan V2 34_2-DRE_Dep_Judiciais-Contingências" xfId="31684"/>
    <cellStyle name="s_Valuation _DB Dados do Mercado_Sistema Cosan V2 34_2-DRE_DFC Gerencial" xfId="31685"/>
    <cellStyle name="s_Valuation _DB Dados do Mercado_Sistema Cosan V2 34_2-DRE_DMPL" xfId="31686"/>
    <cellStyle name="s_Valuation _DB Dados do Mercado_Sistema Cosan V2 34_3-Balanço" xfId="31687"/>
    <cellStyle name="s_Valuation _DB Dados do Mercado_Sistema Cosan V2 34_7-Estoque" xfId="31688"/>
    <cellStyle name="s_Valuation _DB Dados do Mercado_Sistema Cosan V2 34_Relatório Gerencial" xfId="31689"/>
    <cellStyle name="s_Valuation _DB Dados do Mercado_Sistema Cosan V2 34_Relatório Gerencial 2" xfId="31690"/>
    <cellStyle name="s_Valuation _DB Dados do Mercado_Sistema Cosan V2 34_Relatório Gerencial 2_15-FINANCEIRAS" xfId="31691"/>
    <cellStyle name="s_Valuation _DB Dados do Mercado_Sistema Cosan V2 34_Relatório Gerencial_15-FINANCEIRAS" xfId="31692"/>
    <cellStyle name="s_Valuation _DB Dados do Mercado_Sistema Cosan V2 34_Relatório Gerencial_15-FINANCEIRAS_1" xfId="31693"/>
    <cellStyle name="s_Valuation _DB Dados do Mercado_Sistema Cosan V2 34_Relatório Gerencial_2-DRE" xfId="31694"/>
    <cellStyle name="s_Valuation _DB Dados do Mercado_Sistema Cosan V2 34_Relatório Gerencial_2-DRE_Dep_Judiciais-Contingências" xfId="31695"/>
    <cellStyle name="s_Valuation _DB Dados do Mercado_Sistema Cosan V2 34_Relatório Gerencial_2-DRE_DFC Gerencial" xfId="31696"/>
    <cellStyle name="s_Valuation _DB Dados do Mercado_Sistema Cosan V2 34_Relatório Gerencial_2-DRE_DMPL" xfId="31697"/>
    <cellStyle name="s_Valuation _DB Dados do Mercado_Sistema Cosan V2 34_Relatório Gerencial_3-Balanço" xfId="31698"/>
    <cellStyle name="s_Valuation _DB Dados do Mercado_Sistema Cosan V2 34_Relatório Gerencial_7-Estoque" xfId="31699"/>
    <cellStyle name="s_Valuation _DB Dados do Mercado_Sistema Cosan V2 35" xfId="31700"/>
    <cellStyle name="s_Valuation _DB Dados do Mercado_Sistema Cosan V2 35 2" xfId="31701"/>
    <cellStyle name="s_Valuation _DB Dados do Mercado_Sistema Cosan V2 35 2_15-FINANCEIRAS" xfId="31702"/>
    <cellStyle name="s_Valuation _DB Dados do Mercado_Sistema Cosan V2 35_15-FINANCEIRAS" xfId="31703"/>
    <cellStyle name="s_Valuation _DB Dados do Mercado_Sistema Cosan V2 35_15-FINANCEIRAS_1" xfId="31704"/>
    <cellStyle name="s_Valuation _DB Dados do Mercado_Sistema Cosan V2 35_2-DRE" xfId="31705"/>
    <cellStyle name="s_Valuation _DB Dados do Mercado_Sistema Cosan V2 35_2-DRE_Dep_Judiciais-Contingências" xfId="31706"/>
    <cellStyle name="s_Valuation _DB Dados do Mercado_Sistema Cosan V2 35_2-DRE_DFC Gerencial" xfId="31707"/>
    <cellStyle name="s_Valuation _DB Dados do Mercado_Sistema Cosan V2 35_2-DRE_DMPL" xfId="31708"/>
    <cellStyle name="s_Valuation _DB Dados do Mercado_Sistema Cosan V2 35_3-Balanço" xfId="31709"/>
    <cellStyle name="s_Valuation _DB Dados do Mercado_Sistema Cosan V2 35_7-Estoque" xfId="31710"/>
    <cellStyle name="s_Valuation _DB Dados do Mercado_Sistema Cosan V2 35_Relatório Gerencial" xfId="31711"/>
    <cellStyle name="s_Valuation _DB Dados do Mercado_Sistema Cosan V2 35_Relatório Gerencial 2" xfId="31712"/>
    <cellStyle name="s_Valuation _DB Dados do Mercado_Sistema Cosan V2 35_Relatório Gerencial 2_15-FINANCEIRAS" xfId="31713"/>
    <cellStyle name="s_Valuation _DB Dados do Mercado_Sistema Cosan V2 35_Relatório Gerencial_15-FINANCEIRAS" xfId="31714"/>
    <cellStyle name="s_Valuation _DB Dados do Mercado_Sistema Cosan V2 35_Relatório Gerencial_15-FINANCEIRAS_1" xfId="31715"/>
    <cellStyle name="s_Valuation _DB Dados do Mercado_Sistema Cosan V2 35_Relatório Gerencial_2-DRE" xfId="31716"/>
    <cellStyle name="s_Valuation _DB Dados do Mercado_Sistema Cosan V2 35_Relatório Gerencial_2-DRE_Dep_Judiciais-Contingências" xfId="31717"/>
    <cellStyle name="s_Valuation _DB Dados do Mercado_Sistema Cosan V2 35_Relatório Gerencial_2-DRE_DFC Gerencial" xfId="31718"/>
    <cellStyle name="s_Valuation _DB Dados do Mercado_Sistema Cosan V2 35_Relatório Gerencial_2-DRE_DMPL" xfId="31719"/>
    <cellStyle name="s_Valuation _DB Dados do Mercado_Sistema Cosan V2 35_Relatório Gerencial_3-Balanço" xfId="31720"/>
    <cellStyle name="s_Valuation _DB Dados do Mercado_Sistema Cosan V2 35_Relatório Gerencial_7-Estoque" xfId="31721"/>
    <cellStyle name="s_Valuation _DB Dados do Mercado_Sistema Cosan V2 36" xfId="31722"/>
    <cellStyle name="s_Valuation _DB Dados do Mercado_Sistema Cosan V2 36 2" xfId="31723"/>
    <cellStyle name="s_Valuation _DB Dados do Mercado_Sistema Cosan V2 36 2_15-FINANCEIRAS" xfId="31724"/>
    <cellStyle name="s_Valuation _DB Dados do Mercado_Sistema Cosan V2 36_15-FINANCEIRAS" xfId="31725"/>
    <cellStyle name="s_Valuation _DB Dados do Mercado_Sistema Cosan V2 36_15-FINANCEIRAS_1" xfId="31726"/>
    <cellStyle name="s_Valuation _DB Dados do Mercado_Sistema Cosan V2 36_2-DRE" xfId="31727"/>
    <cellStyle name="s_Valuation _DB Dados do Mercado_Sistema Cosan V2 36_2-DRE_Dep_Judiciais-Contingências" xfId="31728"/>
    <cellStyle name="s_Valuation _DB Dados do Mercado_Sistema Cosan V2 36_2-DRE_DFC Gerencial" xfId="31729"/>
    <cellStyle name="s_Valuation _DB Dados do Mercado_Sistema Cosan V2 36_2-DRE_DMPL" xfId="31730"/>
    <cellStyle name="s_Valuation _DB Dados do Mercado_Sistema Cosan V2 36_3-Balanço" xfId="31731"/>
    <cellStyle name="s_Valuation _DB Dados do Mercado_Sistema Cosan V2 36_7-Estoque" xfId="31732"/>
    <cellStyle name="s_Valuation _DB Dados do Mercado_Sistema Cosan V2 36_Relatório Gerencial" xfId="31733"/>
    <cellStyle name="s_Valuation _DB Dados do Mercado_Sistema Cosan V2 36_Relatório Gerencial 2" xfId="31734"/>
    <cellStyle name="s_Valuation _DB Dados do Mercado_Sistema Cosan V2 36_Relatório Gerencial 2_15-FINANCEIRAS" xfId="31735"/>
    <cellStyle name="s_Valuation _DB Dados do Mercado_Sistema Cosan V2 36_Relatório Gerencial_15-FINANCEIRAS" xfId="31736"/>
    <cellStyle name="s_Valuation _DB Dados do Mercado_Sistema Cosan V2 36_Relatório Gerencial_15-FINANCEIRAS_1" xfId="31737"/>
    <cellStyle name="s_Valuation _DB Dados do Mercado_Sistema Cosan V2 36_Relatório Gerencial_2-DRE" xfId="31738"/>
    <cellStyle name="s_Valuation _DB Dados do Mercado_Sistema Cosan V2 36_Relatório Gerencial_2-DRE_Dep_Judiciais-Contingências" xfId="31739"/>
    <cellStyle name="s_Valuation _DB Dados do Mercado_Sistema Cosan V2 36_Relatório Gerencial_2-DRE_DFC Gerencial" xfId="31740"/>
    <cellStyle name="s_Valuation _DB Dados do Mercado_Sistema Cosan V2 36_Relatório Gerencial_2-DRE_DMPL" xfId="31741"/>
    <cellStyle name="s_Valuation _DB Dados do Mercado_Sistema Cosan V2 36_Relatório Gerencial_3-Balanço" xfId="31742"/>
    <cellStyle name="s_Valuation _DB Dados do Mercado_Sistema Cosan V2 36_Relatório Gerencial_7-Estoque" xfId="31743"/>
    <cellStyle name="s_Valuation _DB Dados do Mercado_Sistema Cosan V2 37" xfId="31744"/>
    <cellStyle name="s_Valuation _DB Dados do Mercado_Sistema Cosan V2 37_15-FINANCEIRAS" xfId="31745"/>
    <cellStyle name="s_Valuation _DB Dados do Mercado_Sistema Cosan V2 4" xfId="31746"/>
    <cellStyle name="s_Valuation _DB Dados do Mercado_Sistema Cosan V2 4 2" xfId="31747"/>
    <cellStyle name="s_Valuation _DB Dados do Mercado_Sistema Cosan V2 4 2_15-FINANCEIRAS" xfId="31748"/>
    <cellStyle name="s_Valuation _DB Dados do Mercado_Sistema Cosan V2 4_15-FINANCEIRAS" xfId="31749"/>
    <cellStyle name="s_Valuation _DB Dados do Mercado_Sistema Cosan V2 4_15-FINANCEIRAS_1" xfId="31750"/>
    <cellStyle name="s_Valuation _DB Dados do Mercado_Sistema Cosan V2 4_2-DRE" xfId="31751"/>
    <cellStyle name="s_Valuation _DB Dados do Mercado_Sistema Cosan V2 4_2-DRE_Dep_Judiciais-Contingências" xfId="31752"/>
    <cellStyle name="s_Valuation _DB Dados do Mercado_Sistema Cosan V2 4_2-DRE_DFC Gerencial" xfId="31753"/>
    <cellStyle name="s_Valuation _DB Dados do Mercado_Sistema Cosan V2 4_2-DRE_DMPL" xfId="31754"/>
    <cellStyle name="s_Valuation _DB Dados do Mercado_Sistema Cosan V2 4_3-Balanço" xfId="31755"/>
    <cellStyle name="s_Valuation _DB Dados do Mercado_Sistema Cosan V2 4_7-Estoque" xfId="31756"/>
    <cellStyle name="s_Valuation _DB Dados do Mercado_Sistema Cosan V2 4_Relatório Gerencial" xfId="31757"/>
    <cellStyle name="s_Valuation _DB Dados do Mercado_Sistema Cosan V2 4_Relatório Gerencial 2" xfId="31758"/>
    <cellStyle name="s_Valuation _DB Dados do Mercado_Sistema Cosan V2 4_Relatório Gerencial 2_15-FINANCEIRAS" xfId="31759"/>
    <cellStyle name="s_Valuation _DB Dados do Mercado_Sistema Cosan V2 4_Relatório Gerencial_15-FINANCEIRAS" xfId="31760"/>
    <cellStyle name="s_Valuation _DB Dados do Mercado_Sistema Cosan V2 4_Relatório Gerencial_15-FINANCEIRAS_1" xfId="31761"/>
    <cellStyle name="s_Valuation _DB Dados do Mercado_Sistema Cosan V2 4_Relatório Gerencial_2-DRE" xfId="31762"/>
    <cellStyle name="s_Valuation _DB Dados do Mercado_Sistema Cosan V2 4_Relatório Gerencial_2-DRE_Dep_Judiciais-Contingências" xfId="31763"/>
    <cellStyle name="s_Valuation _DB Dados do Mercado_Sistema Cosan V2 4_Relatório Gerencial_2-DRE_DFC Gerencial" xfId="31764"/>
    <cellStyle name="s_Valuation _DB Dados do Mercado_Sistema Cosan V2 4_Relatório Gerencial_2-DRE_DMPL" xfId="31765"/>
    <cellStyle name="s_Valuation _DB Dados do Mercado_Sistema Cosan V2 4_Relatório Gerencial_3-Balanço" xfId="31766"/>
    <cellStyle name="s_Valuation _DB Dados do Mercado_Sistema Cosan V2 4_Relatório Gerencial_7-Estoque" xfId="31767"/>
    <cellStyle name="s_Valuation _DB Dados do Mercado_Sistema Cosan V2 5" xfId="31768"/>
    <cellStyle name="s_Valuation _DB Dados do Mercado_Sistema Cosan V2 5 2" xfId="31769"/>
    <cellStyle name="s_Valuation _DB Dados do Mercado_Sistema Cosan V2 5 2_15-FINANCEIRAS" xfId="31770"/>
    <cellStyle name="s_Valuation _DB Dados do Mercado_Sistema Cosan V2 5_15-FINANCEIRAS" xfId="31771"/>
    <cellStyle name="s_Valuation _DB Dados do Mercado_Sistema Cosan V2 5_15-FINANCEIRAS_1" xfId="31772"/>
    <cellStyle name="s_Valuation _DB Dados do Mercado_Sistema Cosan V2 5_2-DRE" xfId="31773"/>
    <cellStyle name="s_Valuation _DB Dados do Mercado_Sistema Cosan V2 5_2-DRE_Dep_Judiciais-Contingências" xfId="31774"/>
    <cellStyle name="s_Valuation _DB Dados do Mercado_Sistema Cosan V2 5_2-DRE_DFC Gerencial" xfId="31775"/>
    <cellStyle name="s_Valuation _DB Dados do Mercado_Sistema Cosan V2 5_2-DRE_DMPL" xfId="31776"/>
    <cellStyle name="s_Valuation _DB Dados do Mercado_Sistema Cosan V2 5_3-Balanço" xfId="31777"/>
    <cellStyle name="s_Valuation _DB Dados do Mercado_Sistema Cosan V2 5_7-Estoque" xfId="31778"/>
    <cellStyle name="s_Valuation _DB Dados do Mercado_Sistema Cosan V2 5_Relatório Gerencial" xfId="31779"/>
    <cellStyle name="s_Valuation _DB Dados do Mercado_Sistema Cosan V2 5_Relatório Gerencial 2" xfId="31780"/>
    <cellStyle name="s_Valuation _DB Dados do Mercado_Sistema Cosan V2 5_Relatório Gerencial 2_15-FINANCEIRAS" xfId="31781"/>
    <cellStyle name="s_Valuation _DB Dados do Mercado_Sistema Cosan V2 5_Relatório Gerencial_15-FINANCEIRAS" xfId="31782"/>
    <cellStyle name="s_Valuation _DB Dados do Mercado_Sistema Cosan V2 5_Relatório Gerencial_15-FINANCEIRAS_1" xfId="31783"/>
    <cellStyle name="s_Valuation _DB Dados do Mercado_Sistema Cosan V2 5_Relatório Gerencial_2-DRE" xfId="31784"/>
    <cellStyle name="s_Valuation _DB Dados do Mercado_Sistema Cosan V2 5_Relatório Gerencial_2-DRE_Dep_Judiciais-Contingências" xfId="31785"/>
    <cellStyle name="s_Valuation _DB Dados do Mercado_Sistema Cosan V2 5_Relatório Gerencial_2-DRE_DFC Gerencial" xfId="31786"/>
    <cellStyle name="s_Valuation _DB Dados do Mercado_Sistema Cosan V2 5_Relatório Gerencial_2-DRE_DMPL" xfId="31787"/>
    <cellStyle name="s_Valuation _DB Dados do Mercado_Sistema Cosan V2 5_Relatório Gerencial_3-Balanço" xfId="31788"/>
    <cellStyle name="s_Valuation _DB Dados do Mercado_Sistema Cosan V2 5_Relatório Gerencial_7-Estoque" xfId="31789"/>
    <cellStyle name="s_Valuation _DB Dados do Mercado_Sistema Cosan V2 6" xfId="31790"/>
    <cellStyle name="s_Valuation _DB Dados do Mercado_Sistema Cosan V2 6 2" xfId="31791"/>
    <cellStyle name="s_Valuation _DB Dados do Mercado_Sistema Cosan V2 6 2_15-FINANCEIRAS" xfId="31792"/>
    <cellStyle name="s_Valuation _DB Dados do Mercado_Sistema Cosan V2 6_15-FINANCEIRAS" xfId="31793"/>
    <cellStyle name="s_Valuation _DB Dados do Mercado_Sistema Cosan V2 6_15-FINANCEIRAS_1" xfId="31794"/>
    <cellStyle name="s_Valuation _DB Dados do Mercado_Sistema Cosan V2 6_2-DRE" xfId="31795"/>
    <cellStyle name="s_Valuation _DB Dados do Mercado_Sistema Cosan V2 6_2-DRE_Dep_Judiciais-Contingências" xfId="31796"/>
    <cellStyle name="s_Valuation _DB Dados do Mercado_Sistema Cosan V2 6_2-DRE_DFC Gerencial" xfId="31797"/>
    <cellStyle name="s_Valuation _DB Dados do Mercado_Sistema Cosan V2 6_2-DRE_DMPL" xfId="31798"/>
    <cellStyle name="s_Valuation _DB Dados do Mercado_Sistema Cosan V2 6_3-Balanço" xfId="31799"/>
    <cellStyle name="s_Valuation _DB Dados do Mercado_Sistema Cosan V2 6_7-Estoque" xfId="31800"/>
    <cellStyle name="s_Valuation _DB Dados do Mercado_Sistema Cosan V2 6_Relatório Gerencial" xfId="31801"/>
    <cellStyle name="s_Valuation _DB Dados do Mercado_Sistema Cosan V2 6_Relatório Gerencial 2" xfId="31802"/>
    <cellStyle name="s_Valuation _DB Dados do Mercado_Sistema Cosan V2 6_Relatório Gerencial 2_15-FINANCEIRAS" xfId="31803"/>
    <cellStyle name="s_Valuation _DB Dados do Mercado_Sistema Cosan V2 6_Relatório Gerencial_15-FINANCEIRAS" xfId="31804"/>
    <cellStyle name="s_Valuation _DB Dados do Mercado_Sistema Cosan V2 6_Relatório Gerencial_15-FINANCEIRAS_1" xfId="31805"/>
    <cellStyle name="s_Valuation _DB Dados do Mercado_Sistema Cosan V2 6_Relatório Gerencial_2-DRE" xfId="31806"/>
    <cellStyle name="s_Valuation _DB Dados do Mercado_Sistema Cosan V2 6_Relatório Gerencial_2-DRE_Dep_Judiciais-Contingências" xfId="31807"/>
    <cellStyle name="s_Valuation _DB Dados do Mercado_Sistema Cosan V2 6_Relatório Gerencial_2-DRE_DFC Gerencial" xfId="31808"/>
    <cellStyle name="s_Valuation _DB Dados do Mercado_Sistema Cosan V2 6_Relatório Gerencial_2-DRE_DMPL" xfId="31809"/>
    <cellStyle name="s_Valuation _DB Dados do Mercado_Sistema Cosan V2 6_Relatório Gerencial_3-Balanço" xfId="31810"/>
    <cellStyle name="s_Valuation _DB Dados do Mercado_Sistema Cosan V2 6_Relatório Gerencial_7-Estoque" xfId="31811"/>
    <cellStyle name="s_Valuation _DB Dados do Mercado_Sistema Cosan V2 7" xfId="31812"/>
    <cellStyle name="s_Valuation _DB Dados do Mercado_Sistema Cosan V2 7 2" xfId="31813"/>
    <cellStyle name="s_Valuation _DB Dados do Mercado_Sistema Cosan V2 7 2_15-FINANCEIRAS" xfId="31814"/>
    <cellStyle name="s_Valuation _DB Dados do Mercado_Sistema Cosan V2 7_15-FINANCEIRAS" xfId="31815"/>
    <cellStyle name="s_Valuation _DB Dados do Mercado_Sistema Cosan V2 7_15-FINANCEIRAS_1" xfId="31816"/>
    <cellStyle name="s_Valuation _DB Dados do Mercado_Sistema Cosan V2 7_2-DRE" xfId="31817"/>
    <cellStyle name="s_Valuation _DB Dados do Mercado_Sistema Cosan V2 7_2-DRE_Dep_Judiciais-Contingências" xfId="31818"/>
    <cellStyle name="s_Valuation _DB Dados do Mercado_Sistema Cosan V2 7_2-DRE_DFC Gerencial" xfId="31819"/>
    <cellStyle name="s_Valuation _DB Dados do Mercado_Sistema Cosan V2 7_2-DRE_DMPL" xfId="31820"/>
    <cellStyle name="s_Valuation _DB Dados do Mercado_Sistema Cosan V2 7_3-Balanço" xfId="31821"/>
    <cellStyle name="s_Valuation _DB Dados do Mercado_Sistema Cosan V2 7_7-Estoque" xfId="31822"/>
    <cellStyle name="s_Valuation _DB Dados do Mercado_Sistema Cosan V2 7_Relatório Gerencial" xfId="31823"/>
    <cellStyle name="s_Valuation _DB Dados do Mercado_Sistema Cosan V2 7_Relatório Gerencial 2" xfId="31824"/>
    <cellStyle name="s_Valuation _DB Dados do Mercado_Sistema Cosan V2 7_Relatório Gerencial 2_15-FINANCEIRAS" xfId="31825"/>
    <cellStyle name="s_Valuation _DB Dados do Mercado_Sistema Cosan V2 7_Relatório Gerencial_15-FINANCEIRAS" xfId="31826"/>
    <cellStyle name="s_Valuation _DB Dados do Mercado_Sistema Cosan V2 7_Relatório Gerencial_15-FINANCEIRAS_1" xfId="31827"/>
    <cellStyle name="s_Valuation _DB Dados do Mercado_Sistema Cosan V2 7_Relatório Gerencial_2-DRE" xfId="31828"/>
    <cellStyle name="s_Valuation _DB Dados do Mercado_Sistema Cosan V2 7_Relatório Gerencial_2-DRE_Dep_Judiciais-Contingências" xfId="31829"/>
    <cellStyle name="s_Valuation _DB Dados do Mercado_Sistema Cosan V2 7_Relatório Gerencial_2-DRE_DFC Gerencial" xfId="31830"/>
    <cellStyle name="s_Valuation _DB Dados do Mercado_Sistema Cosan V2 7_Relatório Gerencial_2-DRE_DMPL" xfId="31831"/>
    <cellStyle name="s_Valuation _DB Dados do Mercado_Sistema Cosan V2 7_Relatório Gerencial_3-Balanço" xfId="31832"/>
    <cellStyle name="s_Valuation _DB Dados do Mercado_Sistema Cosan V2 7_Relatório Gerencial_7-Estoque" xfId="31833"/>
    <cellStyle name="s_Valuation _DB Dados do Mercado_Sistema Cosan V2 8" xfId="31834"/>
    <cellStyle name="s_Valuation _DB Dados do Mercado_Sistema Cosan V2 8 2" xfId="31835"/>
    <cellStyle name="s_Valuation _DB Dados do Mercado_Sistema Cosan V2 8 2_15-FINANCEIRAS" xfId="31836"/>
    <cellStyle name="s_Valuation _DB Dados do Mercado_Sistema Cosan V2 8_15-FINANCEIRAS" xfId="31837"/>
    <cellStyle name="s_Valuation _DB Dados do Mercado_Sistema Cosan V2 8_15-FINANCEIRAS_1" xfId="31838"/>
    <cellStyle name="s_Valuation _DB Dados do Mercado_Sistema Cosan V2 8_2-DRE" xfId="31839"/>
    <cellStyle name="s_Valuation _DB Dados do Mercado_Sistema Cosan V2 8_2-DRE_Dep_Judiciais-Contingências" xfId="31840"/>
    <cellStyle name="s_Valuation _DB Dados do Mercado_Sistema Cosan V2 8_2-DRE_DFC Gerencial" xfId="31841"/>
    <cellStyle name="s_Valuation _DB Dados do Mercado_Sistema Cosan V2 8_2-DRE_DMPL" xfId="31842"/>
    <cellStyle name="s_Valuation _DB Dados do Mercado_Sistema Cosan V2 8_3-Balanço" xfId="31843"/>
    <cellStyle name="s_Valuation _DB Dados do Mercado_Sistema Cosan V2 8_7-Estoque" xfId="31844"/>
    <cellStyle name="s_Valuation _DB Dados do Mercado_Sistema Cosan V2 8_Relatório Gerencial" xfId="31845"/>
    <cellStyle name="s_Valuation _DB Dados do Mercado_Sistema Cosan V2 8_Relatório Gerencial 2" xfId="31846"/>
    <cellStyle name="s_Valuation _DB Dados do Mercado_Sistema Cosan V2 8_Relatório Gerencial 2_15-FINANCEIRAS" xfId="31847"/>
    <cellStyle name="s_Valuation _DB Dados do Mercado_Sistema Cosan V2 8_Relatório Gerencial_15-FINANCEIRAS" xfId="31848"/>
    <cellStyle name="s_Valuation _DB Dados do Mercado_Sistema Cosan V2 8_Relatório Gerencial_15-FINANCEIRAS_1" xfId="31849"/>
    <cellStyle name="s_Valuation _DB Dados do Mercado_Sistema Cosan V2 8_Relatório Gerencial_2-DRE" xfId="31850"/>
    <cellStyle name="s_Valuation _DB Dados do Mercado_Sistema Cosan V2 8_Relatório Gerencial_2-DRE_Dep_Judiciais-Contingências" xfId="31851"/>
    <cellStyle name="s_Valuation _DB Dados do Mercado_Sistema Cosan V2 8_Relatório Gerencial_2-DRE_DFC Gerencial" xfId="31852"/>
    <cellStyle name="s_Valuation _DB Dados do Mercado_Sistema Cosan V2 8_Relatório Gerencial_2-DRE_DMPL" xfId="31853"/>
    <cellStyle name="s_Valuation _DB Dados do Mercado_Sistema Cosan V2 8_Relatório Gerencial_3-Balanço" xfId="31854"/>
    <cellStyle name="s_Valuation _DB Dados do Mercado_Sistema Cosan V2 8_Relatório Gerencial_7-Estoque" xfId="31855"/>
    <cellStyle name="s_Valuation _DB Dados do Mercado_Sistema Cosan V2 9" xfId="31856"/>
    <cellStyle name="s_Valuation _DB Dados do Mercado_Sistema Cosan V2 9 2" xfId="31857"/>
    <cellStyle name="s_Valuation _DB Dados do Mercado_Sistema Cosan V2 9 2_15-FINANCEIRAS" xfId="31858"/>
    <cellStyle name="s_Valuation _DB Dados do Mercado_Sistema Cosan V2 9_15-FINANCEIRAS" xfId="31859"/>
    <cellStyle name="s_Valuation _DB Dados do Mercado_Sistema Cosan V2 9_15-FINANCEIRAS_1" xfId="31860"/>
    <cellStyle name="s_Valuation _DB Dados do Mercado_Sistema Cosan V2 9_2-DRE" xfId="31861"/>
    <cellStyle name="s_Valuation _DB Dados do Mercado_Sistema Cosan V2 9_2-DRE_Dep_Judiciais-Contingências" xfId="31862"/>
    <cellStyle name="s_Valuation _DB Dados do Mercado_Sistema Cosan V2 9_2-DRE_DFC Gerencial" xfId="31863"/>
    <cellStyle name="s_Valuation _DB Dados do Mercado_Sistema Cosan V2 9_2-DRE_DMPL" xfId="31864"/>
    <cellStyle name="s_Valuation _DB Dados do Mercado_Sistema Cosan V2 9_3-Balanço" xfId="31865"/>
    <cellStyle name="s_Valuation _DB Dados do Mercado_Sistema Cosan V2 9_7-Estoque" xfId="31866"/>
    <cellStyle name="s_Valuation _DB Dados do Mercado_Sistema Cosan V2 9_Relatório Gerencial" xfId="31867"/>
    <cellStyle name="s_Valuation _DB Dados do Mercado_Sistema Cosan V2 9_Relatório Gerencial 2" xfId="31868"/>
    <cellStyle name="s_Valuation _DB Dados do Mercado_Sistema Cosan V2 9_Relatório Gerencial 2_15-FINANCEIRAS" xfId="31869"/>
    <cellStyle name="s_Valuation _DB Dados do Mercado_Sistema Cosan V2 9_Relatório Gerencial_15-FINANCEIRAS" xfId="31870"/>
    <cellStyle name="s_Valuation _DB Dados do Mercado_Sistema Cosan V2 9_Relatório Gerencial_15-FINANCEIRAS_1" xfId="31871"/>
    <cellStyle name="s_Valuation _DB Dados do Mercado_Sistema Cosan V2 9_Relatório Gerencial_2-DRE" xfId="31872"/>
    <cellStyle name="s_Valuation _DB Dados do Mercado_Sistema Cosan V2 9_Relatório Gerencial_2-DRE_Dep_Judiciais-Contingências" xfId="31873"/>
    <cellStyle name="s_Valuation _DB Dados do Mercado_Sistema Cosan V2 9_Relatório Gerencial_2-DRE_DFC Gerencial" xfId="31874"/>
    <cellStyle name="s_Valuation _DB Dados do Mercado_Sistema Cosan V2 9_Relatório Gerencial_2-DRE_DMPL" xfId="31875"/>
    <cellStyle name="s_Valuation _DB Dados do Mercado_Sistema Cosan V2 9_Relatório Gerencial_3-Balanço" xfId="31876"/>
    <cellStyle name="s_Valuation _DB Dados do Mercado_Sistema Cosan V2 9_Relatório Gerencial_7-Estoque" xfId="31877"/>
    <cellStyle name="s_Valuation _DB Dados do Mercado_Sistema Cosan V2_15-FINANCEIRAS" xfId="31878"/>
    <cellStyle name="s_Valuation _DB Dados do Mercado_Sistema Cosan V2_15-FINANCEIRAS_1" xfId="31879"/>
    <cellStyle name="s_Valuation _DB Dados do Mercado_Sistema Cosan V2_20090210 Fechamento Diário" xfId="31880"/>
    <cellStyle name="s_Valuation _DB Dados do Mercado_Sistema Cosan V2_20090210 Fechamento Diário 2" xfId="31881"/>
    <cellStyle name="s_Valuation _DB Dados do Mercado_Sistema Cosan V2_20090210 Fechamento Diário 2_15-FINANCEIRAS" xfId="31882"/>
    <cellStyle name="s_Valuation _DB Dados do Mercado_Sistema Cosan V2_20090210 Fechamento Diário_15-FINANCEIRAS" xfId="31883"/>
    <cellStyle name="s_Valuation _DB Dados do Mercado_Sistema Cosan V2_20090210 Fechamento Diário_15-FINANCEIRAS_1" xfId="31884"/>
    <cellStyle name="s_Valuation _DB Dados do Mercado_Sistema Cosan V2_20090210 Fechamento Diário_2-DRE" xfId="31885"/>
    <cellStyle name="s_Valuation _DB Dados do Mercado_Sistema Cosan V2_20090210 Fechamento Diário_2-DRE_Dep_Judiciais-Contingências" xfId="31886"/>
    <cellStyle name="s_Valuation _DB Dados do Mercado_Sistema Cosan V2_20090210 Fechamento Diário_2-DRE_DFC Gerencial" xfId="31887"/>
    <cellStyle name="s_Valuation _DB Dados do Mercado_Sistema Cosan V2_20090210 Fechamento Diário_2-DRE_DMPL" xfId="31888"/>
    <cellStyle name="s_Valuation _DB Dados do Mercado_Sistema Cosan V2_20090210 Fechamento Diário_3-Balanço" xfId="31889"/>
    <cellStyle name="s_Valuation _DB Dados do Mercado_Sistema Cosan V2_20090210 Fechamento Diário_7-Estoque" xfId="31890"/>
    <cellStyle name="s_Valuation _DB Dados do Mercado_Sistema Cosan V2_20090210 Fechamento Diário_Relatório Gerencial" xfId="31891"/>
    <cellStyle name="s_Valuation _DB Dados do Mercado_Sistema Cosan V2_20090210 Fechamento Diário_Relatório Gerencial 2" xfId="31892"/>
    <cellStyle name="s_Valuation _DB Dados do Mercado_Sistema Cosan V2_20090210 Fechamento Diário_Relatório Gerencial 2_15-FINANCEIRAS" xfId="31893"/>
    <cellStyle name="s_Valuation _DB Dados do Mercado_Sistema Cosan V2_20090210 Fechamento Diário_Relatório Gerencial_15-FINANCEIRAS" xfId="31894"/>
    <cellStyle name="s_Valuation _DB Dados do Mercado_Sistema Cosan V2_20090210 Fechamento Diário_Relatório Gerencial_15-FINANCEIRAS_1" xfId="31895"/>
    <cellStyle name="s_Valuation _DB Dados do Mercado_Sistema Cosan V2_20090210 Fechamento Diário_Relatório Gerencial_2-DRE" xfId="31896"/>
    <cellStyle name="s_Valuation _DB Dados do Mercado_Sistema Cosan V2_20090210 Fechamento Diário_Relatório Gerencial_2-DRE_Dep_Judiciais-Contingências" xfId="31897"/>
    <cellStyle name="s_Valuation _DB Dados do Mercado_Sistema Cosan V2_20090210 Fechamento Diário_Relatório Gerencial_2-DRE_DFC Gerencial" xfId="31898"/>
    <cellStyle name="s_Valuation _DB Dados do Mercado_Sistema Cosan V2_20090210 Fechamento Diário_Relatório Gerencial_2-DRE_DMPL" xfId="31899"/>
    <cellStyle name="s_Valuation _DB Dados do Mercado_Sistema Cosan V2_20090210 Fechamento Diário_Relatório Gerencial_3-Balanço" xfId="31900"/>
    <cellStyle name="s_Valuation _DB Dados do Mercado_Sistema Cosan V2_20090210 Fechamento Diário_Relatório Gerencial_7-Estoque" xfId="31901"/>
    <cellStyle name="s_Valuation _DB Dados do Mercado_Sistema Cosan V2_20090218 Fechamento Diário" xfId="31902"/>
    <cellStyle name="s_Valuation _DB Dados do Mercado_Sistema Cosan V2_20090218 Fechamento Diário 2" xfId="31903"/>
    <cellStyle name="s_Valuation _DB Dados do Mercado_Sistema Cosan V2_20090218 Fechamento Diário 2_15-FINANCEIRAS" xfId="31904"/>
    <cellStyle name="s_Valuation _DB Dados do Mercado_Sistema Cosan V2_20090218 Fechamento Diário_15-FINANCEIRAS" xfId="31905"/>
    <cellStyle name="s_Valuation _DB Dados do Mercado_Sistema Cosan V2_20090218 Fechamento Diário_15-FINANCEIRAS_1" xfId="31906"/>
    <cellStyle name="s_Valuation _DB Dados do Mercado_Sistema Cosan V2_20090218 Fechamento Diário_2-DRE" xfId="31907"/>
    <cellStyle name="s_Valuation _DB Dados do Mercado_Sistema Cosan V2_20090218 Fechamento Diário_2-DRE_Dep_Judiciais-Contingências" xfId="31908"/>
    <cellStyle name="s_Valuation _DB Dados do Mercado_Sistema Cosan V2_20090218 Fechamento Diário_2-DRE_DFC Gerencial" xfId="31909"/>
    <cellStyle name="s_Valuation _DB Dados do Mercado_Sistema Cosan V2_20090218 Fechamento Diário_2-DRE_DMPL" xfId="31910"/>
    <cellStyle name="s_Valuation _DB Dados do Mercado_Sistema Cosan V2_20090218 Fechamento Diário_3-Balanço" xfId="31911"/>
    <cellStyle name="s_Valuation _DB Dados do Mercado_Sistema Cosan V2_20090218 Fechamento Diário_7-Estoque" xfId="31912"/>
    <cellStyle name="s_Valuation _DB Dados do Mercado_Sistema Cosan V2_20090218 Fechamento Diário_Relatório Gerencial" xfId="31913"/>
    <cellStyle name="s_Valuation _DB Dados do Mercado_Sistema Cosan V2_20090218 Fechamento Diário_Relatório Gerencial 2" xfId="31914"/>
    <cellStyle name="s_Valuation _DB Dados do Mercado_Sistema Cosan V2_20090218 Fechamento Diário_Relatório Gerencial 2_15-FINANCEIRAS" xfId="31915"/>
    <cellStyle name="s_Valuation _DB Dados do Mercado_Sistema Cosan V2_20090218 Fechamento Diário_Relatório Gerencial_15-FINANCEIRAS" xfId="31916"/>
    <cellStyle name="s_Valuation _DB Dados do Mercado_Sistema Cosan V2_20090218 Fechamento Diário_Relatório Gerencial_15-FINANCEIRAS_1" xfId="31917"/>
    <cellStyle name="s_Valuation _DB Dados do Mercado_Sistema Cosan V2_20090218 Fechamento Diário_Relatório Gerencial_2-DRE" xfId="31918"/>
    <cellStyle name="s_Valuation _DB Dados do Mercado_Sistema Cosan V2_20090218 Fechamento Diário_Relatório Gerencial_2-DRE_Dep_Judiciais-Contingências" xfId="31919"/>
    <cellStyle name="s_Valuation _DB Dados do Mercado_Sistema Cosan V2_20090218 Fechamento Diário_Relatório Gerencial_2-DRE_DFC Gerencial" xfId="31920"/>
    <cellStyle name="s_Valuation _DB Dados do Mercado_Sistema Cosan V2_20090218 Fechamento Diário_Relatório Gerencial_2-DRE_DMPL" xfId="31921"/>
    <cellStyle name="s_Valuation _DB Dados do Mercado_Sistema Cosan V2_20090218 Fechamento Diário_Relatório Gerencial_3-Balanço" xfId="31922"/>
    <cellStyle name="s_Valuation _DB Dados do Mercado_Sistema Cosan V2_20090218 Fechamento Diário_Relatório Gerencial_7-Estoque" xfId="31923"/>
    <cellStyle name="s_Valuation _DB Dados do Mercado_Sistema Cosan V2_2-DRE" xfId="31924"/>
    <cellStyle name="s_Valuation _DB Dados do Mercado_Sistema Cosan V2_2-DRE_Dep_Judiciais-Contingências" xfId="31925"/>
    <cellStyle name="s_Valuation _DB Dados do Mercado_Sistema Cosan V2_2-DRE_DFC Gerencial" xfId="31926"/>
    <cellStyle name="s_Valuation _DB Dados do Mercado_Sistema Cosan V2_2-DRE_DMPL" xfId="31927"/>
    <cellStyle name="s_Valuation _DB Dados do Mercado_Sistema Cosan V2_3-Balanço" xfId="31928"/>
    <cellStyle name="s_Valuation _DB Dados do Mercado_Sistema Cosan V2_7-Estoque" xfId="31929"/>
    <cellStyle name="s_Valuation _DB Dados do Mercado_Sistema Cosan V2_base gráficos" xfId="31930"/>
    <cellStyle name="s_Valuation _DB Dados do Mercado_Sistema Cosan V2_base gráficos (2)" xfId="31931"/>
    <cellStyle name="s_Valuation _DB Dados do Mercado_Sistema Cosan V2_base gráficos (2) 2" xfId="31932"/>
    <cellStyle name="s_Valuation _DB Dados do Mercado_Sistema Cosan V2_base gráficos (2) 2_15-FINANCEIRAS" xfId="31933"/>
    <cellStyle name="s_Valuation _DB Dados do Mercado_Sistema Cosan V2_base gráficos (2)_15-FINANCEIRAS" xfId="31934"/>
    <cellStyle name="s_Valuation _DB Dados do Mercado_Sistema Cosan V2_base gráficos (2)_15-FINANCEIRAS_1" xfId="31935"/>
    <cellStyle name="s_Valuation _DB Dados do Mercado_Sistema Cosan V2_base gráficos (2)_2-DRE" xfId="31936"/>
    <cellStyle name="s_Valuation _DB Dados do Mercado_Sistema Cosan V2_base gráficos (2)_2-DRE_Dep_Judiciais-Contingências" xfId="31937"/>
    <cellStyle name="s_Valuation _DB Dados do Mercado_Sistema Cosan V2_base gráficos (2)_2-DRE_DFC Gerencial" xfId="31938"/>
    <cellStyle name="s_Valuation _DB Dados do Mercado_Sistema Cosan V2_base gráficos (2)_2-DRE_DMPL" xfId="31939"/>
    <cellStyle name="s_Valuation _DB Dados do Mercado_Sistema Cosan V2_base gráficos (2)_3-Balanço" xfId="31940"/>
    <cellStyle name="s_Valuation _DB Dados do Mercado_Sistema Cosan V2_base gráficos (2)_7-Estoque" xfId="31941"/>
    <cellStyle name="s_Valuation _DB Dados do Mercado_Sistema Cosan V2_base gráficos (2)_Relatório Gerencial" xfId="31942"/>
    <cellStyle name="s_Valuation _DB Dados do Mercado_Sistema Cosan V2_base gráficos (2)_Relatório Gerencial 2" xfId="31943"/>
    <cellStyle name="s_Valuation _DB Dados do Mercado_Sistema Cosan V2_base gráficos (2)_Relatório Gerencial 2_15-FINANCEIRAS" xfId="31944"/>
    <cellStyle name="s_Valuation _DB Dados do Mercado_Sistema Cosan V2_base gráficos (2)_Relatório Gerencial_15-FINANCEIRAS" xfId="31945"/>
    <cellStyle name="s_Valuation _DB Dados do Mercado_Sistema Cosan V2_base gráficos (2)_Relatório Gerencial_15-FINANCEIRAS_1" xfId="31946"/>
    <cellStyle name="s_Valuation _DB Dados do Mercado_Sistema Cosan V2_base gráficos (2)_Relatório Gerencial_2-DRE" xfId="31947"/>
    <cellStyle name="s_Valuation _DB Dados do Mercado_Sistema Cosan V2_base gráficos (2)_Relatório Gerencial_2-DRE_Dep_Judiciais-Contingências" xfId="31948"/>
    <cellStyle name="s_Valuation _DB Dados do Mercado_Sistema Cosan V2_base gráficos (2)_Relatório Gerencial_2-DRE_DFC Gerencial" xfId="31949"/>
    <cellStyle name="s_Valuation _DB Dados do Mercado_Sistema Cosan V2_base gráficos (2)_Relatório Gerencial_2-DRE_DMPL" xfId="31950"/>
    <cellStyle name="s_Valuation _DB Dados do Mercado_Sistema Cosan V2_base gráficos (2)_Relatório Gerencial_3-Balanço" xfId="31951"/>
    <cellStyle name="s_Valuation _DB Dados do Mercado_Sistema Cosan V2_base gráficos (2)_Relatório Gerencial_7-Estoque" xfId="31952"/>
    <cellStyle name="s_Valuation _DB Dados do Mercado_Sistema Cosan V2_base gráficos 2" xfId="31953"/>
    <cellStyle name="s_Valuation _DB Dados do Mercado_Sistema Cosan V2_base gráficos 2_15-FINANCEIRAS" xfId="31954"/>
    <cellStyle name="s_Valuation _DB Dados do Mercado_Sistema Cosan V2_base gráficos 3" xfId="31955"/>
    <cellStyle name="s_Valuation _DB Dados do Mercado_Sistema Cosan V2_base gráficos 3_15-FINANCEIRAS" xfId="31956"/>
    <cellStyle name="s_Valuation _DB Dados do Mercado_Sistema Cosan V2_base gráficos 4" xfId="31957"/>
    <cellStyle name="s_Valuation _DB Dados do Mercado_Sistema Cosan V2_base gráficos 4_15-FINANCEIRAS" xfId="31958"/>
    <cellStyle name="s_Valuation _DB Dados do Mercado_Sistema Cosan V2_base gráficos_15-FINANCEIRAS" xfId="31959"/>
    <cellStyle name="s_Valuation _DB Dados do Mercado_Sistema Cosan V2_base gráficos_15-FINANCEIRAS_1" xfId="31960"/>
    <cellStyle name="s_Valuation _DB Dados do Mercado_Sistema Cosan V2_base gráficos_2-DRE" xfId="31961"/>
    <cellStyle name="s_Valuation _DB Dados do Mercado_Sistema Cosan V2_base gráficos_2-DRE_Dep_Judiciais-Contingências" xfId="31962"/>
    <cellStyle name="s_Valuation _DB Dados do Mercado_Sistema Cosan V2_base gráficos_2-DRE_DFC Gerencial" xfId="31963"/>
    <cellStyle name="s_Valuation _DB Dados do Mercado_Sistema Cosan V2_base gráficos_2-DRE_DMPL" xfId="31964"/>
    <cellStyle name="s_Valuation _DB Dados do Mercado_Sistema Cosan V2_base gráficos_3-Balanço" xfId="31965"/>
    <cellStyle name="s_Valuation _DB Dados do Mercado_Sistema Cosan V2_base gráficos_7-Estoque" xfId="31966"/>
    <cellStyle name="s_Valuation _DB Dados do Mercado_Sistema Cosan V2_base gráficos_Relatório Gerencial" xfId="31967"/>
    <cellStyle name="s_Valuation _DB Dados do Mercado_Sistema Cosan V2_base gráficos_Relatório Gerencial 2" xfId="31968"/>
    <cellStyle name="s_Valuation _DB Dados do Mercado_Sistema Cosan V2_base gráficos_Relatório Gerencial 2_15-FINANCEIRAS" xfId="31969"/>
    <cellStyle name="s_Valuation _DB Dados do Mercado_Sistema Cosan V2_base gráficos_Relatório Gerencial_15-FINANCEIRAS" xfId="31970"/>
    <cellStyle name="s_Valuation _DB Dados do Mercado_Sistema Cosan V2_base gráficos_Relatório Gerencial_15-FINANCEIRAS_1" xfId="31971"/>
    <cellStyle name="s_Valuation _DB Dados do Mercado_Sistema Cosan V2_base gráficos_Relatório Gerencial_2-DRE" xfId="31972"/>
    <cellStyle name="s_Valuation _DB Dados do Mercado_Sistema Cosan V2_base gráficos_Relatório Gerencial_2-DRE_Dep_Judiciais-Contingências" xfId="31973"/>
    <cellStyle name="s_Valuation _DB Dados do Mercado_Sistema Cosan V2_base gráficos_Relatório Gerencial_2-DRE_DFC Gerencial" xfId="31974"/>
    <cellStyle name="s_Valuation _DB Dados do Mercado_Sistema Cosan V2_base gráficos_Relatório Gerencial_2-DRE_DMPL" xfId="31975"/>
    <cellStyle name="s_Valuation _DB Dados do Mercado_Sistema Cosan V2_base gráficos_Relatório Gerencial_3-Balanço" xfId="31976"/>
    <cellStyle name="s_Valuation _DB Dados do Mercado_Sistema Cosan V2_base gráficos_Relatório Gerencial_7-Estoque" xfId="31977"/>
    <cellStyle name="s_Valuation _DB Dados do Mercado_Sistema Cosan V2_base gráficos1" xfId="31978"/>
    <cellStyle name="s_Valuation _DB Dados do Mercado_Sistema Cosan V2_base gráficos1 2" xfId="31979"/>
    <cellStyle name="s_Valuation _DB Dados do Mercado_Sistema Cosan V2_base gráficos1 2_15-FINANCEIRAS" xfId="31980"/>
    <cellStyle name="s_Valuation _DB Dados do Mercado_Sistema Cosan V2_base gráficos1_15-FINANCEIRAS" xfId="31981"/>
    <cellStyle name="s_Valuation _DB Dados do Mercado_Sistema Cosan V2_base gráficos1_15-FINANCEIRAS_1" xfId="31982"/>
    <cellStyle name="s_Valuation _DB Dados do Mercado_Sistema Cosan V2_base gráficos1_2-DRE" xfId="31983"/>
    <cellStyle name="s_Valuation _DB Dados do Mercado_Sistema Cosan V2_base gráficos1_2-DRE_Dep_Judiciais-Contingências" xfId="31984"/>
    <cellStyle name="s_Valuation _DB Dados do Mercado_Sistema Cosan V2_base gráficos1_2-DRE_DFC Gerencial" xfId="31985"/>
    <cellStyle name="s_Valuation _DB Dados do Mercado_Sistema Cosan V2_base gráficos1_2-DRE_DMPL" xfId="31986"/>
    <cellStyle name="s_Valuation _DB Dados do Mercado_Sistema Cosan V2_base gráficos1_3-Balanço" xfId="31987"/>
    <cellStyle name="s_Valuation _DB Dados do Mercado_Sistema Cosan V2_base gráficos1_7-Estoque" xfId="31988"/>
    <cellStyle name="s_Valuation _DB Dados do Mercado_Sistema Cosan V2_base gráficos1_Relatório Gerencial" xfId="31989"/>
    <cellStyle name="s_Valuation _DB Dados do Mercado_Sistema Cosan V2_base gráficos1_Relatório Gerencial 2" xfId="31990"/>
    <cellStyle name="s_Valuation _DB Dados do Mercado_Sistema Cosan V2_base gráficos1_Relatório Gerencial 2_15-FINANCEIRAS" xfId="31991"/>
    <cellStyle name="s_Valuation _DB Dados do Mercado_Sistema Cosan V2_base gráficos1_Relatório Gerencial_15-FINANCEIRAS" xfId="31992"/>
    <cellStyle name="s_Valuation _DB Dados do Mercado_Sistema Cosan V2_base gráficos1_Relatório Gerencial_15-FINANCEIRAS_1" xfId="31993"/>
    <cellStyle name="s_Valuation _DB Dados do Mercado_Sistema Cosan V2_base gráficos1_Relatório Gerencial_2-DRE" xfId="31994"/>
    <cellStyle name="s_Valuation _DB Dados do Mercado_Sistema Cosan V2_base gráficos1_Relatório Gerencial_2-DRE_Dep_Judiciais-Contingências" xfId="31995"/>
    <cellStyle name="s_Valuation _DB Dados do Mercado_Sistema Cosan V2_base gráficos1_Relatório Gerencial_2-DRE_DFC Gerencial" xfId="31996"/>
    <cellStyle name="s_Valuation _DB Dados do Mercado_Sistema Cosan V2_base gráficos1_Relatório Gerencial_2-DRE_DMPL" xfId="31997"/>
    <cellStyle name="s_Valuation _DB Dados do Mercado_Sistema Cosan V2_base gráficos1_Relatório Gerencial_3-Balanço" xfId="31998"/>
    <cellStyle name="s_Valuation _DB Dados do Mercado_Sistema Cosan V2_base gráficos1_Relatório Gerencial_7-Estoque" xfId="31999"/>
    <cellStyle name="s_Valuation _DB Dados do Mercado_Sistema Cosan V2_base gráficos2" xfId="32000"/>
    <cellStyle name="s_Valuation _DB Dados do Mercado_Sistema Cosan V2_base gráficos2 2" xfId="32001"/>
    <cellStyle name="s_Valuation _DB Dados do Mercado_Sistema Cosan V2_base gráficos2 2_15-FINANCEIRAS" xfId="32002"/>
    <cellStyle name="s_Valuation _DB Dados do Mercado_Sistema Cosan V2_base gráficos2_15-FINANCEIRAS" xfId="32003"/>
    <cellStyle name="s_Valuation _DB Dados do Mercado_Sistema Cosan V2_base gráficos2_15-FINANCEIRAS_1" xfId="32004"/>
    <cellStyle name="s_Valuation _DB Dados do Mercado_Sistema Cosan V2_base gráficos2_2-DRE" xfId="32005"/>
    <cellStyle name="s_Valuation _DB Dados do Mercado_Sistema Cosan V2_base gráficos2_2-DRE_Dep_Judiciais-Contingências" xfId="32006"/>
    <cellStyle name="s_Valuation _DB Dados do Mercado_Sistema Cosan V2_base gráficos2_2-DRE_DFC Gerencial" xfId="32007"/>
    <cellStyle name="s_Valuation _DB Dados do Mercado_Sistema Cosan V2_base gráficos2_2-DRE_DMPL" xfId="32008"/>
    <cellStyle name="s_Valuation _DB Dados do Mercado_Sistema Cosan V2_base gráficos2_3-Balanço" xfId="32009"/>
    <cellStyle name="s_Valuation _DB Dados do Mercado_Sistema Cosan V2_base gráficos2_7-Estoque" xfId="32010"/>
    <cellStyle name="s_Valuation _DB Dados do Mercado_Sistema Cosan V2_base gráficos2_Relatório Gerencial" xfId="32011"/>
    <cellStyle name="s_Valuation _DB Dados do Mercado_Sistema Cosan V2_base gráficos2_Relatório Gerencial 2" xfId="32012"/>
    <cellStyle name="s_Valuation _DB Dados do Mercado_Sistema Cosan V2_base gráficos2_Relatório Gerencial 2_15-FINANCEIRAS" xfId="32013"/>
    <cellStyle name="s_Valuation _DB Dados do Mercado_Sistema Cosan V2_base gráficos2_Relatório Gerencial_15-FINANCEIRAS" xfId="32014"/>
    <cellStyle name="s_Valuation _DB Dados do Mercado_Sistema Cosan V2_base gráficos2_Relatório Gerencial_15-FINANCEIRAS_1" xfId="32015"/>
    <cellStyle name="s_Valuation _DB Dados do Mercado_Sistema Cosan V2_base gráficos2_Relatório Gerencial_2-DRE" xfId="32016"/>
    <cellStyle name="s_Valuation _DB Dados do Mercado_Sistema Cosan V2_base gráficos2_Relatório Gerencial_2-DRE_Dep_Judiciais-Contingências" xfId="32017"/>
    <cellStyle name="s_Valuation _DB Dados do Mercado_Sistema Cosan V2_base gráficos2_Relatório Gerencial_2-DRE_DFC Gerencial" xfId="32018"/>
    <cellStyle name="s_Valuation _DB Dados do Mercado_Sistema Cosan V2_base gráficos2_Relatório Gerencial_2-DRE_DMPL" xfId="32019"/>
    <cellStyle name="s_Valuation _DB Dados do Mercado_Sistema Cosan V2_base gráficos2_Relatório Gerencial_3-Balanço" xfId="32020"/>
    <cellStyle name="s_Valuation _DB Dados do Mercado_Sistema Cosan V2_base gráficos2_Relatório Gerencial_7-Estoque" xfId="32021"/>
    <cellStyle name="s_Valuation _DB Dados do Mercado_Sistema Cosan V2_BNP  Sugar #11 +10%" xfId="32022"/>
    <cellStyle name="s_Valuation _DB Dados do Mercado_Sistema Cosan V2_BNP  Sugar #11 +10% 2" xfId="32023"/>
    <cellStyle name="s_Valuation _DB Dados do Mercado_Sistema Cosan V2_BNP  Sugar #11 +10% 2_15-FINANCEIRAS" xfId="32024"/>
    <cellStyle name="s_Valuation _DB Dados do Mercado_Sistema Cosan V2_BNP  Sugar #11 +10%_15-FINANCEIRAS" xfId="32025"/>
    <cellStyle name="s_Valuation _DB Dados do Mercado_Sistema Cosan V2_BNP  Sugar #11 +10%_15-FINANCEIRAS_1" xfId="32026"/>
    <cellStyle name="s_Valuation _DB Dados do Mercado_Sistema Cosan V2_BNP  Sugar #11 +10%_2-DRE" xfId="32027"/>
    <cellStyle name="s_Valuation _DB Dados do Mercado_Sistema Cosan V2_BNP  Sugar #11 +10%_2-DRE_Dep_Judiciais-Contingências" xfId="32028"/>
    <cellStyle name="s_Valuation _DB Dados do Mercado_Sistema Cosan V2_BNP  Sugar #11 +10%_2-DRE_DFC Gerencial" xfId="32029"/>
    <cellStyle name="s_Valuation _DB Dados do Mercado_Sistema Cosan V2_BNP  Sugar #11 +10%_2-DRE_DMPL" xfId="32030"/>
    <cellStyle name="s_Valuation _DB Dados do Mercado_Sistema Cosan V2_BNP  Sugar #11 +10%_3-Balanço" xfId="32031"/>
    <cellStyle name="s_Valuation _DB Dados do Mercado_Sistema Cosan V2_BNP  Sugar #11 +10%_7-Estoque" xfId="32032"/>
    <cellStyle name="s_Valuation _DB Dados do Mercado_Sistema Cosan V2_BNP  Sugar #11 +10%_Relatório Gerencial" xfId="32033"/>
    <cellStyle name="s_Valuation _DB Dados do Mercado_Sistema Cosan V2_BNP  Sugar #11 +10%_Relatório Gerencial 2" xfId="32034"/>
    <cellStyle name="s_Valuation _DB Dados do Mercado_Sistema Cosan V2_BNP  Sugar #11 +10%_Relatório Gerencial 2_15-FINANCEIRAS" xfId="32035"/>
    <cellStyle name="s_Valuation _DB Dados do Mercado_Sistema Cosan V2_BNP  Sugar #11 +10%_Relatório Gerencial_15-FINANCEIRAS" xfId="32036"/>
    <cellStyle name="s_Valuation _DB Dados do Mercado_Sistema Cosan V2_BNP  Sugar #11 +10%_Relatório Gerencial_15-FINANCEIRAS_1" xfId="32037"/>
    <cellStyle name="s_Valuation _DB Dados do Mercado_Sistema Cosan V2_BNP  Sugar #11 +10%_Relatório Gerencial_2-DRE" xfId="32038"/>
    <cellStyle name="s_Valuation _DB Dados do Mercado_Sistema Cosan V2_BNP  Sugar #11 +10%_Relatório Gerencial_2-DRE_Dep_Judiciais-Contingências" xfId="32039"/>
    <cellStyle name="s_Valuation _DB Dados do Mercado_Sistema Cosan V2_BNP  Sugar #11 +10%_Relatório Gerencial_2-DRE_DFC Gerencial" xfId="32040"/>
    <cellStyle name="s_Valuation _DB Dados do Mercado_Sistema Cosan V2_BNP  Sugar #11 +10%_Relatório Gerencial_2-DRE_DMPL" xfId="32041"/>
    <cellStyle name="s_Valuation _DB Dados do Mercado_Sistema Cosan V2_BNP  Sugar #11 +10%_Relatório Gerencial_3-Balanço" xfId="32042"/>
    <cellStyle name="s_Valuation _DB Dados do Mercado_Sistema Cosan V2_BNP  Sugar #11 +10%_Relatório Gerencial_7-Estoque" xfId="32043"/>
    <cellStyle name="s_Valuation _DB Dados do Mercado_Sistema Cosan V2_CALLVENDASugar#11" xfId="32044"/>
    <cellStyle name="s_Valuation _DB Dados do Mercado_Sistema Cosan V2_CALLVENDASugar#11 2" xfId="32045"/>
    <cellStyle name="s_Valuation _DB Dados do Mercado_Sistema Cosan V2_CALLVENDASugar#11 2_15-FINANCEIRAS" xfId="32046"/>
    <cellStyle name="s_Valuation _DB Dados do Mercado_Sistema Cosan V2_CALLVENDASugar#11_15-FINANCEIRAS" xfId="32047"/>
    <cellStyle name="s_Valuation _DB Dados do Mercado_Sistema Cosan V2_CALLVENDASugar#11_15-FINANCEIRAS_1" xfId="32048"/>
    <cellStyle name="s_Valuation _DB Dados do Mercado_Sistema Cosan V2_CALLVENDASugar#11_2-DRE" xfId="32049"/>
    <cellStyle name="s_Valuation _DB Dados do Mercado_Sistema Cosan V2_CALLVENDASugar#11_2-DRE_Dep_Judiciais-Contingências" xfId="32050"/>
    <cellStyle name="s_Valuation _DB Dados do Mercado_Sistema Cosan V2_CALLVENDASugar#11_2-DRE_DFC Gerencial" xfId="32051"/>
    <cellStyle name="s_Valuation _DB Dados do Mercado_Sistema Cosan V2_CALLVENDASugar#11_2-DRE_DMPL" xfId="32052"/>
    <cellStyle name="s_Valuation _DB Dados do Mercado_Sistema Cosan V2_CALLVENDASugar#11_3-Balanço" xfId="32053"/>
    <cellStyle name="s_Valuation _DB Dados do Mercado_Sistema Cosan V2_CALLVENDASugar#11_7-Estoque" xfId="32054"/>
    <cellStyle name="s_Valuation _DB Dados do Mercado_Sistema Cosan V2_CALLVENDASugar#11_Relatório Gerencial" xfId="32055"/>
    <cellStyle name="s_Valuation _DB Dados do Mercado_Sistema Cosan V2_CALLVENDASugar#11_Relatório Gerencial 2" xfId="32056"/>
    <cellStyle name="s_Valuation _DB Dados do Mercado_Sistema Cosan V2_CALLVENDASugar#11_Relatório Gerencial 2_15-FINANCEIRAS" xfId="32057"/>
    <cellStyle name="s_Valuation _DB Dados do Mercado_Sistema Cosan V2_CALLVENDASugar#11_Relatório Gerencial_15-FINANCEIRAS" xfId="32058"/>
    <cellStyle name="s_Valuation _DB Dados do Mercado_Sistema Cosan V2_CALLVENDASugar#11_Relatório Gerencial_15-FINANCEIRAS_1" xfId="32059"/>
    <cellStyle name="s_Valuation _DB Dados do Mercado_Sistema Cosan V2_CALLVENDASugar#11_Relatório Gerencial_2-DRE" xfId="32060"/>
    <cellStyle name="s_Valuation _DB Dados do Mercado_Sistema Cosan V2_CALLVENDASugar#11_Relatório Gerencial_2-DRE_Dep_Judiciais-Contingências" xfId="32061"/>
    <cellStyle name="s_Valuation _DB Dados do Mercado_Sistema Cosan V2_CALLVENDASugar#11_Relatório Gerencial_2-DRE_DFC Gerencial" xfId="32062"/>
    <cellStyle name="s_Valuation _DB Dados do Mercado_Sistema Cosan V2_CALLVENDASugar#11_Relatório Gerencial_2-DRE_DMPL" xfId="32063"/>
    <cellStyle name="s_Valuation _DB Dados do Mercado_Sistema Cosan V2_CALLVENDASugar#11_Relatório Gerencial_3-Balanço" xfId="32064"/>
    <cellStyle name="s_Valuation _DB Dados do Mercado_Sistema Cosan V2_CALLVENDASugar#11_Relatório Gerencial_7-Estoque" xfId="32065"/>
    <cellStyle name="s_Valuation _DB Dados do Mercado_Sistema Cosan V2_Commodities" xfId="32066"/>
    <cellStyle name="s_Valuation _DB Dados do Mercado_Sistema Cosan V2_Commodities 2" xfId="32067"/>
    <cellStyle name="s_Valuation _DB Dados do Mercado_Sistema Cosan V2_Commodities 2_15-FINANCEIRAS" xfId="32068"/>
    <cellStyle name="s_Valuation _DB Dados do Mercado_Sistema Cosan V2_Commodities_15-FINANCEIRAS" xfId="32069"/>
    <cellStyle name="s_Valuation _DB Dados do Mercado_Sistema Cosan V2_Commodities_15-FINANCEIRAS_1" xfId="32070"/>
    <cellStyle name="s_Valuation _DB Dados do Mercado_Sistema Cosan V2_Commodities_2-DRE" xfId="32071"/>
    <cellStyle name="s_Valuation _DB Dados do Mercado_Sistema Cosan V2_Commodities_2-DRE_Dep_Judiciais-Contingências" xfId="32072"/>
    <cellStyle name="s_Valuation _DB Dados do Mercado_Sistema Cosan V2_Commodities_2-DRE_DFC Gerencial" xfId="32073"/>
    <cellStyle name="s_Valuation _DB Dados do Mercado_Sistema Cosan V2_Commodities_2-DRE_DMPL" xfId="32074"/>
    <cellStyle name="s_Valuation _DB Dados do Mercado_Sistema Cosan V2_Commodities_3-Balanço" xfId="32075"/>
    <cellStyle name="s_Valuation _DB Dados do Mercado_Sistema Cosan V2_Commodities_7-Estoque" xfId="32076"/>
    <cellStyle name="s_Valuation _DB Dados do Mercado_Sistema Cosan V2_Commodities_Relatório Gerencial" xfId="32077"/>
    <cellStyle name="s_Valuation _DB Dados do Mercado_Sistema Cosan V2_Commodities_Relatório Gerencial 2" xfId="32078"/>
    <cellStyle name="s_Valuation _DB Dados do Mercado_Sistema Cosan V2_Commodities_Relatório Gerencial 2_15-FINANCEIRAS" xfId="32079"/>
    <cellStyle name="s_Valuation _DB Dados do Mercado_Sistema Cosan V2_Commodities_Relatório Gerencial_15-FINANCEIRAS" xfId="32080"/>
    <cellStyle name="s_Valuation _DB Dados do Mercado_Sistema Cosan V2_Commodities_Relatório Gerencial_15-FINANCEIRAS_1" xfId="32081"/>
    <cellStyle name="s_Valuation _DB Dados do Mercado_Sistema Cosan V2_Commodities_Relatório Gerencial_2-DRE" xfId="32082"/>
    <cellStyle name="s_Valuation _DB Dados do Mercado_Sistema Cosan V2_Commodities_Relatório Gerencial_2-DRE_Dep_Judiciais-Contingências" xfId="32083"/>
    <cellStyle name="s_Valuation _DB Dados do Mercado_Sistema Cosan V2_Commodities_Relatório Gerencial_2-DRE_DFC Gerencial" xfId="32084"/>
    <cellStyle name="s_Valuation _DB Dados do Mercado_Sistema Cosan V2_Commodities_Relatório Gerencial_2-DRE_DMPL" xfId="32085"/>
    <cellStyle name="s_Valuation _DB Dados do Mercado_Sistema Cosan V2_Commodities_Relatório Gerencial_3-Balanço" xfId="32086"/>
    <cellStyle name="s_Valuation _DB Dados do Mercado_Sistema Cosan V2_Commodities_Relatório Gerencial_7-Estoque" xfId="32087"/>
    <cellStyle name="s_Valuation _DB Dados do Mercado_Sistema Cosan V2_DB Boletas Abertas" xfId="32088"/>
    <cellStyle name="s_Valuation _DB Dados do Mercado_Sistema Cosan V2_DB Boletas Abertas 2" xfId="32089"/>
    <cellStyle name="s_Valuation _DB Dados do Mercado_Sistema Cosan V2_DB Boletas Abertas 2_15-FINANCEIRAS" xfId="32090"/>
    <cellStyle name="s_Valuation _DB Dados do Mercado_Sistema Cosan V2_DB Boletas Abertas_15-FINANCEIRAS" xfId="32091"/>
    <cellStyle name="s_Valuation _DB Dados do Mercado_Sistema Cosan V2_DB Boletas Abertas_15-FINANCEIRAS_1" xfId="32092"/>
    <cellStyle name="s_Valuation _DB Dados do Mercado_Sistema Cosan V2_DB Boletas Abertas_2-DRE" xfId="32093"/>
    <cellStyle name="s_Valuation _DB Dados do Mercado_Sistema Cosan V2_DB Boletas Abertas_2-DRE_Dep_Judiciais-Contingências" xfId="32094"/>
    <cellStyle name="s_Valuation _DB Dados do Mercado_Sistema Cosan V2_DB Boletas Abertas_2-DRE_DFC Gerencial" xfId="32095"/>
    <cellStyle name="s_Valuation _DB Dados do Mercado_Sistema Cosan V2_DB Boletas Abertas_2-DRE_DMPL" xfId="32096"/>
    <cellStyle name="s_Valuation _DB Dados do Mercado_Sistema Cosan V2_DB Boletas Abertas_3-Balanço" xfId="32097"/>
    <cellStyle name="s_Valuation _DB Dados do Mercado_Sistema Cosan V2_DB Boletas Abertas_7-Estoque" xfId="32098"/>
    <cellStyle name="s_Valuation _DB Dados do Mercado_Sistema Cosan V2_DB Boletas Vencendo" xfId="32099"/>
    <cellStyle name="s_Valuation _DB Dados do Mercado_Sistema Cosan V2_DB Boletas Vencendo 2" xfId="32100"/>
    <cellStyle name="s_Valuation _DB Dados do Mercado_Sistema Cosan V2_DB Boletas Vencendo 2_15-FINANCEIRAS" xfId="32101"/>
    <cellStyle name="s_Valuation _DB Dados do Mercado_Sistema Cosan V2_DB Boletas Vencendo_15-FINANCEIRAS" xfId="32102"/>
    <cellStyle name="s_Valuation _DB Dados do Mercado_Sistema Cosan V2_DB Boletas Vencendo_15-FINANCEIRAS_1" xfId="32103"/>
    <cellStyle name="s_Valuation _DB Dados do Mercado_Sistema Cosan V2_DB Boletas Vencendo_2-DRE" xfId="32104"/>
    <cellStyle name="s_Valuation _DB Dados do Mercado_Sistema Cosan V2_DB Boletas Vencendo_2-DRE_Dep_Judiciais-Contingências" xfId="32105"/>
    <cellStyle name="s_Valuation _DB Dados do Mercado_Sistema Cosan V2_DB Boletas Vencendo_2-DRE_DFC Gerencial" xfId="32106"/>
    <cellStyle name="s_Valuation _DB Dados do Mercado_Sistema Cosan V2_DB Boletas Vencendo_2-DRE_DMPL" xfId="32107"/>
    <cellStyle name="s_Valuation _DB Dados do Mercado_Sistema Cosan V2_DB Boletas Vencendo_3-Balanço" xfId="32108"/>
    <cellStyle name="s_Valuation _DB Dados do Mercado_Sistema Cosan V2_DB Boletas Vencendo_7-Estoque" xfId="32109"/>
    <cellStyle name="s_Valuation _DB Dados do Mercado_Sistema Cosan V2_DB Boletas Vencendo_Relatório Gerencial" xfId="32110"/>
    <cellStyle name="s_Valuation _DB Dados do Mercado_Sistema Cosan V2_DB Boletas Vencendo_Relatório Gerencial 2" xfId="32111"/>
    <cellStyle name="s_Valuation _DB Dados do Mercado_Sistema Cosan V2_DB Boletas Vencendo_Relatório Gerencial 2_15-FINANCEIRAS" xfId="32112"/>
    <cellStyle name="s_Valuation _DB Dados do Mercado_Sistema Cosan V2_DB Boletas Vencendo_Relatório Gerencial_15-FINANCEIRAS" xfId="32113"/>
    <cellStyle name="s_Valuation _DB Dados do Mercado_Sistema Cosan V2_DB Boletas Vencendo_Relatório Gerencial_15-FINANCEIRAS_1" xfId="32114"/>
    <cellStyle name="s_Valuation _DB Dados do Mercado_Sistema Cosan V2_DB Boletas Vencendo_Relatório Gerencial_2-DRE" xfId="32115"/>
    <cellStyle name="s_Valuation _DB Dados do Mercado_Sistema Cosan V2_DB Boletas Vencendo_Relatório Gerencial_2-DRE_Dep_Judiciais-Contingências" xfId="32116"/>
    <cellStyle name="s_Valuation _DB Dados do Mercado_Sistema Cosan V2_DB Boletas Vencendo_Relatório Gerencial_2-DRE_DFC Gerencial" xfId="32117"/>
    <cellStyle name="s_Valuation _DB Dados do Mercado_Sistema Cosan V2_DB Boletas Vencendo_Relatório Gerencial_2-DRE_DMPL" xfId="32118"/>
    <cellStyle name="s_Valuation _DB Dados do Mercado_Sistema Cosan V2_DB Boletas Vencendo_Relatório Gerencial_3-Balanço" xfId="32119"/>
    <cellStyle name="s_Valuation _DB Dados do Mercado_Sistema Cosan V2_DB Boletas Vencendo_Relatório Gerencial_7-Estoque" xfId="32120"/>
    <cellStyle name="s_Valuation _DB Dados do Mercado_Sistema Cosan V2_DB Controle" xfId="32121"/>
    <cellStyle name="s_Valuation _DB Dados do Mercado_Sistema Cosan V2_DB Controle 2" xfId="32122"/>
    <cellStyle name="s_Valuation _DB Dados do Mercado_Sistema Cosan V2_DB Controle 2_15-FINANCEIRAS" xfId="32123"/>
    <cellStyle name="s_Valuation _DB Dados do Mercado_Sistema Cosan V2_DB Controle_15-FINANCEIRAS" xfId="32124"/>
    <cellStyle name="s_Valuation _DB Dados do Mercado_Sistema Cosan V2_DB Controle_15-FINANCEIRAS_1" xfId="32125"/>
    <cellStyle name="s_Valuation _DB Dados do Mercado_Sistema Cosan V2_DB Controle_2-DRE" xfId="32126"/>
    <cellStyle name="s_Valuation _DB Dados do Mercado_Sistema Cosan V2_DB Controle_2-DRE_Dep_Judiciais-Contingências" xfId="32127"/>
    <cellStyle name="s_Valuation _DB Dados do Mercado_Sistema Cosan V2_DB Controle_2-DRE_DFC Gerencial" xfId="32128"/>
    <cellStyle name="s_Valuation _DB Dados do Mercado_Sistema Cosan V2_DB Controle_2-DRE_DMPL" xfId="32129"/>
    <cellStyle name="s_Valuation _DB Dados do Mercado_Sistema Cosan V2_DB Controle_3-Balanço" xfId="32130"/>
    <cellStyle name="s_Valuation _DB Dados do Mercado_Sistema Cosan V2_DB Controle_7-Estoque" xfId="32131"/>
    <cellStyle name="s_Valuation _DB Dados do Mercado_Sistema Cosan V2_DB Controle_Relatório Gerencial" xfId="32132"/>
    <cellStyle name="s_Valuation _DB Dados do Mercado_Sistema Cosan V2_DB Controle_Relatório Gerencial 2" xfId="32133"/>
    <cellStyle name="s_Valuation _DB Dados do Mercado_Sistema Cosan V2_DB Controle_Relatório Gerencial 2_15-FINANCEIRAS" xfId="32134"/>
    <cellStyle name="s_Valuation _DB Dados do Mercado_Sistema Cosan V2_DB Controle_Relatório Gerencial_15-FINANCEIRAS" xfId="32135"/>
    <cellStyle name="s_Valuation _DB Dados do Mercado_Sistema Cosan V2_DB Controle_Relatório Gerencial_15-FINANCEIRAS_1" xfId="32136"/>
    <cellStyle name="s_Valuation _DB Dados do Mercado_Sistema Cosan V2_DB Controle_Relatório Gerencial_2-DRE" xfId="32137"/>
    <cellStyle name="s_Valuation _DB Dados do Mercado_Sistema Cosan V2_DB Controle_Relatório Gerencial_2-DRE_Dep_Judiciais-Contingências" xfId="32138"/>
    <cellStyle name="s_Valuation _DB Dados do Mercado_Sistema Cosan V2_DB Controle_Relatório Gerencial_2-DRE_DFC Gerencial" xfId="32139"/>
    <cellStyle name="s_Valuation _DB Dados do Mercado_Sistema Cosan V2_DB Controle_Relatório Gerencial_2-DRE_DMPL" xfId="32140"/>
    <cellStyle name="s_Valuation _DB Dados do Mercado_Sistema Cosan V2_DB Controle_Relatório Gerencial_3-Balanço" xfId="32141"/>
    <cellStyle name="s_Valuation _DB Dados do Mercado_Sistema Cosan V2_DB Controle_Relatório Gerencial_7-Estoque" xfId="32142"/>
    <cellStyle name="s_Valuation _DB Dados do Mercado_Sistema Cosan V2_DB Dados do Mercado" xfId="32143"/>
    <cellStyle name="s_Valuation _DB Dados do Mercado_Sistema Cosan V2_DB Dados do Mercado 2" xfId="32144"/>
    <cellStyle name="s_Valuation _DB Dados do Mercado_Sistema Cosan V2_DB Dados do Mercado 2_15-FINANCEIRAS" xfId="32145"/>
    <cellStyle name="s_Valuation _DB Dados do Mercado_Sistema Cosan V2_DB Dados do Mercado_15-FINANCEIRAS" xfId="32146"/>
    <cellStyle name="s_Valuation _DB Dados do Mercado_Sistema Cosan V2_DB Dados do Mercado_15-FINANCEIRAS_1" xfId="32147"/>
    <cellStyle name="s_Valuation _DB Dados do Mercado_Sistema Cosan V2_DB Dados do Mercado_2-DRE" xfId="32148"/>
    <cellStyle name="s_Valuation _DB Dados do Mercado_Sistema Cosan V2_DB Dados do Mercado_2-DRE_Dep_Judiciais-Contingências" xfId="32149"/>
    <cellStyle name="s_Valuation _DB Dados do Mercado_Sistema Cosan V2_DB Dados do Mercado_2-DRE_DFC Gerencial" xfId="32150"/>
    <cellStyle name="s_Valuation _DB Dados do Mercado_Sistema Cosan V2_DB Dados do Mercado_2-DRE_DMPL" xfId="32151"/>
    <cellStyle name="s_Valuation _DB Dados do Mercado_Sistema Cosan V2_DB Dados do Mercado_3-Balanço" xfId="32152"/>
    <cellStyle name="s_Valuation _DB Dados do Mercado_Sistema Cosan V2_DB Dados do Mercado_7-Estoque" xfId="32153"/>
    <cellStyle name="s_Valuation _DB Dados do Mercado_Sistema Cosan V2_DB Dados do Mercado_Relatório Gerencial" xfId="32154"/>
    <cellStyle name="s_Valuation _DB Dados do Mercado_Sistema Cosan V2_DB Dados do Mercado_Relatório Gerencial 2" xfId="32155"/>
    <cellStyle name="s_Valuation _DB Dados do Mercado_Sistema Cosan V2_DB Dados do Mercado_Relatório Gerencial 2_15-FINANCEIRAS" xfId="32156"/>
    <cellStyle name="s_Valuation _DB Dados do Mercado_Sistema Cosan V2_DB Dados do Mercado_Relatório Gerencial_15-FINANCEIRAS" xfId="32157"/>
    <cellStyle name="s_Valuation _DB Dados do Mercado_Sistema Cosan V2_DB Dados do Mercado_Relatório Gerencial_15-FINANCEIRAS_1" xfId="32158"/>
    <cellStyle name="s_Valuation _DB Dados do Mercado_Sistema Cosan V2_DB Dados do Mercado_Relatório Gerencial_2-DRE" xfId="32159"/>
    <cellStyle name="s_Valuation _DB Dados do Mercado_Sistema Cosan V2_DB Dados do Mercado_Relatório Gerencial_2-DRE_Dep_Judiciais-Contingências" xfId="32160"/>
    <cellStyle name="s_Valuation _DB Dados do Mercado_Sistema Cosan V2_DB Dados do Mercado_Relatório Gerencial_2-DRE_DFC Gerencial" xfId="32161"/>
    <cellStyle name="s_Valuation _DB Dados do Mercado_Sistema Cosan V2_DB Dados do Mercado_Relatório Gerencial_2-DRE_DMPL" xfId="32162"/>
    <cellStyle name="s_Valuation _DB Dados do Mercado_Sistema Cosan V2_DB Dados do Mercado_Relatório Gerencial_3-Balanço" xfId="32163"/>
    <cellStyle name="s_Valuation _DB Dados do Mercado_Sistema Cosan V2_DB Dados do Mercado_Relatório Gerencial_7-Estoque" xfId="32164"/>
    <cellStyle name="s_Valuation _DB Dados do Mercado_Sistema Cosan V2_DB Entrada" xfId="32165"/>
    <cellStyle name="s_Valuation _DB Dados do Mercado_Sistema Cosan V2_DB Entrada 2" xfId="32166"/>
    <cellStyle name="s_Valuation _DB Dados do Mercado_Sistema Cosan V2_DB Entrada 2_15-FINANCEIRAS" xfId="32167"/>
    <cellStyle name="s_Valuation _DB Dados do Mercado_Sistema Cosan V2_DB Entrada_15-FINANCEIRAS" xfId="32168"/>
    <cellStyle name="s_Valuation _DB Dados do Mercado_Sistema Cosan V2_DB Entrada_15-FINANCEIRAS_1" xfId="32169"/>
    <cellStyle name="s_Valuation _DB Dados do Mercado_Sistema Cosan V2_DB Entrada_2-DRE" xfId="32170"/>
    <cellStyle name="s_Valuation _DB Dados do Mercado_Sistema Cosan V2_DB Entrada_2-DRE_Dep_Judiciais-Contingências" xfId="32171"/>
    <cellStyle name="s_Valuation _DB Dados do Mercado_Sistema Cosan V2_DB Entrada_2-DRE_DFC Gerencial" xfId="32172"/>
    <cellStyle name="s_Valuation _DB Dados do Mercado_Sistema Cosan V2_DB Entrada_2-DRE_DMPL" xfId="32173"/>
    <cellStyle name="s_Valuation _DB Dados do Mercado_Sistema Cosan V2_DB Entrada_3-Balanço" xfId="32174"/>
    <cellStyle name="s_Valuation _DB Dados do Mercado_Sistema Cosan V2_DB Entrada_7-Estoque" xfId="32175"/>
    <cellStyle name="s_Valuation _DB Dados do Mercado_Sistema Cosan V2_DB Entrada_Relatório Gerencial" xfId="32176"/>
    <cellStyle name="s_Valuation _DB Dados do Mercado_Sistema Cosan V2_DB Entrada_Relatório Gerencial 2" xfId="32177"/>
    <cellStyle name="s_Valuation _DB Dados do Mercado_Sistema Cosan V2_DB Entrada_Relatório Gerencial 2_15-FINANCEIRAS" xfId="32178"/>
    <cellStyle name="s_Valuation _DB Dados do Mercado_Sistema Cosan V2_DB Entrada_Relatório Gerencial_15-FINANCEIRAS" xfId="32179"/>
    <cellStyle name="s_Valuation _DB Dados do Mercado_Sistema Cosan V2_DB Entrada_Relatório Gerencial_15-FINANCEIRAS_1" xfId="32180"/>
    <cellStyle name="s_Valuation _DB Dados do Mercado_Sistema Cosan V2_DB Entrada_Relatório Gerencial_2-DRE" xfId="32181"/>
    <cellStyle name="s_Valuation _DB Dados do Mercado_Sistema Cosan V2_DB Entrada_Relatório Gerencial_2-DRE_Dep_Judiciais-Contingências" xfId="32182"/>
    <cellStyle name="s_Valuation _DB Dados do Mercado_Sistema Cosan V2_DB Entrada_Relatório Gerencial_2-DRE_DFC Gerencial" xfId="32183"/>
    <cellStyle name="s_Valuation _DB Dados do Mercado_Sistema Cosan V2_DB Entrada_Relatório Gerencial_2-DRE_DMPL" xfId="32184"/>
    <cellStyle name="s_Valuation _DB Dados do Mercado_Sistema Cosan V2_DB Entrada_Relatório Gerencial_3-Balanço" xfId="32185"/>
    <cellStyle name="s_Valuation _DB Dados do Mercado_Sistema Cosan V2_DB Entrada_Relatório Gerencial_7-Estoque" xfId="32186"/>
    <cellStyle name="s_Valuation _DB Dados do Mercado_Sistema Cosan V2_DB Exposição" xfId="32187"/>
    <cellStyle name="s_Valuation _DB Dados do Mercado_Sistema Cosan V2_DB Exposição 2" xfId="32188"/>
    <cellStyle name="s_Valuation _DB Dados do Mercado_Sistema Cosan V2_DB Exposição 2_15-FINANCEIRAS" xfId="32189"/>
    <cellStyle name="s_Valuation _DB Dados do Mercado_Sistema Cosan V2_DB Exposição_15-FINANCEIRAS" xfId="32190"/>
    <cellStyle name="s_Valuation _DB Dados do Mercado_Sistema Cosan V2_DB Exposição_15-FINANCEIRAS_1" xfId="32191"/>
    <cellStyle name="s_Valuation _DB Dados do Mercado_Sistema Cosan V2_DB Exposição_2-DRE" xfId="32192"/>
    <cellStyle name="s_Valuation _DB Dados do Mercado_Sistema Cosan V2_DB Exposição_2-DRE_Dep_Judiciais-Contingências" xfId="32193"/>
    <cellStyle name="s_Valuation _DB Dados do Mercado_Sistema Cosan V2_DB Exposição_2-DRE_DFC Gerencial" xfId="32194"/>
    <cellStyle name="s_Valuation _DB Dados do Mercado_Sistema Cosan V2_DB Exposição_2-DRE_DMPL" xfId="32195"/>
    <cellStyle name="s_Valuation _DB Dados do Mercado_Sistema Cosan V2_DB Exposição_3-Balanço" xfId="32196"/>
    <cellStyle name="s_Valuation _DB Dados do Mercado_Sistema Cosan V2_DB Exposição_7-Estoque" xfId="32197"/>
    <cellStyle name="s_Valuation _DB Dados do Mercado_Sistema Cosan V2_DB Exposição_Relatório Gerencial" xfId="32198"/>
    <cellStyle name="s_Valuation _DB Dados do Mercado_Sistema Cosan V2_DB Exposição_Relatório Gerencial 2" xfId="32199"/>
    <cellStyle name="s_Valuation _DB Dados do Mercado_Sistema Cosan V2_DB Exposição_Relatório Gerencial 2_15-FINANCEIRAS" xfId="32200"/>
    <cellStyle name="s_Valuation _DB Dados do Mercado_Sistema Cosan V2_DB Exposição_Relatório Gerencial_15-FINANCEIRAS" xfId="32201"/>
    <cellStyle name="s_Valuation _DB Dados do Mercado_Sistema Cosan V2_DB Exposição_Relatório Gerencial_15-FINANCEIRAS_1" xfId="32202"/>
    <cellStyle name="s_Valuation _DB Dados do Mercado_Sistema Cosan V2_DB Exposição_Relatório Gerencial_2-DRE" xfId="32203"/>
    <cellStyle name="s_Valuation _DB Dados do Mercado_Sistema Cosan V2_DB Exposição_Relatório Gerencial_2-DRE_Dep_Judiciais-Contingências" xfId="32204"/>
    <cellStyle name="s_Valuation _DB Dados do Mercado_Sistema Cosan V2_DB Exposição_Relatório Gerencial_2-DRE_DFC Gerencial" xfId="32205"/>
    <cellStyle name="s_Valuation _DB Dados do Mercado_Sistema Cosan V2_DB Exposição_Relatório Gerencial_2-DRE_DMPL" xfId="32206"/>
    <cellStyle name="s_Valuation _DB Dados do Mercado_Sistema Cosan V2_DB Exposição_Relatório Gerencial_3-Balanço" xfId="32207"/>
    <cellStyle name="s_Valuation _DB Dados do Mercado_Sistema Cosan V2_DB Exposição_Relatório Gerencial_7-Estoque" xfId="32208"/>
    <cellStyle name="s_Valuation _DB Dados do Mercado_Sistema Cosan V2_DB Posição" xfId="32209"/>
    <cellStyle name="s_Valuation _DB Dados do Mercado_Sistema Cosan V2_DB Posição 2" xfId="32210"/>
    <cellStyle name="s_Valuation _DB Dados do Mercado_Sistema Cosan V2_DB Posição 2_15-FINANCEIRAS" xfId="32211"/>
    <cellStyle name="s_Valuation _DB Dados do Mercado_Sistema Cosan V2_DB Posição_15-FINANCEIRAS" xfId="32212"/>
    <cellStyle name="s_Valuation _DB Dados do Mercado_Sistema Cosan V2_DB Posição_15-FINANCEIRAS_1" xfId="32213"/>
    <cellStyle name="s_Valuation _DB Dados do Mercado_Sistema Cosan V2_DB Posição_2-DRE" xfId="32214"/>
    <cellStyle name="s_Valuation _DB Dados do Mercado_Sistema Cosan V2_DB Posição_2-DRE_Dep_Judiciais-Contingências" xfId="32215"/>
    <cellStyle name="s_Valuation _DB Dados do Mercado_Sistema Cosan V2_DB Posição_2-DRE_DFC Gerencial" xfId="32216"/>
    <cellStyle name="s_Valuation _DB Dados do Mercado_Sistema Cosan V2_DB Posição_2-DRE_DMPL" xfId="32217"/>
    <cellStyle name="s_Valuation _DB Dados do Mercado_Sistema Cosan V2_DB Posição_3-Balanço" xfId="32218"/>
    <cellStyle name="s_Valuation _DB Dados do Mercado_Sistema Cosan V2_DB Posição_7-Estoque" xfId="32219"/>
    <cellStyle name="s_Valuation _DB Dados do Mercado_Sistema Cosan V2_Dólar" xfId="32220"/>
    <cellStyle name="s_Valuation _DB Dados do Mercado_Sistema Cosan V2_Dólar + NDF" xfId="32221"/>
    <cellStyle name="s_Valuation _DB Dados do Mercado_Sistema Cosan V2_Dólar + NDF 2" xfId="32222"/>
    <cellStyle name="s_Valuation _DB Dados do Mercado_Sistema Cosan V2_Dólar + NDF 2_15-FINANCEIRAS" xfId="32223"/>
    <cellStyle name="s_Valuation _DB Dados do Mercado_Sistema Cosan V2_Dólar + NDF_15-FINANCEIRAS" xfId="32224"/>
    <cellStyle name="s_Valuation _DB Dados do Mercado_Sistema Cosan V2_Dólar + NDF_15-FINANCEIRAS_1" xfId="32225"/>
    <cellStyle name="s_Valuation _DB Dados do Mercado_Sistema Cosan V2_Dólar + NDF_2-DRE" xfId="32226"/>
    <cellStyle name="s_Valuation _DB Dados do Mercado_Sistema Cosan V2_Dólar + NDF_2-DRE_Dep_Judiciais-Contingências" xfId="32227"/>
    <cellStyle name="s_Valuation _DB Dados do Mercado_Sistema Cosan V2_Dólar + NDF_2-DRE_DFC Gerencial" xfId="32228"/>
    <cellStyle name="s_Valuation _DB Dados do Mercado_Sistema Cosan V2_Dólar + NDF_2-DRE_DMPL" xfId="32229"/>
    <cellStyle name="s_Valuation _DB Dados do Mercado_Sistema Cosan V2_Dólar + NDF_3-Balanço" xfId="32230"/>
    <cellStyle name="s_Valuation _DB Dados do Mercado_Sistema Cosan V2_Dólar + NDF_7-Estoque" xfId="32231"/>
    <cellStyle name="s_Valuation _DB Dados do Mercado_Sistema Cosan V2_Dólar + NDF_Relatório Gerencial" xfId="32232"/>
    <cellStyle name="s_Valuation _DB Dados do Mercado_Sistema Cosan V2_Dólar + NDF_Relatório Gerencial 2" xfId="32233"/>
    <cellStyle name="s_Valuation _DB Dados do Mercado_Sistema Cosan V2_Dólar + NDF_Relatório Gerencial 2_15-FINANCEIRAS" xfId="32234"/>
    <cellStyle name="s_Valuation _DB Dados do Mercado_Sistema Cosan V2_Dólar + NDF_Relatório Gerencial_15-FINANCEIRAS" xfId="32235"/>
    <cellStyle name="s_Valuation _DB Dados do Mercado_Sistema Cosan V2_Dólar + NDF_Relatório Gerencial_15-FINANCEIRAS_1" xfId="32236"/>
    <cellStyle name="s_Valuation _DB Dados do Mercado_Sistema Cosan V2_Dólar + NDF_Relatório Gerencial_2-DRE" xfId="32237"/>
    <cellStyle name="s_Valuation _DB Dados do Mercado_Sistema Cosan V2_Dólar + NDF_Relatório Gerencial_2-DRE_Dep_Judiciais-Contingências" xfId="32238"/>
    <cellStyle name="s_Valuation _DB Dados do Mercado_Sistema Cosan V2_Dólar + NDF_Relatório Gerencial_2-DRE_DFC Gerencial" xfId="32239"/>
    <cellStyle name="s_Valuation _DB Dados do Mercado_Sistema Cosan V2_Dólar + NDF_Relatório Gerencial_2-DRE_DMPL" xfId="32240"/>
    <cellStyle name="s_Valuation _DB Dados do Mercado_Sistema Cosan V2_Dólar + NDF_Relatório Gerencial_3-Balanço" xfId="32241"/>
    <cellStyle name="s_Valuation _DB Dados do Mercado_Sistema Cosan V2_Dólar + NDF_Relatório Gerencial_7-Estoque" xfId="32242"/>
    <cellStyle name="s_Valuation _DB Dados do Mercado_Sistema Cosan V2_Dólar 2" xfId="32243"/>
    <cellStyle name="s_Valuation _DB Dados do Mercado_Sistema Cosan V2_Dólar 2_15-FINANCEIRAS" xfId="32244"/>
    <cellStyle name="s_Valuation _DB Dados do Mercado_Sistema Cosan V2_Dólar 3" xfId="32245"/>
    <cellStyle name="s_Valuation _DB Dados do Mercado_Sistema Cosan V2_Dólar 3_15-FINANCEIRAS" xfId="32246"/>
    <cellStyle name="s_Valuation _DB Dados do Mercado_Sistema Cosan V2_Dólar 4" xfId="32247"/>
    <cellStyle name="s_Valuation _DB Dados do Mercado_Sistema Cosan V2_Dólar 4_15-FINANCEIRAS" xfId="32248"/>
    <cellStyle name="s_Valuation _DB Dados do Mercado_Sistema Cosan V2_Dólar Offshore" xfId="32249"/>
    <cellStyle name="s_Valuation _DB Dados do Mercado_Sistema Cosan V2_Dólar Offshore 2" xfId="32250"/>
    <cellStyle name="s_Valuation _DB Dados do Mercado_Sistema Cosan V2_Dólar Offshore 2_15-FINANCEIRAS" xfId="32251"/>
    <cellStyle name="s_Valuation _DB Dados do Mercado_Sistema Cosan V2_Dólar Offshore_15-FINANCEIRAS" xfId="32252"/>
    <cellStyle name="s_Valuation _DB Dados do Mercado_Sistema Cosan V2_Dólar Offshore_15-FINANCEIRAS_1" xfId="32253"/>
    <cellStyle name="s_Valuation _DB Dados do Mercado_Sistema Cosan V2_Dólar Offshore_2-DRE" xfId="32254"/>
    <cellStyle name="s_Valuation _DB Dados do Mercado_Sistema Cosan V2_Dólar Offshore_2-DRE_Dep_Judiciais-Contingências" xfId="32255"/>
    <cellStyle name="s_Valuation _DB Dados do Mercado_Sistema Cosan V2_Dólar Offshore_2-DRE_DFC Gerencial" xfId="32256"/>
    <cellStyle name="s_Valuation _DB Dados do Mercado_Sistema Cosan V2_Dólar Offshore_2-DRE_DMPL" xfId="32257"/>
    <cellStyle name="s_Valuation _DB Dados do Mercado_Sistema Cosan V2_Dólar Offshore_3-Balanço" xfId="32258"/>
    <cellStyle name="s_Valuation _DB Dados do Mercado_Sistema Cosan V2_Dólar Offshore_7-Estoque" xfId="32259"/>
    <cellStyle name="s_Valuation _DB Dados do Mercado_Sistema Cosan V2_Dólar Offshore_Relatório Gerencial" xfId="32260"/>
    <cellStyle name="s_Valuation _DB Dados do Mercado_Sistema Cosan V2_Dólar Offshore_Relatório Gerencial 2" xfId="32261"/>
    <cellStyle name="s_Valuation _DB Dados do Mercado_Sistema Cosan V2_Dólar Offshore_Relatório Gerencial 2_15-FINANCEIRAS" xfId="32262"/>
    <cellStyle name="s_Valuation _DB Dados do Mercado_Sistema Cosan V2_Dólar Offshore_Relatório Gerencial_15-FINANCEIRAS" xfId="32263"/>
    <cellStyle name="s_Valuation _DB Dados do Mercado_Sistema Cosan V2_Dólar Offshore_Relatório Gerencial_15-FINANCEIRAS_1" xfId="32264"/>
    <cellStyle name="s_Valuation _DB Dados do Mercado_Sistema Cosan V2_Dólar Offshore_Relatório Gerencial_2-DRE" xfId="32265"/>
    <cellStyle name="s_Valuation _DB Dados do Mercado_Sistema Cosan V2_Dólar Offshore_Relatório Gerencial_2-DRE_Dep_Judiciais-Contingências" xfId="32266"/>
    <cellStyle name="s_Valuation _DB Dados do Mercado_Sistema Cosan V2_Dólar Offshore_Relatório Gerencial_2-DRE_DFC Gerencial" xfId="32267"/>
    <cellStyle name="s_Valuation _DB Dados do Mercado_Sistema Cosan V2_Dólar Offshore_Relatório Gerencial_2-DRE_DMPL" xfId="32268"/>
    <cellStyle name="s_Valuation _DB Dados do Mercado_Sistema Cosan V2_Dólar Offshore_Relatório Gerencial_3-Balanço" xfId="32269"/>
    <cellStyle name="s_Valuation _DB Dados do Mercado_Sistema Cosan V2_Dólar Offshore_Relatório Gerencial_7-Estoque" xfId="32270"/>
    <cellStyle name="s_Valuation _DB Dados do Mercado_Sistema Cosan V2_Dólar_15-FINANCEIRAS" xfId="32271"/>
    <cellStyle name="s_Valuation _DB Dados do Mercado_Sistema Cosan V2_Dólar_15-FINANCEIRAS_1" xfId="32272"/>
    <cellStyle name="s_Valuation _DB Dados do Mercado_Sistema Cosan V2_Dólar_2-DRE" xfId="32273"/>
    <cellStyle name="s_Valuation _DB Dados do Mercado_Sistema Cosan V2_Dólar_2-DRE_Dep_Judiciais-Contingências" xfId="32274"/>
    <cellStyle name="s_Valuation _DB Dados do Mercado_Sistema Cosan V2_Dólar_2-DRE_DFC Gerencial" xfId="32275"/>
    <cellStyle name="s_Valuation _DB Dados do Mercado_Sistema Cosan V2_Dólar_2-DRE_DMPL" xfId="32276"/>
    <cellStyle name="s_Valuation _DB Dados do Mercado_Sistema Cosan V2_Dólar_3-Balanço" xfId="32277"/>
    <cellStyle name="s_Valuation _DB Dados do Mercado_Sistema Cosan V2_Dólar_7-Estoque" xfId="32278"/>
    <cellStyle name="s_Valuation _DB Dados do Mercado_Sistema Cosan V2_Dólar_Relatório Gerencial" xfId="32279"/>
    <cellStyle name="s_Valuation _DB Dados do Mercado_Sistema Cosan V2_Dólar_Relatório Gerencial 2" xfId="32280"/>
    <cellStyle name="s_Valuation _DB Dados do Mercado_Sistema Cosan V2_Dólar_Relatório Gerencial 2_15-FINANCEIRAS" xfId="32281"/>
    <cellStyle name="s_Valuation _DB Dados do Mercado_Sistema Cosan V2_Dólar_Relatório Gerencial_15-FINANCEIRAS" xfId="32282"/>
    <cellStyle name="s_Valuation _DB Dados do Mercado_Sistema Cosan V2_Dólar_Relatório Gerencial_15-FINANCEIRAS_1" xfId="32283"/>
    <cellStyle name="s_Valuation _DB Dados do Mercado_Sistema Cosan V2_Dólar_Relatório Gerencial_2-DRE" xfId="32284"/>
    <cellStyle name="s_Valuation _DB Dados do Mercado_Sistema Cosan V2_Dólar_Relatório Gerencial_2-DRE_Dep_Judiciais-Contingências" xfId="32285"/>
    <cellStyle name="s_Valuation _DB Dados do Mercado_Sistema Cosan V2_Dólar_Relatório Gerencial_2-DRE_DFC Gerencial" xfId="32286"/>
    <cellStyle name="s_Valuation _DB Dados do Mercado_Sistema Cosan V2_Dólar_Relatório Gerencial_2-DRE_DMPL" xfId="32287"/>
    <cellStyle name="s_Valuation _DB Dados do Mercado_Sistema Cosan V2_Dólar_Relatório Gerencial_3-Balanço" xfId="32288"/>
    <cellStyle name="s_Valuation _DB Dados do Mercado_Sistema Cosan V2_Dólar_Relatório Gerencial_7-Estoque" xfId="32289"/>
    <cellStyle name="s_Valuation _DB Dados do Mercado_Sistema Cosan V2_EXTRAÇÃO EXPOSIÇÃO" xfId="32290"/>
    <cellStyle name="s_Valuation _DB Dados do Mercado_Sistema Cosan V2_EXTRAÇÃO EXPOSIÇÃO 2" xfId="32291"/>
    <cellStyle name="s_Valuation _DB Dados do Mercado_Sistema Cosan V2_EXTRAÇÃO EXPOSIÇÃO 2_15-FINANCEIRAS" xfId="32292"/>
    <cellStyle name="s_Valuation _DB Dados do Mercado_Sistema Cosan V2_EXTRAÇÃO EXPOSIÇÃO_15-FINANCEIRAS" xfId="32293"/>
    <cellStyle name="s_Valuation _DB Dados do Mercado_Sistema Cosan V2_EXTRAÇÃO EXPOSIÇÃO_15-FINANCEIRAS_1" xfId="32294"/>
    <cellStyle name="s_Valuation _DB Dados do Mercado_Sistema Cosan V2_EXTRAÇÃO EXPOSIÇÃO_2-DRE" xfId="32295"/>
    <cellStyle name="s_Valuation _DB Dados do Mercado_Sistema Cosan V2_EXTRAÇÃO EXPOSIÇÃO_2-DRE_Dep_Judiciais-Contingências" xfId="32296"/>
    <cellStyle name="s_Valuation _DB Dados do Mercado_Sistema Cosan V2_EXTRAÇÃO EXPOSIÇÃO_2-DRE_DFC Gerencial" xfId="32297"/>
    <cellStyle name="s_Valuation _DB Dados do Mercado_Sistema Cosan V2_EXTRAÇÃO EXPOSIÇÃO_2-DRE_DMPL" xfId="32298"/>
    <cellStyle name="s_Valuation _DB Dados do Mercado_Sistema Cosan V2_EXTRAÇÃO EXPOSIÇÃO_3-Balanço" xfId="32299"/>
    <cellStyle name="s_Valuation _DB Dados do Mercado_Sistema Cosan V2_EXTRAÇÃO EXPOSIÇÃO_7-Estoque" xfId="32300"/>
    <cellStyle name="s_Valuation _DB Dados do Mercado_Sistema Cosan V2_EXTRAÇÃO EXPOSIÇÃO_Relatório Gerencial" xfId="32301"/>
    <cellStyle name="s_Valuation _DB Dados do Mercado_Sistema Cosan V2_EXTRAÇÃO EXPOSIÇÃO_Relatório Gerencial 2" xfId="32302"/>
    <cellStyle name="s_Valuation _DB Dados do Mercado_Sistema Cosan V2_EXTRAÇÃO EXPOSIÇÃO_Relatório Gerencial 2_15-FINANCEIRAS" xfId="32303"/>
    <cellStyle name="s_Valuation _DB Dados do Mercado_Sistema Cosan V2_EXTRAÇÃO EXPOSIÇÃO_Relatório Gerencial_15-FINANCEIRAS" xfId="32304"/>
    <cellStyle name="s_Valuation _DB Dados do Mercado_Sistema Cosan V2_EXTRAÇÃO EXPOSIÇÃO_Relatório Gerencial_15-FINANCEIRAS_1" xfId="32305"/>
    <cellStyle name="s_Valuation _DB Dados do Mercado_Sistema Cosan V2_EXTRAÇÃO EXPOSIÇÃO_Relatório Gerencial_2-DRE" xfId="32306"/>
    <cellStyle name="s_Valuation _DB Dados do Mercado_Sistema Cosan V2_EXTRAÇÃO EXPOSIÇÃO_Relatório Gerencial_2-DRE_Dep_Judiciais-Contingências" xfId="32307"/>
    <cellStyle name="s_Valuation _DB Dados do Mercado_Sistema Cosan V2_EXTRAÇÃO EXPOSIÇÃO_Relatório Gerencial_2-DRE_DFC Gerencial" xfId="32308"/>
    <cellStyle name="s_Valuation _DB Dados do Mercado_Sistema Cosan V2_EXTRAÇÃO EXPOSIÇÃO_Relatório Gerencial_2-DRE_DMPL" xfId="32309"/>
    <cellStyle name="s_Valuation _DB Dados do Mercado_Sistema Cosan V2_EXTRAÇÃO EXPOSIÇÃO_Relatório Gerencial_3-Balanço" xfId="32310"/>
    <cellStyle name="s_Valuation _DB Dados do Mercado_Sistema Cosan V2_EXTRAÇÃO EXPOSIÇÃO_Relatório Gerencial_7-Estoque" xfId="32311"/>
    <cellStyle name="s_Valuation _DB Dados do Mercado_Sistema Cosan V2_Fimat Sugar #11 +10%" xfId="32312"/>
    <cellStyle name="s_Valuation _DB Dados do Mercado_Sistema Cosan V2_Fimat Sugar #11 +10% 2" xfId="32313"/>
    <cellStyle name="s_Valuation _DB Dados do Mercado_Sistema Cosan V2_Fimat Sugar #11 +10% 2_15-FINANCEIRAS" xfId="32314"/>
    <cellStyle name="s_Valuation _DB Dados do Mercado_Sistema Cosan V2_Fimat Sugar #11 +10%_15-FINANCEIRAS" xfId="32315"/>
    <cellStyle name="s_Valuation _DB Dados do Mercado_Sistema Cosan V2_Fimat Sugar #11 +10%_15-FINANCEIRAS_1" xfId="32316"/>
    <cellStyle name="s_Valuation _DB Dados do Mercado_Sistema Cosan V2_Fimat Sugar #11 +10%_2-DRE" xfId="32317"/>
    <cellStyle name="s_Valuation _DB Dados do Mercado_Sistema Cosan V2_Fimat Sugar #11 +10%_2-DRE_Dep_Judiciais-Contingências" xfId="32318"/>
    <cellStyle name="s_Valuation _DB Dados do Mercado_Sistema Cosan V2_Fimat Sugar #11 +10%_2-DRE_DFC Gerencial" xfId="32319"/>
    <cellStyle name="s_Valuation _DB Dados do Mercado_Sistema Cosan V2_Fimat Sugar #11 +10%_2-DRE_DMPL" xfId="32320"/>
    <cellStyle name="s_Valuation _DB Dados do Mercado_Sistema Cosan V2_Fimat Sugar #11 +10%_3-Balanço" xfId="32321"/>
    <cellStyle name="s_Valuation _DB Dados do Mercado_Sistema Cosan V2_Fimat Sugar #11 +10%_7-Estoque" xfId="32322"/>
    <cellStyle name="s_Valuation _DB Dados do Mercado_Sistema Cosan V2_Fimat Sugar #11 +10%_Relatório Gerencial" xfId="32323"/>
    <cellStyle name="s_Valuation _DB Dados do Mercado_Sistema Cosan V2_Fimat Sugar #11 +10%_Relatório Gerencial 2" xfId="32324"/>
    <cellStyle name="s_Valuation _DB Dados do Mercado_Sistema Cosan V2_Fimat Sugar #11 +10%_Relatório Gerencial 2_15-FINANCEIRAS" xfId="32325"/>
    <cellStyle name="s_Valuation _DB Dados do Mercado_Sistema Cosan V2_Fimat Sugar #11 +10%_Relatório Gerencial_15-FINANCEIRAS" xfId="32326"/>
    <cellStyle name="s_Valuation _DB Dados do Mercado_Sistema Cosan V2_Fimat Sugar #11 +10%_Relatório Gerencial_15-FINANCEIRAS_1" xfId="32327"/>
    <cellStyle name="s_Valuation _DB Dados do Mercado_Sistema Cosan V2_Fimat Sugar #11 +10%_Relatório Gerencial_2-DRE" xfId="32328"/>
    <cellStyle name="s_Valuation _DB Dados do Mercado_Sistema Cosan V2_Fimat Sugar #11 +10%_Relatório Gerencial_2-DRE_Dep_Judiciais-Contingências" xfId="32329"/>
    <cellStyle name="s_Valuation _DB Dados do Mercado_Sistema Cosan V2_Fimat Sugar #11 +10%_Relatório Gerencial_2-DRE_DFC Gerencial" xfId="32330"/>
    <cellStyle name="s_Valuation _DB Dados do Mercado_Sistema Cosan V2_Fimat Sugar #11 +10%_Relatório Gerencial_2-DRE_DMPL" xfId="32331"/>
    <cellStyle name="s_Valuation _DB Dados do Mercado_Sistema Cosan V2_Fimat Sugar #11 +10%_Relatório Gerencial_3-Balanço" xfId="32332"/>
    <cellStyle name="s_Valuation _DB Dados do Mercado_Sistema Cosan V2_Fimat Sugar #11 +10%_Relatório Gerencial_7-Estoque" xfId="32333"/>
    <cellStyle name="s_Valuation _DB Dados do Mercado_Sistema Cosan V2_Fortis  Sugar #11 +10% " xfId="32334"/>
    <cellStyle name="s_Valuation _DB Dados do Mercado_Sistema Cosan V2_Fortis  Sugar #11 +10%  2" xfId="32335"/>
    <cellStyle name="s_Valuation _DB Dados do Mercado_Sistema Cosan V2_Fortis  Sugar #11 +10%  2_15-FINANCEIRAS" xfId="32336"/>
    <cellStyle name="s_Valuation _DB Dados do Mercado_Sistema Cosan V2_Fortis  Sugar #11 +10%  3" xfId="32337"/>
    <cellStyle name="s_Valuation _DB Dados do Mercado_Sistema Cosan V2_Fortis  Sugar #11 +10%  3_COMGAS" xfId="32338"/>
    <cellStyle name="s_Valuation _DB Dados do Mercado_Sistema Cosan V2_Fortis  Sugar #11 +10%  3_OUTROS NEGÓCIOS" xfId="32339"/>
    <cellStyle name="s_Valuation _DB Dados do Mercado_Sistema Cosan V2_Fortis  Sugar #11 +10%  3_RUMO" xfId="32340"/>
    <cellStyle name="s_Valuation _DB Dados do Mercado_Sistema Cosan V2_Fortis  Sugar #11 +10% _15-FINANCEIRAS" xfId="32341"/>
    <cellStyle name="s_Valuation _DB Dados do Mercado_Sistema Cosan V2_Fortis  Sugar #11 +10% _15-FINANCEIRAS_1" xfId="32342"/>
    <cellStyle name="s_Valuation _DB Dados do Mercado_Sistema Cosan V2_Fortis  Sugar #11 +10% _2-DRE" xfId="32343"/>
    <cellStyle name="s_Valuation _DB Dados do Mercado_Sistema Cosan V2_Fortis  Sugar #11 +10% _2-DRE_Dep_Judiciais-Contingências" xfId="32344"/>
    <cellStyle name="s_Valuation _DB Dados do Mercado_Sistema Cosan V2_Fortis  Sugar #11 +10% _2-DRE_DFC Gerencial" xfId="32345"/>
    <cellStyle name="s_Valuation _DB Dados do Mercado_Sistema Cosan V2_Fortis  Sugar #11 +10% _2-DRE_DMPL" xfId="32346"/>
    <cellStyle name="s_Valuation _DB Dados do Mercado_Sistema Cosan V2_Fortis  Sugar #11 +10% _3-Balanço" xfId="32347"/>
    <cellStyle name="s_Valuation _DB Dados do Mercado_Sistema Cosan V2_Fortis  Sugar #11 +10% _7-Estoque" xfId="32348"/>
    <cellStyle name="s_Valuation _DB Dados do Mercado_Sistema Cosan V2_Fortis  Sugar #11 +10% _CRE - Aging" xfId="32349"/>
    <cellStyle name="s_Valuation _DB Dados do Mercado_Sistema Cosan V2_Fortis  Sugar #11 +10% _CV-CF Elevação" xfId="32350"/>
    <cellStyle name="s_Valuation _DB Dados do Mercado_Sistema Cosan V2_Fortis  Sugar #11 +10% _CV-CF Transporte" xfId="32351"/>
    <cellStyle name="s_Valuation _DB Dados do Mercado_Sistema Cosan V2_Fortis  Sugar #11 +10% _Dep_Judiciais-Contingências" xfId="32352"/>
    <cellStyle name="s_Valuation _DB Dados do Mercado_Sistema Cosan V2_Fortis  Sugar #11 +10% _DFC Gerencial" xfId="32353"/>
    <cellStyle name="s_Valuation _DB Dados do Mercado_Sistema Cosan V2_Fortis  Sugar #11 +10% _DFC Gerencial_1" xfId="32354"/>
    <cellStyle name="s_Valuation _DB Dados do Mercado_Sistema Cosan V2_Fortis  Sugar #11 +10% _DFC Gerencial_Dep_Judiciais-Contingências" xfId="32355"/>
    <cellStyle name="s_Valuation _DB Dados do Mercado_Sistema Cosan V2_Fortis  Sugar #11 +10% _DFC Gerencial_DFC Gerencial" xfId="32356"/>
    <cellStyle name="s_Valuation _DB Dados do Mercado_Sistema Cosan V2_Fortis  Sugar #11 +10% _DFC Gerencial_DMPL" xfId="32357"/>
    <cellStyle name="s_Valuation _DB Dados do Mercado_Sistema Cosan V2_Fortis  Sugar #11 +10% _DFC Indireto_Novo" xfId="32358"/>
    <cellStyle name="s_Valuation _DB Dados do Mercado_Sistema Cosan V2_Fortis  Sugar #11 +10% _DMPL" xfId="32359"/>
    <cellStyle name="s_Valuation _DB Dados do Mercado_Sistema Cosan V2_Fortis  Sugar #11 +10% _Ind_Consol" xfId="32360"/>
    <cellStyle name="s_Valuation _DB Dados do Mercado_Sistema Cosan V2_Fortis  Sugar #11 +10% _IR Diferido" xfId="32361"/>
    <cellStyle name="s_Valuation _DB Dados do Mercado_Sistema Cosan V2_Fortis  Sugar #11 +10% _Mapa de endividamento" xfId="32362"/>
    <cellStyle name="s_Valuation _DB Dados do Mercado_Sistema Cosan V2_Fortis  Sugar #11 +10% _Outras oper's" xfId="32363"/>
    <cellStyle name="s_Valuation _DB Dados do Mercado_Sistema Cosan V2_Fortis  Sugar #11 +10% _Outras oper's_COMGAS" xfId="32364"/>
    <cellStyle name="s_Valuation _DB Dados do Mercado_Sistema Cosan V2_Fortis  Sugar #11 +10% _Outras oper's_OUTROS NEGÓCIOS" xfId="32365"/>
    <cellStyle name="s_Valuation _DB Dados do Mercado_Sistema Cosan V2_Fortis  Sugar #11 +10% _Outras oper's_RUMO" xfId="32366"/>
    <cellStyle name="s_Valuation _DB Dados do Mercado_Sistema Cosan V2_Fortis  Sugar #11 +10% _Receitas" xfId="32367"/>
    <cellStyle name="s_Valuation _DB Dados do Mercado_Sistema Cosan V2_Fortis  Sugar #11 +10% _Relatório Gerencial" xfId="32368"/>
    <cellStyle name="s_Valuation _DB Dados do Mercado_Sistema Cosan V2_Fortis  Sugar #11 +10% _Relatório Gerencial 2" xfId="32369"/>
    <cellStyle name="s_Valuation _DB Dados do Mercado_Sistema Cosan V2_Fortis  Sugar #11 +10% _Relatório Gerencial 2_15-FINANCEIRAS" xfId="32370"/>
    <cellStyle name="s_Valuation _DB Dados do Mercado_Sistema Cosan V2_Fortis  Sugar #11 +10% _Relatório Gerencial_15-FINANCEIRAS" xfId="32371"/>
    <cellStyle name="s_Valuation _DB Dados do Mercado_Sistema Cosan V2_Fortis  Sugar #11 +10% _Relatório Gerencial_15-FINANCEIRAS_1" xfId="32372"/>
    <cellStyle name="s_Valuation _DB Dados do Mercado_Sistema Cosan V2_Fortis  Sugar #11 +10% _Relatório Gerencial_2-DRE" xfId="32373"/>
    <cellStyle name="s_Valuation _DB Dados do Mercado_Sistema Cosan V2_Fortis  Sugar #11 +10% _Relatório Gerencial_2-DRE_Dep_Judiciais-Contingências" xfId="32374"/>
    <cellStyle name="s_Valuation _DB Dados do Mercado_Sistema Cosan V2_Fortis  Sugar #11 +10% _Relatório Gerencial_2-DRE_DFC Gerencial" xfId="32375"/>
    <cellStyle name="s_Valuation _DB Dados do Mercado_Sistema Cosan V2_Fortis  Sugar #11 +10% _Relatório Gerencial_2-DRE_DMPL" xfId="32376"/>
    <cellStyle name="s_Valuation _DB Dados do Mercado_Sistema Cosan V2_Fortis  Sugar #11 +10% _Relatório Gerencial_3-Balanço" xfId="32377"/>
    <cellStyle name="s_Valuation _DB Dados do Mercado_Sistema Cosan V2_Fortis  Sugar #11 +10% _Relatório Gerencial_7-Estoque" xfId="32378"/>
    <cellStyle name="s_Valuation _DB Dados do Mercado_Sistema Cosan V2_Heating Oil" xfId="32379"/>
    <cellStyle name="s_Valuation _DB Dados do Mercado_Sistema Cosan V2_Heating Oil 2" xfId="32380"/>
    <cellStyle name="s_Valuation _DB Dados do Mercado_Sistema Cosan V2_Heating Oil 2_15-FINANCEIRAS" xfId="32381"/>
    <cellStyle name="s_Valuation _DB Dados do Mercado_Sistema Cosan V2_Heating Oil_15-FINANCEIRAS" xfId="32382"/>
    <cellStyle name="s_Valuation _DB Dados do Mercado_Sistema Cosan V2_Heating Oil_15-FINANCEIRAS_1" xfId="32383"/>
    <cellStyle name="s_Valuation _DB Dados do Mercado_Sistema Cosan V2_Heating Oil_2-DRE" xfId="32384"/>
    <cellStyle name="s_Valuation _DB Dados do Mercado_Sistema Cosan V2_Heating Oil_2-DRE_Dep_Judiciais-Contingências" xfId="32385"/>
    <cellStyle name="s_Valuation _DB Dados do Mercado_Sistema Cosan V2_Heating Oil_2-DRE_DFC Gerencial" xfId="32386"/>
    <cellStyle name="s_Valuation _DB Dados do Mercado_Sistema Cosan V2_Heating Oil_2-DRE_DMPL" xfId="32387"/>
    <cellStyle name="s_Valuation _DB Dados do Mercado_Sistema Cosan V2_Heating Oil_3-Balanço" xfId="32388"/>
    <cellStyle name="s_Valuation _DB Dados do Mercado_Sistema Cosan V2_Heating Oil_7-Estoque" xfId="32389"/>
    <cellStyle name="s_Valuation _DB Dados do Mercado_Sistema Cosan V2_Heating Oil_Relatório Gerencial" xfId="32390"/>
    <cellStyle name="s_Valuation _DB Dados do Mercado_Sistema Cosan V2_Heating Oil_Relatório Gerencial 2" xfId="32391"/>
    <cellStyle name="s_Valuation _DB Dados do Mercado_Sistema Cosan V2_Heating Oil_Relatório Gerencial 2_15-FINANCEIRAS" xfId="32392"/>
    <cellStyle name="s_Valuation _DB Dados do Mercado_Sistema Cosan V2_Heating Oil_Relatório Gerencial_15-FINANCEIRAS" xfId="32393"/>
    <cellStyle name="s_Valuation _DB Dados do Mercado_Sistema Cosan V2_Heating Oil_Relatório Gerencial_15-FINANCEIRAS_1" xfId="32394"/>
    <cellStyle name="s_Valuation _DB Dados do Mercado_Sistema Cosan V2_Heating Oil_Relatório Gerencial_2-DRE" xfId="32395"/>
    <cellStyle name="s_Valuation _DB Dados do Mercado_Sistema Cosan V2_Heating Oil_Relatório Gerencial_2-DRE_Dep_Judiciais-Contingências" xfId="32396"/>
    <cellStyle name="s_Valuation _DB Dados do Mercado_Sistema Cosan V2_Heating Oil_Relatório Gerencial_2-DRE_DFC Gerencial" xfId="32397"/>
    <cellStyle name="s_Valuation _DB Dados do Mercado_Sistema Cosan V2_Heating Oil_Relatório Gerencial_2-DRE_DMPL" xfId="32398"/>
    <cellStyle name="s_Valuation _DB Dados do Mercado_Sistema Cosan V2_Heating Oil_Relatório Gerencial_3-Balanço" xfId="32399"/>
    <cellStyle name="s_Valuation _DB Dados do Mercado_Sistema Cosan V2_Heating Oil_Relatório Gerencial_7-Estoque" xfId="32400"/>
    <cellStyle name="s_Valuation _DB Dados do Mercado_Sistema Cosan V2_Hencorp Sugar #11 +10%" xfId="32401"/>
    <cellStyle name="s_Valuation _DB Dados do Mercado_Sistema Cosan V2_Hencorp Sugar #11 +10% 2" xfId="32402"/>
    <cellStyle name="s_Valuation _DB Dados do Mercado_Sistema Cosan V2_Hencorp Sugar #11 +10% 2_15-FINANCEIRAS" xfId="32403"/>
    <cellStyle name="s_Valuation _DB Dados do Mercado_Sistema Cosan V2_Hencorp Sugar #11 +10%_15-FINANCEIRAS" xfId="32404"/>
    <cellStyle name="s_Valuation _DB Dados do Mercado_Sistema Cosan V2_Hencorp Sugar #11 +10%_15-FINANCEIRAS_1" xfId="32405"/>
    <cellStyle name="s_Valuation _DB Dados do Mercado_Sistema Cosan V2_Hencorp Sugar #11 +10%_2-DRE" xfId="32406"/>
    <cellStyle name="s_Valuation _DB Dados do Mercado_Sistema Cosan V2_Hencorp Sugar #11 +10%_2-DRE_Dep_Judiciais-Contingências" xfId="32407"/>
    <cellStyle name="s_Valuation _DB Dados do Mercado_Sistema Cosan V2_Hencorp Sugar #11 +10%_2-DRE_DFC Gerencial" xfId="32408"/>
    <cellStyle name="s_Valuation _DB Dados do Mercado_Sistema Cosan V2_Hencorp Sugar #11 +10%_2-DRE_DMPL" xfId="32409"/>
    <cellStyle name="s_Valuation _DB Dados do Mercado_Sistema Cosan V2_Hencorp Sugar #11 +10%_3-Balanço" xfId="32410"/>
    <cellStyle name="s_Valuation _DB Dados do Mercado_Sistema Cosan V2_Hencorp Sugar #11 +10%_7-Estoque" xfId="32411"/>
    <cellStyle name="s_Valuation _DB Dados do Mercado_Sistema Cosan V2_Hencorp Sugar #11 +10%_Relatório Gerencial" xfId="32412"/>
    <cellStyle name="s_Valuation _DB Dados do Mercado_Sistema Cosan V2_Hencorp Sugar #11 +10%_Relatório Gerencial 2" xfId="32413"/>
    <cellStyle name="s_Valuation _DB Dados do Mercado_Sistema Cosan V2_Hencorp Sugar #11 +10%_Relatório Gerencial 2_15-FINANCEIRAS" xfId="32414"/>
    <cellStyle name="s_Valuation _DB Dados do Mercado_Sistema Cosan V2_Hencorp Sugar #11 +10%_Relatório Gerencial_15-FINANCEIRAS" xfId="32415"/>
    <cellStyle name="s_Valuation _DB Dados do Mercado_Sistema Cosan V2_Hencorp Sugar #11 +10%_Relatório Gerencial_15-FINANCEIRAS_1" xfId="32416"/>
    <cellStyle name="s_Valuation _DB Dados do Mercado_Sistema Cosan V2_Hencorp Sugar #11 +10%_Relatório Gerencial_2-DRE" xfId="32417"/>
    <cellStyle name="s_Valuation _DB Dados do Mercado_Sistema Cosan V2_Hencorp Sugar #11 +10%_Relatório Gerencial_2-DRE_Dep_Judiciais-Contingências" xfId="32418"/>
    <cellStyle name="s_Valuation _DB Dados do Mercado_Sistema Cosan V2_Hencorp Sugar #11 +10%_Relatório Gerencial_2-DRE_DFC Gerencial" xfId="32419"/>
    <cellStyle name="s_Valuation _DB Dados do Mercado_Sistema Cosan V2_Hencorp Sugar #11 +10%_Relatório Gerencial_2-DRE_DMPL" xfId="32420"/>
    <cellStyle name="s_Valuation _DB Dados do Mercado_Sistema Cosan V2_Hencorp Sugar #11 +10%_Relatório Gerencial_3-Balanço" xfId="32421"/>
    <cellStyle name="s_Valuation _DB Dados do Mercado_Sistema Cosan V2_Hencorp Sugar #11 +10%_Relatório Gerencial_7-Estoque" xfId="32422"/>
    <cellStyle name="s_Valuation _DB Dados do Mercado_Sistema Cosan V2_Liquidação" xfId="32423"/>
    <cellStyle name="s_Valuation _DB Dados do Mercado_Sistema Cosan V2_Liquidação 2" xfId="32424"/>
    <cellStyle name="s_Valuation _DB Dados do Mercado_Sistema Cosan V2_Liquidação 2_15-FINANCEIRAS" xfId="32425"/>
    <cellStyle name="s_Valuation _DB Dados do Mercado_Sistema Cosan V2_Liquidação_15-FINANCEIRAS" xfId="32426"/>
    <cellStyle name="s_Valuation _DB Dados do Mercado_Sistema Cosan V2_Liquidação_15-FINANCEIRAS_1" xfId="32427"/>
    <cellStyle name="s_Valuation _DB Dados do Mercado_Sistema Cosan V2_Liquidação_2-DRE" xfId="32428"/>
    <cellStyle name="s_Valuation _DB Dados do Mercado_Sistema Cosan V2_Liquidação_2-DRE_Dep_Judiciais-Contingências" xfId="32429"/>
    <cellStyle name="s_Valuation _DB Dados do Mercado_Sistema Cosan V2_Liquidação_2-DRE_DFC Gerencial" xfId="32430"/>
    <cellStyle name="s_Valuation _DB Dados do Mercado_Sistema Cosan V2_Liquidação_2-DRE_DMPL" xfId="32431"/>
    <cellStyle name="s_Valuation _DB Dados do Mercado_Sistema Cosan V2_Liquidação_3-Balanço" xfId="32432"/>
    <cellStyle name="s_Valuation _DB Dados do Mercado_Sistema Cosan V2_Liquidação_7-Estoque" xfId="32433"/>
    <cellStyle name="s_Valuation _DB Dados do Mercado_Sistema Cosan V2_Liquidação_Relatório Gerencial" xfId="32434"/>
    <cellStyle name="s_Valuation _DB Dados do Mercado_Sistema Cosan V2_Liquidação_Relatório Gerencial 2" xfId="32435"/>
    <cellStyle name="s_Valuation _DB Dados do Mercado_Sistema Cosan V2_Liquidação_Relatório Gerencial 2_15-FINANCEIRAS" xfId="32436"/>
    <cellStyle name="s_Valuation _DB Dados do Mercado_Sistema Cosan V2_Liquidação_Relatório Gerencial_15-FINANCEIRAS" xfId="32437"/>
    <cellStyle name="s_Valuation _DB Dados do Mercado_Sistema Cosan V2_Liquidação_Relatório Gerencial_15-FINANCEIRAS_1" xfId="32438"/>
    <cellStyle name="s_Valuation _DB Dados do Mercado_Sistema Cosan V2_Liquidação_Relatório Gerencial_2-DRE" xfId="32439"/>
    <cellStyle name="s_Valuation _DB Dados do Mercado_Sistema Cosan V2_Liquidação_Relatório Gerencial_2-DRE_Dep_Judiciais-Contingências" xfId="32440"/>
    <cellStyle name="s_Valuation _DB Dados do Mercado_Sistema Cosan V2_Liquidação_Relatório Gerencial_2-DRE_DFC Gerencial" xfId="32441"/>
    <cellStyle name="s_Valuation _DB Dados do Mercado_Sistema Cosan V2_Liquidação_Relatório Gerencial_2-DRE_DMPL" xfId="32442"/>
    <cellStyle name="s_Valuation _DB Dados do Mercado_Sistema Cosan V2_Liquidação_Relatório Gerencial_3-Balanço" xfId="32443"/>
    <cellStyle name="s_Valuation _DB Dados do Mercado_Sistema Cosan V2_Liquidação_Relatório Gerencial_7-Estoque" xfId="32444"/>
    <cellStyle name="s_Valuation _DB Dados do Mercado_Sistema Cosan V2_MTD" xfId="32445"/>
    <cellStyle name="s_Valuation _DB Dados do Mercado_Sistema Cosan V2_MTD 2" xfId="32446"/>
    <cellStyle name="s_Valuation _DB Dados do Mercado_Sistema Cosan V2_MTD 2_15-FINANCEIRAS" xfId="32447"/>
    <cellStyle name="s_Valuation _DB Dados do Mercado_Sistema Cosan V2_MTD_15-FINANCEIRAS" xfId="32448"/>
    <cellStyle name="s_Valuation _DB Dados do Mercado_Sistema Cosan V2_MTD_15-FINANCEIRAS_1" xfId="32449"/>
    <cellStyle name="s_Valuation _DB Dados do Mercado_Sistema Cosan V2_MTD_2-DRE" xfId="32450"/>
    <cellStyle name="s_Valuation _DB Dados do Mercado_Sistema Cosan V2_MTD_2-DRE_Dep_Judiciais-Contingências" xfId="32451"/>
    <cellStyle name="s_Valuation _DB Dados do Mercado_Sistema Cosan V2_MTD_2-DRE_DFC Gerencial" xfId="32452"/>
    <cellStyle name="s_Valuation _DB Dados do Mercado_Sistema Cosan V2_MTD_2-DRE_DMPL" xfId="32453"/>
    <cellStyle name="s_Valuation _DB Dados do Mercado_Sistema Cosan V2_MTD_3-Balanço" xfId="32454"/>
    <cellStyle name="s_Valuation _DB Dados do Mercado_Sistema Cosan V2_MTD_7-Estoque" xfId="32455"/>
    <cellStyle name="s_Valuation _DB Dados do Mercado_Sistema Cosan V2_MTD_Relatório Gerencial" xfId="32456"/>
    <cellStyle name="s_Valuation _DB Dados do Mercado_Sistema Cosan V2_MTD_Relatório Gerencial 2" xfId="32457"/>
    <cellStyle name="s_Valuation _DB Dados do Mercado_Sistema Cosan V2_MTD_Relatório Gerencial 2_15-FINANCEIRAS" xfId="32458"/>
    <cellStyle name="s_Valuation _DB Dados do Mercado_Sistema Cosan V2_MTD_Relatório Gerencial_15-FINANCEIRAS" xfId="32459"/>
    <cellStyle name="s_Valuation _DB Dados do Mercado_Sistema Cosan V2_MTD_Relatório Gerencial_15-FINANCEIRAS_1" xfId="32460"/>
    <cellStyle name="s_Valuation _DB Dados do Mercado_Sistema Cosan V2_MTD_Relatório Gerencial_2-DRE" xfId="32461"/>
    <cellStyle name="s_Valuation _DB Dados do Mercado_Sistema Cosan V2_MTD_Relatório Gerencial_2-DRE_Dep_Judiciais-Contingências" xfId="32462"/>
    <cellStyle name="s_Valuation _DB Dados do Mercado_Sistema Cosan V2_MTD_Relatório Gerencial_2-DRE_DFC Gerencial" xfId="32463"/>
    <cellStyle name="s_Valuation _DB Dados do Mercado_Sistema Cosan V2_MTD_Relatório Gerencial_2-DRE_DMPL" xfId="32464"/>
    <cellStyle name="s_Valuation _DB Dados do Mercado_Sistema Cosan V2_MTD_Relatório Gerencial_3-Balanço" xfId="32465"/>
    <cellStyle name="s_Valuation _DB Dados do Mercado_Sistema Cosan V2_MTD_Relatório Gerencial_7-Estoque" xfId="32466"/>
    <cellStyle name="s_Valuation _DB Dados do Mercado_Sistema Cosan V2_Natixis Sugar #11 +10% " xfId="32467"/>
    <cellStyle name="s_Valuation _DB Dados do Mercado_Sistema Cosan V2_Natixis Sugar #11 +10%  2" xfId="32468"/>
    <cellStyle name="s_Valuation _DB Dados do Mercado_Sistema Cosan V2_Natixis Sugar #11 +10%  2_15-FINANCEIRAS" xfId="32469"/>
    <cellStyle name="s_Valuation _DB Dados do Mercado_Sistema Cosan V2_Natixis Sugar #11 +10%  3" xfId="32470"/>
    <cellStyle name="s_Valuation _DB Dados do Mercado_Sistema Cosan V2_Natixis Sugar #11 +10%  3_COMGAS" xfId="32471"/>
    <cellStyle name="s_Valuation _DB Dados do Mercado_Sistema Cosan V2_Natixis Sugar #11 +10%  3_OUTROS NEGÓCIOS" xfId="32472"/>
    <cellStyle name="s_Valuation _DB Dados do Mercado_Sistema Cosan V2_Natixis Sugar #11 +10%  3_RUMO" xfId="32473"/>
    <cellStyle name="s_Valuation _DB Dados do Mercado_Sistema Cosan V2_Natixis Sugar #11 +10% _15-FINANCEIRAS" xfId="32474"/>
    <cellStyle name="s_Valuation _DB Dados do Mercado_Sistema Cosan V2_Natixis Sugar #11 +10% _15-FINANCEIRAS_1" xfId="32475"/>
    <cellStyle name="s_Valuation _DB Dados do Mercado_Sistema Cosan V2_Natixis Sugar #11 +10% _2-DRE" xfId="32476"/>
    <cellStyle name="s_Valuation _DB Dados do Mercado_Sistema Cosan V2_Natixis Sugar #11 +10% _2-DRE_Dep_Judiciais-Contingências" xfId="32477"/>
    <cellStyle name="s_Valuation _DB Dados do Mercado_Sistema Cosan V2_Natixis Sugar #11 +10% _2-DRE_DFC Gerencial" xfId="32478"/>
    <cellStyle name="s_Valuation _DB Dados do Mercado_Sistema Cosan V2_Natixis Sugar #11 +10% _2-DRE_DMPL" xfId="32479"/>
    <cellStyle name="s_Valuation _DB Dados do Mercado_Sistema Cosan V2_Natixis Sugar #11 +10% _3-Balanço" xfId="32480"/>
    <cellStyle name="s_Valuation _DB Dados do Mercado_Sistema Cosan V2_Natixis Sugar #11 +10% _7-Estoque" xfId="32481"/>
    <cellStyle name="s_Valuation _DB Dados do Mercado_Sistema Cosan V2_Natixis Sugar #11 +10% _CRE - Aging" xfId="32482"/>
    <cellStyle name="s_Valuation _DB Dados do Mercado_Sistema Cosan V2_Natixis Sugar #11 +10% _CV-CF Elevação" xfId="32483"/>
    <cellStyle name="s_Valuation _DB Dados do Mercado_Sistema Cosan V2_Natixis Sugar #11 +10% _CV-CF Transporte" xfId="32484"/>
    <cellStyle name="s_Valuation _DB Dados do Mercado_Sistema Cosan V2_Natixis Sugar #11 +10% _Dep_Judiciais-Contingências" xfId="32485"/>
    <cellStyle name="s_Valuation _DB Dados do Mercado_Sistema Cosan V2_Natixis Sugar #11 +10% _DFC Gerencial" xfId="32486"/>
    <cellStyle name="s_Valuation _DB Dados do Mercado_Sistema Cosan V2_Natixis Sugar #11 +10% _DFC Gerencial_1" xfId="32487"/>
    <cellStyle name="s_Valuation _DB Dados do Mercado_Sistema Cosan V2_Natixis Sugar #11 +10% _DFC Gerencial_Dep_Judiciais-Contingências" xfId="32488"/>
    <cellStyle name="s_Valuation _DB Dados do Mercado_Sistema Cosan V2_Natixis Sugar #11 +10% _DFC Gerencial_DFC Gerencial" xfId="32489"/>
    <cellStyle name="s_Valuation _DB Dados do Mercado_Sistema Cosan V2_Natixis Sugar #11 +10% _DFC Gerencial_DMPL" xfId="32490"/>
    <cellStyle name="s_Valuation _DB Dados do Mercado_Sistema Cosan V2_Natixis Sugar #11 +10% _DFC Indireto_Novo" xfId="32491"/>
    <cellStyle name="s_Valuation _DB Dados do Mercado_Sistema Cosan V2_Natixis Sugar #11 +10% _DMPL" xfId="32492"/>
    <cellStyle name="s_Valuation _DB Dados do Mercado_Sistema Cosan V2_Natixis Sugar #11 +10% _Ind_Consol" xfId="32493"/>
    <cellStyle name="s_Valuation _DB Dados do Mercado_Sistema Cosan V2_Natixis Sugar #11 +10% _IR Diferido" xfId="32494"/>
    <cellStyle name="s_Valuation _DB Dados do Mercado_Sistema Cosan V2_Natixis Sugar #11 +10% _Mapa de endividamento" xfId="32495"/>
    <cellStyle name="s_Valuation _DB Dados do Mercado_Sistema Cosan V2_Natixis Sugar #11 +10% _Outras oper's" xfId="32496"/>
    <cellStyle name="s_Valuation _DB Dados do Mercado_Sistema Cosan V2_Natixis Sugar #11 +10% _Outras oper's_COMGAS" xfId="32497"/>
    <cellStyle name="s_Valuation _DB Dados do Mercado_Sistema Cosan V2_Natixis Sugar #11 +10% _Outras oper's_OUTROS NEGÓCIOS" xfId="32498"/>
    <cellStyle name="s_Valuation _DB Dados do Mercado_Sistema Cosan V2_Natixis Sugar #11 +10% _Outras oper's_RUMO" xfId="32499"/>
    <cellStyle name="s_Valuation _DB Dados do Mercado_Sistema Cosan V2_Natixis Sugar #11 +10% _Receitas" xfId="32500"/>
    <cellStyle name="s_Valuation _DB Dados do Mercado_Sistema Cosan V2_Natixis Sugar #11 +10% _Relatório Gerencial" xfId="32501"/>
    <cellStyle name="s_Valuation _DB Dados do Mercado_Sistema Cosan V2_Natixis Sugar #11 +10% _Relatório Gerencial 2" xfId="32502"/>
    <cellStyle name="s_Valuation _DB Dados do Mercado_Sistema Cosan V2_Natixis Sugar #11 +10% _Relatório Gerencial 2_15-FINANCEIRAS" xfId="32503"/>
    <cellStyle name="s_Valuation _DB Dados do Mercado_Sistema Cosan V2_Natixis Sugar #11 +10% _Relatório Gerencial_15-FINANCEIRAS" xfId="32504"/>
    <cellStyle name="s_Valuation _DB Dados do Mercado_Sistema Cosan V2_Natixis Sugar #11 +10% _Relatório Gerencial_15-FINANCEIRAS_1" xfId="32505"/>
    <cellStyle name="s_Valuation _DB Dados do Mercado_Sistema Cosan V2_Natixis Sugar #11 +10% _Relatório Gerencial_2-DRE" xfId="32506"/>
    <cellStyle name="s_Valuation _DB Dados do Mercado_Sistema Cosan V2_Natixis Sugar #11 +10% _Relatório Gerencial_2-DRE_Dep_Judiciais-Contingências" xfId="32507"/>
    <cellStyle name="s_Valuation _DB Dados do Mercado_Sistema Cosan V2_Natixis Sugar #11 +10% _Relatório Gerencial_2-DRE_DFC Gerencial" xfId="32508"/>
    <cellStyle name="s_Valuation _DB Dados do Mercado_Sistema Cosan V2_Natixis Sugar #11 +10% _Relatório Gerencial_2-DRE_DMPL" xfId="32509"/>
    <cellStyle name="s_Valuation _DB Dados do Mercado_Sistema Cosan V2_Natixis Sugar #11 +10% _Relatório Gerencial_3-Balanço" xfId="32510"/>
    <cellStyle name="s_Valuation _DB Dados do Mercado_Sistema Cosan V2_Natixis Sugar #11 +10% _Relatório Gerencial_7-Estoque" xfId="32511"/>
    <cellStyle name="s_Valuation _DB Dados do Mercado_Sistema Cosan V2_NDF" xfId="32512"/>
    <cellStyle name="s_Valuation _DB Dados do Mercado_Sistema Cosan V2_NDF 2" xfId="32513"/>
    <cellStyle name="s_Valuation _DB Dados do Mercado_Sistema Cosan V2_NDF 2_15-FINANCEIRAS" xfId="32514"/>
    <cellStyle name="s_Valuation _DB Dados do Mercado_Sistema Cosan V2_NDF OffShore" xfId="32515"/>
    <cellStyle name="s_Valuation _DB Dados do Mercado_Sistema Cosan V2_NDF OffShore 2" xfId="32516"/>
    <cellStyle name="s_Valuation _DB Dados do Mercado_Sistema Cosan V2_NDF OffShore 2_15-FINANCEIRAS" xfId="32517"/>
    <cellStyle name="s_Valuation _DB Dados do Mercado_Sistema Cosan V2_NDF OffShore_15-FINANCEIRAS" xfId="32518"/>
    <cellStyle name="s_Valuation _DB Dados do Mercado_Sistema Cosan V2_NDF OffShore_15-FINANCEIRAS_1" xfId="32519"/>
    <cellStyle name="s_Valuation _DB Dados do Mercado_Sistema Cosan V2_NDF OffShore_2-DRE" xfId="32520"/>
    <cellStyle name="s_Valuation _DB Dados do Mercado_Sistema Cosan V2_NDF OffShore_2-DRE_Dep_Judiciais-Contingências" xfId="32521"/>
    <cellStyle name="s_Valuation _DB Dados do Mercado_Sistema Cosan V2_NDF OffShore_2-DRE_DFC Gerencial" xfId="32522"/>
    <cellStyle name="s_Valuation _DB Dados do Mercado_Sistema Cosan V2_NDF OffShore_2-DRE_DMPL" xfId="32523"/>
    <cellStyle name="s_Valuation _DB Dados do Mercado_Sistema Cosan V2_NDF OffShore_3-Balanço" xfId="32524"/>
    <cellStyle name="s_Valuation _DB Dados do Mercado_Sistema Cosan V2_NDF OffShore_7-Estoque" xfId="32525"/>
    <cellStyle name="s_Valuation _DB Dados do Mercado_Sistema Cosan V2_NDF OffShore_Relatório Gerencial" xfId="32526"/>
    <cellStyle name="s_Valuation _DB Dados do Mercado_Sistema Cosan V2_NDF OffShore_Relatório Gerencial 2" xfId="32527"/>
    <cellStyle name="s_Valuation _DB Dados do Mercado_Sistema Cosan V2_NDF OffShore_Relatório Gerencial 2_15-FINANCEIRAS" xfId="32528"/>
    <cellStyle name="s_Valuation _DB Dados do Mercado_Sistema Cosan V2_NDF OffShore_Relatório Gerencial_15-FINANCEIRAS" xfId="32529"/>
    <cellStyle name="s_Valuation _DB Dados do Mercado_Sistema Cosan V2_NDF OffShore_Relatório Gerencial_15-FINANCEIRAS_1" xfId="32530"/>
    <cellStyle name="s_Valuation _DB Dados do Mercado_Sistema Cosan V2_NDF OffShore_Relatório Gerencial_2-DRE" xfId="32531"/>
    <cellStyle name="s_Valuation _DB Dados do Mercado_Sistema Cosan V2_NDF OffShore_Relatório Gerencial_2-DRE_Dep_Judiciais-Contingências" xfId="32532"/>
    <cellStyle name="s_Valuation _DB Dados do Mercado_Sistema Cosan V2_NDF OffShore_Relatório Gerencial_2-DRE_DFC Gerencial" xfId="32533"/>
    <cellStyle name="s_Valuation _DB Dados do Mercado_Sistema Cosan V2_NDF OffShore_Relatório Gerencial_2-DRE_DMPL" xfId="32534"/>
    <cellStyle name="s_Valuation _DB Dados do Mercado_Sistema Cosan V2_NDF OffShore_Relatório Gerencial_3-Balanço" xfId="32535"/>
    <cellStyle name="s_Valuation _DB Dados do Mercado_Sistema Cosan V2_NDF OffShore_Relatório Gerencial_7-Estoque" xfId="32536"/>
    <cellStyle name="s_Valuation _DB Dados do Mercado_Sistema Cosan V2_NDF_15-FINANCEIRAS" xfId="32537"/>
    <cellStyle name="s_Valuation _DB Dados do Mercado_Sistema Cosan V2_NDF_15-FINANCEIRAS_1" xfId="32538"/>
    <cellStyle name="s_Valuation _DB Dados do Mercado_Sistema Cosan V2_NDF_2-DRE" xfId="32539"/>
    <cellStyle name="s_Valuation _DB Dados do Mercado_Sistema Cosan V2_NDF_2-DRE_Dep_Judiciais-Contingências" xfId="32540"/>
    <cellStyle name="s_Valuation _DB Dados do Mercado_Sistema Cosan V2_NDF_2-DRE_DFC Gerencial" xfId="32541"/>
    <cellStyle name="s_Valuation _DB Dados do Mercado_Sistema Cosan V2_NDF_2-DRE_DMPL" xfId="32542"/>
    <cellStyle name="s_Valuation _DB Dados do Mercado_Sistema Cosan V2_NDF_3-Balanço" xfId="32543"/>
    <cellStyle name="s_Valuation _DB Dados do Mercado_Sistema Cosan V2_NDF_7-Estoque" xfId="32544"/>
    <cellStyle name="s_Valuation _DB Dados do Mercado_Sistema Cosan V2_NDF_Relatório Gerencial" xfId="32545"/>
    <cellStyle name="s_Valuation _DB Dados do Mercado_Sistema Cosan V2_NDF_Relatório Gerencial 2" xfId="32546"/>
    <cellStyle name="s_Valuation _DB Dados do Mercado_Sistema Cosan V2_NDF_Relatório Gerencial 2_15-FINANCEIRAS" xfId="32547"/>
    <cellStyle name="s_Valuation _DB Dados do Mercado_Sistema Cosan V2_NDF_Relatório Gerencial_15-FINANCEIRAS" xfId="32548"/>
    <cellStyle name="s_Valuation _DB Dados do Mercado_Sistema Cosan V2_NDF_Relatório Gerencial_15-FINANCEIRAS_1" xfId="32549"/>
    <cellStyle name="s_Valuation _DB Dados do Mercado_Sistema Cosan V2_NDF_Relatório Gerencial_2-DRE" xfId="32550"/>
    <cellStyle name="s_Valuation _DB Dados do Mercado_Sistema Cosan V2_NDF_Relatório Gerencial_2-DRE_Dep_Judiciais-Contingências" xfId="32551"/>
    <cellStyle name="s_Valuation _DB Dados do Mercado_Sistema Cosan V2_NDF_Relatório Gerencial_2-DRE_DFC Gerencial" xfId="32552"/>
    <cellStyle name="s_Valuation _DB Dados do Mercado_Sistema Cosan V2_NDF_Relatório Gerencial_2-DRE_DMPL" xfId="32553"/>
    <cellStyle name="s_Valuation _DB Dados do Mercado_Sistema Cosan V2_NDF_Relatório Gerencial_3-Balanço" xfId="32554"/>
    <cellStyle name="s_Valuation _DB Dados do Mercado_Sistema Cosan V2_NDF_Relatório Gerencial_7-Estoque" xfId="32555"/>
    <cellStyle name="s_Valuation _DB Dados do Mercado_Sistema Cosan V2_Opção Compra sugar#11" xfId="32556"/>
    <cellStyle name="s_Valuation _DB Dados do Mercado_Sistema Cosan V2_Opção Compra sugar#11 2" xfId="32557"/>
    <cellStyle name="s_Valuation _DB Dados do Mercado_Sistema Cosan V2_Opção Compra sugar#11 2_15-FINANCEIRAS" xfId="32558"/>
    <cellStyle name="s_Valuation _DB Dados do Mercado_Sistema Cosan V2_Opção Compra sugar#11_15-FINANCEIRAS" xfId="32559"/>
    <cellStyle name="s_Valuation _DB Dados do Mercado_Sistema Cosan V2_Opção Compra sugar#11_15-FINANCEIRAS_1" xfId="32560"/>
    <cellStyle name="s_Valuation _DB Dados do Mercado_Sistema Cosan V2_Opção Compra sugar#11_2-DRE" xfId="32561"/>
    <cellStyle name="s_Valuation _DB Dados do Mercado_Sistema Cosan V2_Opção Compra sugar#11_2-DRE_Dep_Judiciais-Contingências" xfId="32562"/>
    <cellStyle name="s_Valuation _DB Dados do Mercado_Sistema Cosan V2_Opção Compra sugar#11_2-DRE_DFC Gerencial" xfId="32563"/>
    <cellStyle name="s_Valuation _DB Dados do Mercado_Sistema Cosan V2_Opção Compra sugar#11_2-DRE_DMPL" xfId="32564"/>
    <cellStyle name="s_Valuation _DB Dados do Mercado_Sistema Cosan V2_Opção Compra sugar#11_3-Balanço" xfId="32565"/>
    <cellStyle name="s_Valuation _DB Dados do Mercado_Sistema Cosan V2_Opção Compra sugar#11_7-Estoque" xfId="32566"/>
    <cellStyle name="s_Valuation _DB Dados do Mercado_Sistema Cosan V2_Opção Compra sugar#11_Relatório Gerencial" xfId="32567"/>
    <cellStyle name="s_Valuation _DB Dados do Mercado_Sistema Cosan V2_Opção Compra sugar#11_Relatório Gerencial 2" xfId="32568"/>
    <cellStyle name="s_Valuation _DB Dados do Mercado_Sistema Cosan V2_Opção Compra sugar#11_Relatório Gerencial 2_15-FINANCEIRAS" xfId="32569"/>
    <cellStyle name="s_Valuation _DB Dados do Mercado_Sistema Cosan V2_Opção Compra sugar#11_Relatório Gerencial_15-FINANCEIRAS" xfId="32570"/>
    <cellStyle name="s_Valuation _DB Dados do Mercado_Sistema Cosan V2_Opção Compra sugar#11_Relatório Gerencial_15-FINANCEIRAS_1" xfId="32571"/>
    <cellStyle name="s_Valuation _DB Dados do Mercado_Sistema Cosan V2_Opção Compra sugar#11_Relatório Gerencial_2-DRE" xfId="32572"/>
    <cellStyle name="s_Valuation _DB Dados do Mercado_Sistema Cosan V2_Opção Compra sugar#11_Relatório Gerencial_2-DRE_Dep_Judiciais-Contingências" xfId="32573"/>
    <cellStyle name="s_Valuation _DB Dados do Mercado_Sistema Cosan V2_Opção Compra sugar#11_Relatório Gerencial_2-DRE_DFC Gerencial" xfId="32574"/>
    <cellStyle name="s_Valuation _DB Dados do Mercado_Sistema Cosan V2_Opção Compra sugar#11_Relatório Gerencial_2-DRE_DMPL" xfId="32575"/>
    <cellStyle name="s_Valuation _DB Dados do Mercado_Sistema Cosan V2_Opção Compra sugar#11_Relatório Gerencial_3-Balanço" xfId="32576"/>
    <cellStyle name="s_Valuation _DB Dados do Mercado_Sistema Cosan V2_Opção Compra sugar#11_Relatório Gerencial_7-Estoque" xfId="32577"/>
    <cellStyle name="s_Valuation _DB Dados do Mercado_Sistema Cosan V2_Opção Compradas dólar" xfId="32578"/>
    <cellStyle name="s_Valuation _DB Dados do Mercado_Sistema Cosan V2_Opção Compradas dólar 2" xfId="32579"/>
    <cellStyle name="s_Valuation _DB Dados do Mercado_Sistema Cosan V2_Opção Compradas dólar 2_15-FINANCEIRAS" xfId="32580"/>
    <cellStyle name="s_Valuation _DB Dados do Mercado_Sistema Cosan V2_Opção Compradas dólar_15-FINANCEIRAS" xfId="32581"/>
    <cellStyle name="s_Valuation _DB Dados do Mercado_Sistema Cosan V2_Opção Compradas dólar_15-FINANCEIRAS_1" xfId="32582"/>
    <cellStyle name="s_Valuation _DB Dados do Mercado_Sistema Cosan V2_Opção Compradas dólar_2-DRE" xfId="32583"/>
    <cellStyle name="s_Valuation _DB Dados do Mercado_Sistema Cosan V2_Opção Compradas dólar_2-DRE_Dep_Judiciais-Contingências" xfId="32584"/>
    <cellStyle name="s_Valuation _DB Dados do Mercado_Sistema Cosan V2_Opção Compradas dólar_2-DRE_DFC Gerencial" xfId="32585"/>
    <cellStyle name="s_Valuation _DB Dados do Mercado_Sistema Cosan V2_Opção Compradas dólar_2-DRE_DMPL" xfId="32586"/>
    <cellStyle name="s_Valuation _DB Dados do Mercado_Sistema Cosan V2_Opção Compradas dólar_3-Balanço" xfId="32587"/>
    <cellStyle name="s_Valuation _DB Dados do Mercado_Sistema Cosan V2_Opção Compradas dólar_7-Estoque" xfId="32588"/>
    <cellStyle name="s_Valuation _DB Dados do Mercado_Sistema Cosan V2_Opção Compradas dólar_Relatório Gerencial" xfId="32589"/>
    <cellStyle name="s_Valuation _DB Dados do Mercado_Sistema Cosan V2_Opção Compradas dólar_Relatório Gerencial 2" xfId="32590"/>
    <cellStyle name="s_Valuation _DB Dados do Mercado_Sistema Cosan V2_Opção Compradas dólar_Relatório Gerencial 2_15-FINANCEIRAS" xfId="32591"/>
    <cellStyle name="s_Valuation _DB Dados do Mercado_Sistema Cosan V2_Opção Compradas dólar_Relatório Gerencial_15-FINANCEIRAS" xfId="32592"/>
    <cellStyle name="s_Valuation _DB Dados do Mercado_Sistema Cosan V2_Opção Compradas dólar_Relatório Gerencial_15-FINANCEIRAS_1" xfId="32593"/>
    <cellStyle name="s_Valuation _DB Dados do Mercado_Sistema Cosan V2_Opção Compradas dólar_Relatório Gerencial_2-DRE" xfId="32594"/>
    <cellStyle name="s_Valuation _DB Dados do Mercado_Sistema Cosan V2_Opção Compradas dólar_Relatório Gerencial_2-DRE_Dep_Judiciais-Contingências" xfId="32595"/>
    <cellStyle name="s_Valuation _DB Dados do Mercado_Sistema Cosan V2_Opção Compradas dólar_Relatório Gerencial_2-DRE_DFC Gerencial" xfId="32596"/>
    <cellStyle name="s_Valuation _DB Dados do Mercado_Sistema Cosan V2_Opção Compradas dólar_Relatório Gerencial_2-DRE_DMPL" xfId="32597"/>
    <cellStyle name="s_Valuation _DB Dados do Mercado_Sistema Cosan V2_Opção Compradas dólar_Relatório Gerencial_3-Balanço" xfId="32598"/>
    <cellStyle name="s_Valuation _DB Dados do Mercado_Sistema Cosan V2_Opção Compradas dólar_Relatório Gerencial_7-Estoque" xfId="32599"/>
    <cellStyle name="s_Valuation _DB Dados do Mercado_Sistema Cosan V2_Opção Compradas sugar#11" xfId="32600"/>
    <cellStyle name="s_Valuation _DB Dados do Mercado_Sistema Cosan V2_Opção Compradas sugar#11 2" xfId="32601"/>
    <cellStyle name="s_Valuation _DB Dados do Mercado_Sistema Cosan V2_Opção Compradas sugar#11 2_15-FINANCEIRAS" xfId="32602"/>
    <cellStyle name="s_Valuation _DB Dados do Mercado_Sistema Cosan V2_Opção Compradas sugar#11_15-FINANCEIRAS" xfId="32603"/>
    <cellStyle name="s_Valuation _DB Dados do Mercado_Sistema Cosan V2_Opção Compradas sugar#11_15-FINANCEIRAS_1" xfId="32604"/>
    <cellStyle name="s_Valuation _DB Dados do Mercado_Sistema Cosan V2_Opção Compradas sugar#11_2-DRE" xfId="32605"/>
    <cellStyle name="s_Valuation _DB Dados do Mercado_Sistema Cosan V2_Opção Compradas sugar#11_2-DRE_Dep_Judiciais-Contingências" xfId="32606"/>
    <cellStyle name="s_Valuation _DB Dados do Mercado_Sistema Cosan V2_Opção Compradas sugar#11_2-DRE_DFC Gerencial" xfId="32607"/>
    <cellStyle name="s_Valuation _DB Dados do Mercado_Sistema Cosan V2_Opção Compradas sugar#11_2-DRE_DMPL" xfId="32608"/>
    <cellStyle name="s_Valuation _DB Dados do Mercado_Sistema Cosan V2_Opção Compradas sugar#11_3-Balanço" xfId="32609"/>
    <cellStyle name="s_Valuation _DB Dados do Mercado_Sistema Cosan V2_Opção Compradas sugar#11_7-Estoque" xfId="32610"/>
    <cellStyle name="s_Valuation _DB Dados do Mercado_Sistema Cosan V2_Opção Compradas sugar#11_Relatório Gerencial" xfId="32611"/>
    <cellStyle name="s_Valuation _DB Dados do Mercado_Sistema Cosan V2_Opção Compradas sugar#11_Relatório Gerencial 2" xfId="32612"/>
    <cellStyle name="s_Valuation _DB Dados do Mercado_Sistema Cosan V2_Opção Compradas sugar#11_Relatório Gerencial 2_15-FINANCEIRAS" xfId="32613"/>
    <cellStyle name="s_Valuation _DB Dados do Mercado_Sistema Cosan V2_Opção Compradas sugar#11_Relatório Gerencial_15-FINANCEIRAS" xfId="32614"/>
    <cellStyle name="s_Valuation _DB Dados do Mercado_Sistema Cosan V2_Opção Compradas sugar#11_Relatório Gerencial_15-FINANCEIRAS_1" xfId="32615"/>
    <cellStyle name="s_Valuation _DB Dados do Mercado_Sistema Cosan V2_Opção Compradas sugar#11_Relatório Gerencial_2-DRE" xfId="32616"/>
    <cellStyle name="s_Valuation _DB Dados do Mercado_Sistema Cosan V2_Opção Compradas sugar#11_Relatório Gerencial_2-DRE_Dep_Judiciais-Contingências" xfId="32617"/>
    <cellStyle name="s_Valuation _DB Dados do Mercado_Sistema Cosan V2_Opção Compradas sugar#11_Relatório Gerencial_2-DRE_DFC Gerencial" xfId="32618"/>
    <cellStyle name="s_Valuation _DB Dados do Mercado_Sistema Cosan V2_Opção Compradas sugar#11_Relatório Gerencial_2-DRE_DMPL" xfId="32619"/>
    <cellStyle name="s_Valuation _DB Dados do Mercado_Sistema Cosan V2_Opção Compradas sugar#11_Relatório Gerencial_3-Balanço" xfId="32620"/>
    <cellStyle name="s_Valuation _DB Dados do Mercado_Sistema Cosan V2_Opção Compradas sugar#11_Relatório Gerencial_7-Estoque" xfId="32621"/>
    <cellStyle name="s_Valuation _DB Dados do Mercado_Sistema Cosan V2_Opção dólar" xfId="32622"/>
    <cellStyle name="s_Valuation _DB Dados do Mercado_Sistema Cosan V2_Opção dólar 2" xfId="32623"/>
    <cellStyle name="s_Valuation _DB Dados do Mercado_Sistema Cosan V2_Opção dólar 2_15-FINANCEIRAS" xfId="32624"/>
    <cellStyle name="s_Valuation _DB Dados do Mercado_Sistema Cosan V2_Opção dólar_15-FINANCEIRAS" xfId="32625"/>
    <cellStyle name="s_Valuation _DB Dados do Mercado_Sistema Cosan V2_Opção dólar_15-FINANCEIRAS_1" xfId="32626"/>
    <cellStyle name="s_Valuation _DB Dados do Mercado_Sistema Cosan V2_Opção dólar_2-DRE" xfId="32627"/>
    <cellStyle name="s_Valuation _DB Dados do Mercado_Sistema Cosan V2_Opção dólar_2-DRE_Dep_Judiciais-Contingências" xfId="32628"/>
    <cellStyle name="s_Valuation _DB Dados do Mercado_Sistema Cosan V2_Opção dólar_2-DRE_DFC Gerencial" xfId="32629"/>
    <cellStyle name="s_Valuation _DB Dados do Mercado_Sistema Cosan V2_Opção dólar_2-DRE_DMPL" xfId="32630"/>
    <cellStyle name="s_Valuation _DB Dados do Mercado_Sistema Cosan V2_Opção dólar_3-Balanço" xfId="32631"/>
    <cellStyle name="s_Valuation _DB Dados do Mercado_Sistema Cosan V2_Opção dólar_7-Estoque" xfId="32632"/>
    <cellStyle name="s_Valuation _DB Dados do Mercado_Sistema Cosan V2_Opção dólar_Relatório Gerencial" xfId="32633"/>
    <cellStyle name="s_Valuation _DB Dados do Mercado_Sistema Cosan V2_Opção dólar_Relatório Gerencial 2" xfId="32634"/>
    <cellStyle name="s_Valuation _DB Dados do Mercado_Sistema Cosan V2_Opção dólar_Relatório Gerencial 2_15-FINANCEIRAS" xfId="32635"/>
    <cellStyle name="s_Valuation _DB Dados do Mercado_Sistema Cosan V2_Opção dólar_Relatório Gerencial_15-FINANCEIRAS" xfId="32636"/>
    <cellStyle name="s_Valuation _DB Dados do Mercado_Sistema Cosan V2_Opção dólar_Relatório Gerencial_15-FINANCEIRAS_1" xfId="32637"/>
    <cellStyle name="s_Valuation _DB Dados do Mercado_Sistema Cosan V2_Opção dólar_Relatório Gerencial_2-DRE" xfId="32638"/>
    <cellStyle name="s_Valuation _DB Dados do Mercado_Sistema Cosan V2_Opção dólar_Relatório Gerencial_2-DRE_Dep_Judiciais-Contingências" xfId="32639"/>
    <cellStyle name="s_Valuation _DB Dados do Mercado_Sistema Cosan V2_Opção dólar_Relatório Gerencial_2-DRE_DFC Gerencial" xfId="32640"/>
    <cellStyle name="s_Valuation _DB Dados do Mercado_Sistema Cosan V2_Opção dólar_Relatório Gerencial_2-DRE_DMPL" xfId="32641"/>
    <cellStyle name="s_Valuation _DB Dados do Mercado_Sistema Cosan V2_Opção dólar_Relatório Gerencial_3-Balanço" xfId="32642"/>
    <cellStyle name="s_Valuation _DB Dados do Mercado_Sistema Cosan V2_Opção dólar_Relatório Gerencial_7-Estoque" xfId="32643"/>
    <cellStyle name="s_Valuation _DB Dados do Mercado_Sistema Cosan V2_Opção sugar#11" xfId="32644"/>
    <cellStyle name="s_Valuation _DB Dados do Mercado_Sistema Cosan V2_Opção sugar#11 2" xfId="32645"/>
    <cellStyle name="s_Valuation _DB Dados do Mercado_Sistema Cosan V2_Opção sugar#11 2_15-FINANCEIRAS" xfId="32646"/>
    <cellStyle name="s_Valuation _DB Dados do Mercado_Sistema Cosan V2_Opção sugar#11_15-FINANCEIRAS" xfId="32647"/>
    <cellStyle name="s_Valuation _DB Dados do Mercado_Sistema Cosan V2_Opção sugar#11_15-FINANCEIRAS_1" xfId="32648"/>
    <cellStyle name="s_Valuation _DB Dados do Mercado_Sistema Cosan V2_Opção sugar#11_2-DRE" xfId="32649"/>
    <cellStyle name="s_Valuation _DB Dados do Mercado_Sistema Cosan V2_Opção sugar#11_2-DRE_Dep_Judiciais-Contingências" xfId="32650"/>
    <cellStyle name="s_Valuation _DB Dados do Mercado_Sistema Cosan V2_Opção sugar#11_2-DRE_DFC Gerencial" xfId="32651"/>
    <cellStyle name="s_Valuation _DB Dados do Mercado_Sistema Cosan V2_Opção sugar#11_2-DRE_DMPL" xfId="32652"/>
    <cellStyle name="s_Valuation _DB Dados do Mercado_Sistema Cosan V2_Opção sugar#11_3-Balanço" xfId="32653"/>
    <cellStyle name="s_Valuation _DB Dados do Mercado_Sistema Cosan V2_Opção sugar#11_7-Estoque" xfId="32654"/>
    <cellStyle name="s_Valuation _DB Dados do Mercado_Sistema Cosan V2_Opção sugar#11_Relatório Gerencial" xfId="32655"/>
    <cellStyle name="s_Valuation _DB Dados do Mercado_Sistema Cosan V2_Opção sugar#11_Relatório Gerencial 2" xfId="32656"/>
    <cellStyle name="s_Valuation _DB Dados do Mercado_Sistema Cosan V2_Opção sugar#11_Relatório Gerencial 2_15-FINANCEIRAS" xfId="32657"/>
    <cellStyle name="s_Valuation _DB Dados do Mercado_Sistema Cosan V2_Opção sugar#11_Relatório Gerencial_15-FINANCEIRAS" xfId="32658"/>
    <cellStyle name="s_Valuation _DB Dados do Mercado_Sistema Cosan V2_Opção sugar#11_Relatório Gerencial_15-FINANCEIRAS_1" xfId="32659"/>
    <cellStyle name="s_Valuation _DB Dados do Mercado_Sistema Cosan V2_Opção sugar#11_Relatório Gerencial_2-DRE" xfId="32660"/>
    <cellStyle name="s_Valuation _DB Dados do Mercado_Sistema Cosan V2_Opção sugar#11_Relatório Gerencial_2-DRE_Dep_Judiciais-Contingências" xfId="32661"/>
    <cellStyle name="s_Valuation _DB Dados do Mercado_Sistema Cosan V2_Opção sugar#11_Relatório Gerencial_2-DRE_DFC Gerencial" xfId="32662"/>
    <cellStyle name="s_Valuation _DB Dados do Mercado_Sistema Cosan V2_Opção sugar#11_Relatório Gerencial_2-DRE_DMPL" xfId="32663"/>
    <cellStyle name="s_Valuation _DB Dados do Mercado_Sistema Cosan V2_Opção sugar#11_Relatório Gerencial_3-Balanço" xfId="32664"/>
    <cellStyle name="s_Valuation _DB Dados do Mercado_Sistema Cosan V2_Opção sugar#11_Relatório Gerencial_7-Estoque" xfId="32665"/>
    <cellStyle name="s_Valuation _DB Dados do Mercado_Sistema Cosan V2_Opção venda sugar#11" xfId="32666"/>
    <cellStyle name="s_Valuation _DB Dados do Mercado_Sistema Cosan V2_Opção venda sugar#11 2" xfId="32667"/>
    <cellStyle name="s_Valuation _DB Dados do Mercado_Sistema Cosan V2_Opção venda sugar#11 2_15-FINANCEIRAS" xfId="32668"/>
    <cellStyle name="s_Valuation _DB Dados do Mercado_Sistema Cosan V2_Opção venda sugar#11_15-FINANCEIRAS" xfId="32669"/>
    <cellStyle name="s_Valuation _DB Dados do Mercado_Sistema Cosan V2_Opção venda sugar#11_15-FINANCEIRAS_1" xfId="32670"/>
    <cellStyle name="s_Valuation _DB Dados do Mercado_Sistema Cosan V2_Opção venda sugar#11_2-DRE" xfId="32671"/>
    <cellStyle name="s_Valuation _DB Dados do Mercado_Sistema Cosan V2_Opção venda sugar#11_2-DRE_Dep_Judiciais-Contingências" xfId="32672"/>
    <cellStyle name="s_Valuation _DB Dados do Mercado_Sistema Cosan V2_Opção venda sugar#11_2-DRE_DFC Gerencial" xfId="32673"/>
    <cellStyle name="s_Valuation _DB Dados do Mercado_Sistema Cosan V2_Opção venda sugar#11_2-DRE_DMPL" xfId="32674"/>
    <cellStyle name="s_Valuation _DB Dados do Mercado_Sistema Cosan V2_Opção venda sugar#11_3-Balanço" xfId="32675"/>
    <cellStyle name="s_Valuation _DB Dados do Mercado_Sistema Cosan V2_Opção venda sugar#11_7-Estoque" xfId="32676"/>
    <cellStyle name="s_Valuation _DB Dados do Mercado_Sistema Cosan V2_Opção venda sugar#11_Relatório Gerencial" xfId="32677"/>
    <cellStyle name="s_Valuation _DB Dados do Mercado_Sistema Cosan V2_Opção venda sugar#11_Relatório Gerencial 2" xfId="32678"/>
    <cellStyle name="s_Valuation _DB Dados do Mercado_Sistema Cosan V2_Opção venda sugar#11_Relatório Gerencial 2_15-FINANCEIRAS" xfId="32679"/>
    <cellStyle name="s_Valuation _DB Dados do Mercado_Sistema Cosan V2_Opção venda sugar#11_Relatório Gerencial_15-FINANCEIRAS" xfId="32680"/>
    <cellStyle name="s_Valuation _DB Dados do Mercado_Sistema Cosan V2_Opção venda sugar#11_Relatório Gerencial_15-FINANCEIRAS_1" xfId="32681"/>
    <cellStyle name="s_Valuation _DB Dados do Mercado_Sistema Cosan V2_Opção venda sugar#11_Relatório Gerencial_2-DRE" xfId="32682"/>
    <cellStyle name="s_Valuation _DB Dados do Mercado_Sistema Cosan V2_Opção venda sugar#11_Relatório Gerencial_2-DRE_Dep_Judiciais-Contingências" xfId="32683"/>
    <cellStyle name="s_Valuation _DB Dados do Mercado_Sistema Cosan V2_Opção venda sugar#11_Relatório Gerencial_2-DRE_DFC Gerencial" xfId="32684"/>
    <cellStyle name="s_Valuation _DB Dados do Mercado_Sistema Cosan V2_Opção venda sugar#11_Relatório Gerencial_2-DRE_DMPL" xfId="32685"/>
    <cellStyle name="s_Valuation _DB Dados do Mercado_Sistema Cosan V2_Opção venda sugar#11_Relatório Gerencial_3-Balanço" xfId="32686"/>
    <cellStyle name="s_Valuation _DB Dados do Mercado_Sistema Cosan V2_Opção venda sugar#11_Relatório Gerencial_7-Estoque" xfId="32687"/>
    <cellStyle name="s_Valuation _DB Dados do Mercado_Sistema Cosan V2_Opção Vendidas dólar" xfId="32688"/>
    <cellStyle name="s_Valuation _DB Dados do Mercado_Sistema Cosan V2_Opção Vendidas dólar 2" xfId="32689"/>
    <cellStyle name="s_Valuation _DB Dados do Mercado_Sistema Cosan V2_Opção Vendidas dólar 2_15-FINANCEIRAS" xfId="32690"/>
    <cellStyle name="s_Valuation _DB Dados do Mercado_Sistema Cosan V2_Opção Vendidas dólar_15-FINANCEIRAS" xfId="32691"/>
    <cellStyle name="s_Valuation _DB Dados do Mercado_Sistema Cosan V2_Opção Vendidas dólar_15-FINANCEIRAS_1" xfId="32692"/>
    <cellStyle name="s_Valuation _DB Dados do Mercado_Sistema Cosan V2_Opção Vendidas dólar_2-DRE" xfId="32693"/>
    <cellStyle name="s_Valuation _DB Dados do Mercado_Sistema Cosan V2_Opção Vendidas dólar_2-DRE_Dep_Judiciais-Contingências" xfId="32694"/>
    <cellStyle name="s_Valuation _DB Dados do Mercado_Sistema Cosan V2_Opção Vendidas dólar_2-DRE_DFC Gerencial" xfId="32695"/>
    <cellStyle name="s_Valuation _DB Dados do Mercado_Sistema Cosan V2_Opção Vendidas dólar_2-DRE_DMPL" xfId="32696"/>
    <cellStyle name="s_Valuation _DB Dados do Mercado_Sistema Cosan V2_Opção Vendidas dólar_3-Balanço" xfId="32697"/>
    <cellStyle name="s_Valuation _DB Dados do Mercado_Sistema Cosan V2_Opção Vendidas dólar_7-Estoque" xfId="32698"/>
    <cellStyle name="s_Valuation _DB Dados do Mercado_Sistema Cosan V2_Opção Vendidas dólar_Relatório Gerencial" xfId="32699"/>
    <cellStyle name="s_Valuation _DB Dados do Mercado_Sistema Cosan V2_Opção Vendidas dólar_Relatório Gerencial 2" xfId="32700"/>
    <cellStyle name="s_Valuation _DB Dados do Mercado_Sistema Cosan V2_Opção Vendidas dólar_Relatório Gerencial 2_15-FINANCEIRAS" xfId="32701"/>
    <cellStyle name="s_Valuation _DB Dados do Mercado_Sistema Cosan V2_Opção Vendidas dólar_Relatório Gerencial_15-FINANCEIRAS" xfId="32702"/>
    <cellStyle name="s_Valuation _DB Dados do Mercado_Sistema Cosan V2_Opção Vendidas dólar_Relatório Gerencial_15-FINANCEIRAS_1" xfId="32703"/>
    <cellStyle name="s_Valuation _DB Dados do Mercado_Sistema Cosan V2_Opção Vendidas dólar_Relatório Gerencial_2-DRE" xfId="32704"/>
    <cellStyle name="s_Valuation _DB Dados do Mercado_Sistema Cosan V2_Opção Vendidas dólar_Relatório Gerencial_2-DRE_Dep_Judiciais-Contingências" xfId="32705"/>
    <cellStyle name="s_Valuation _DB Dados do Mercado_Sistema Cosan V2_Opção Vendidas dólar_Relatório Gerencial_2-DRE_DFC Gerencial" xfId="32706"/>
    <cellStyle name="s_Valuation _DB Dados do Mercado_Sistema Cosan V2_Opção Vendidas dólar_Relatório Gerencial_2-DRE_DMPL" xfId="32707"/>
    <cellStyle name="s_Valuation _DB Dados do Mercado_Sistema Cosan V2_Opção Vendidas dólar_Relatório Gerencial_3-Balanço" xfId="32708"/>
    <cellStyle name="s_Valuation _DB Dados do Mercado_Sistema Cosan V2_Opção Vendidas dólar_Relatório Gerencial_7-Estoque" xfId="32709"/>
    <cellStyle name="s_Valuation _DB Dados do Mercado_Sistema Cosan V2_Opção Vendidas sugar#11" xfId="32710"/>
    <cellStyle name="s_Valuation _DB Dados do Mercado_Sistema Cosan V2_Opção Vendidas sugar#11 2" xfId="32711"/>
    <cellStyle name="s_Valuation _DB Dados do Mercado_Sistema Cosan V2_Opção Vendidas sugar#11 2_15-FINANCEIRAS" xfId="32712"/>
    <cellStyle name="s_Valuation _DB Dados do Mercado_Sistema Cosan V2_Opção Vendidas sugar#11_15-FINANCEIRAS" xfId="32713"/>
    <cellStyle name="s_Valuation _DB Dados do Mercado_Sistema Cosan V2_Opção Vendidas sugar#11_15-FINANCEIRAS_1" xfId="32714"/>
    <cellStyle name="s_Valuation _DB Dados do Mercado_Sistema Cosan V2_Opção Vendidas sugar#11_2-DRE" xfId="32715"/>
    <cellStyle name="s_Valuation _DB Dados do Mercado_Sistema Cosan V2_Opção Vendidas sugar#11_2-DRE_Dep_Judiciais-Contingências" xfId="32716"/>
    <cellStyle name="s_Valuation _DB Dados do Mercado_Sistema Cosan V2_Opção Vendidas sugar#11_2-DRE_DFC Gerencial" xfId="32717"/>
    <cellStyle name="s_Valuation _DB Dados do Mercado_Sistema Cosan V2_Opção Vendidas sugar#11_2-DRE_DMPL" xfId="32718"/>
    <cellStyle name="s_Valuation _DB Dados do Mercado_Sistema Cosan V2_Opção Vendidas sugar#11_3-Balanço" xfId="32719"/>
    <cellStyle name="s_Valuation _DB Dados do Mercado_Sistema Cosan V2_Opção Vendidas sugar#11_7-Estoque" xfId="32720"/>
    <cellStyle name="s_Valuation _DB Dados do Mercado_Sistema Cosan V2_Opção Vendidas sugar#11_Relatório Gerencial" xfId="32721"/>
    <cellStyle name="s_Valuation _DB Dados do Mercado_Sistema Cosan V2_Opção Vendidas sugar#11_Relatório Gerencial 2" xfId="32722"/>
    <cellStyle name="s_Valuation _DB Dados do Mercado_Sistema Cosan V2_Opção Vendidas sugar#11_Relatório Gerencial 2_15-FINANCEIRAS" xfId="32723"/>
    <cellStyle name="s_Valuation _DB Dados do Mercado_Sistema Cosan V2_Opção Vendidas sugar#11_Relatório Gerencial_15-FINANCEIRAS" xfId="32724"/>
    <cellStyle name="s_Valuation _DB Dados do Mercado_Sistema Cosan V2_Opção Vendidas sugar#11_Relatório Gerencial_15-FINANCEIRAS_1" xfId="32725"/>
    <cellStyle name="s_Valuation _DB Dados do Mercado_Sistema Cosan V2_Opção Vendidas sugar#11_Relatório Gerencial_2-DRE" xfId="32726"/>
    <cellStyle name="s_Valuation _DB Dados do Mercado_Sistema Cosan V2_Opção Vendidas sugar#11_Relatório Gerencial_2-DRE_Dep_Judiciais-Contingências" xfId="32727"/>
    <cellStyle name="s_Valuation _DB Dados do Mercado_Sistema Cosan V2_Opção Vendidas sugar#11_Relatório Gerencial_2-DRE_DFC Gerencial" xfId="32728"/>
    <cellStyle name="s_Valuation _DB Dados do Mercado_Sistema Cosan V2_Opção Vendidas sugar#11_Relatório Gerencial_2-DRE_DMPL" xfId="32729"/>
    <cellStyle name="s_Valuation _DB Dados do Mercado_Sistema Cosan V2_Opção Vendidas sugar#11_Relatório Gerencial_3-Balanço" xfId="32730"/>
    <cellStyle name="s_Valuation _DB Dados do Mercado_Sistema Cosan V2_Opção Vendidas sugar#11_Relatório Gerencial_7-Estoque" xfId="32731"/>
    <cellStyle name="s_Valuation _DB Dados do Mercado_Sistema Cosan V2_Opções Sugar#11" xfId="32732"/>
    <cellStyle name="s_Valuation _DB Dados do Mercado_Sistema Cosan V2_Opções Sugar#11 2" xfId="32733"/>
    <cellStyle name="s_Valuation _DB Dados do Mercado_Sistema Cosan V2_Opções Sugar#11 2_15-FINANCEIRAS" xfId="32734"/>
    <cellStyle name="s_Valuation _DB Dados do Mercado_Sistema Cosan V2_Opções Sugar#11_15-FINANCEIRAS" xfId="32735"/>
    <cellStyle name="s_Valuation _DB Dados do Mercado_Sistema Cosan V2_Opções Sugar#11_15-FINANCEIRAS_1" xfId="32736"/>
    <cellStyle name="s_Valuation _DB Dados do Mercado_Sistema Cosan V2_Opções Sugar#11_2-DRE" xfId="32737"/>
    <cellStyle name="s_Valuation _DB Dados do Mercado_Sistema Cosan V2_Opções Sugar#11_2-DRE_Dep_Judiciais-Contingências" xfId="32738"/>
    <cellStyle name="s_Valuation _DB Dados do Mercado_Sistema Cosan V2_Opções Sugar#11_2-DRE_DFC Gerencial" xfId="32739"/>
    <cellStyle name="s_Valuation _DB Dados do Mercado_Sistema Cosan V2_Opções Sugar#11_2-DRE_DMPL" xfId="32740"/>
    <cellStyle name="s_Valuation _DB Dados do Mercado_Sistema Cosan V2_Opções Sugar#11_3-Balanço" xfId="32741"/>
    <cellStyle name="s_Valuation _DB Dados do Mercado_Sistema Cosan V2_Opções Sugar#11_7-Estoque" xfId="32742"/>
    <cellStyle name="s_Valuation _DB Dados do Mercado_Sistema Cosan V2_Opções Sugar#11_Relatório Gerencial" xfId="32743"/>
    <cellStyle name="s_Valuation _DB Dados do Mercado_Sistema Cosan V2_Opções Sugar#11_Relatório Gerencial 2" xfId="32744"/>
    <cellStyle name="s_Valuation _DB Dados do Mercado_Sistema Cosan V2_Opções Sugar#11_Relatório Gerencial 2_15-FINANCEIRAS" xfId="32745"/>
    <cellStyle name="s_Valuation _DB Dados do Mercado_Sistema Cosan V2_Opções Sugar#11_Relatório Gerencial_15-FINANCEIRAS" xfId="32746"/>
    <cellStyle name="s_Valuation _DB Dados do Mercado_Sistema Cosan V2_Opções Sugar#11_Relatório Gerencial_15-FINANCEIRAS_1" xfId="32747"/>
    <cellStyle name="s_Valuation _DB Dados do Mercado_Sistema Cosan V2_Opções Sugar#11_Relatório Gerencial_2-DRE" xfId="32748"/>
    <cellStyle name="s_Valuation _DB Dados do Mercado_Sistema Cosan V2_Opções Sugar#11_Relatório Gerencial_2-DRE_Dep_Judiciais-Contingências" xfId="32749"/>
    <cellStyle name="s_Valuation _DB Dados do Mercado_Sistema Cosan V2_Opções Sugar#11_Relatório Gerencial_2-DRE_DFC Gerencial" xfId="32750"/>
    <cellStyle name="s_Valuation _DB Dados do Mercado_Sistema Cosan V2_Opções Sugar#11_Relatório Gerencial_2-DRE_DMPL" xfId="32751"/>
    <cellStyle name="s_Valuation _DB Dados do Mercado_Sistema Cosan V2_Opções Sugar#11_Relatório Gerencial_3-Balanço" xfId="32752"/>
    <cellStyle name="s_Valuation _DB Dados do Mercado_Sistema Cosan V2_Opções Sugar#11_Relatório Gerencial_7-Estoque" xfId="32753"/>
    <cellStyle name="s_Valuation _DB Dados do Mercado_Sistema Cosan V2_Prudential Sugar #11 +10%" xfId="32754"/>
    <cellStyle name="s_Valuation _DB Dados do Mercado_Sistema Cosan V2_Prudential Sugar #11 +10% 2" xfId="32755"/>
    <cellStyle name="s_Valuation _DB Dados do Mercado_Sistema Cosan V2_Prudential Sugar #11 +10% 2_15-FINANCEIRAS" xfId="32756"/>
    <cellStyle name="s_Valuation _DB Dados do Mercado_Sistema Cosan V2_Prudential Sugar #11 +10%_15-FINANCEIRAS" xfId="32757"/>
    <cellStyle name="s_Valuation _DB Dados do Mercado_Sistema Cosan V2_Prudential Sugar #11 +10%_15-FINANCEIRAS_1" xfId="32758"/>
    <cellStyle name="s_Valuation _DB Dados do Mercado_Sistema Cosan V2_Prudential Sugar #11 +10%_2-DRE" xfId="32759"/>
    <cellStyle name="s_Valuation _DB Dados do Mercado_Sistema Cosan V2_Prudential Sugar #11 +10%_2-DRE_Dep_Judiciais-Contingências" xfId="32760"/>
    <cellStyle name="s_Valuation _DB Dados do Mercado_Sistema Cosan V2_Prudential Sugar #11 +10%_2-DRE_DFC Gerencial" xfId="32761"/>
    <cellStyle name="s_Valuation _DB Dados do Mercado_Sistema Cosan V2_Prudential Sugar #11 +10%_2-DRE_DMPL" xfId="32762"/>
    <cellStyle name="s_Valuation _DB Dados do Mercado_Sistema Cosan V2_Prudential Sugar #11 +10%_3-Balanço" xfId="32763"/>
    <cellStyle name="s_Valuation _DB Dados do Mercado_Sistema Cosan V2_Prudential Sugar #11 +10%_7-Estoque" xfId="32764"/>
    <cellStyle name="s_Valuation _DB Dados do Mercado_Sistema Cosan V2_Prudential Sugar #11 +10%_Relatório Gerencial" xfId="32765"/>
    <cellStyle name="s_Valuation _DB Dados do Mercado_Sistema Cosan V2_Prudential Sugar #11 +10%_Relatório Gerencial 2" xfId="32766"/>
    <cellStyle name="s_Valuation _DB Dados do Mercado_Sistema Cosan V2_Prudential Sugar #11 +10%_Relatório Gerencial 2_15-FINANCEIRAS" xfId="32767"/>
    <cellStyle name="s_Valuation _DB Dados do Mercado_Sistema Cosan V2_Prudential Sugar #11 +10%_Relatório Gerencial_15-FINANCEIRAS" xfId="32768"/>
    <cellStyle name="s_Valuation _DB Dados do Mercado_Sistema Cosan V2_Prudential Sugar #11 +10%_Relatório Gerencial_15-FINANCEIRAS_1" xfId="32769"/>
    <cellStyle name="s_Valuation _DB Dados do Mercado_Sistema Cosan V2_Prudential Sugar #11 +10%_Relatório Gerencial_2-DRE" xfId="32770"/>
    <cellStyle name="s_Valuation _DB Dados do Mercado_Sistema Cosan V2_Prudential Sugar #11 +10%_Relatório Gerencial_2-DRE_Dep_Judiciais-Contingências" xfId="32771"/>
    <cellStyle name="s_Valuation _DB Dados do Mercado_Sistema Cosan V2_Prudential Sugar #11 +10%_Relatório Gerencial_2-DRE_DFC Gerencial" xfId="32772"/>
    <cellStyle name="s_Valuation _DB Dados do Mercado_Sistema Cosan V2_Prudential Sugar #11 +10%_Relatório Gerencial_2-DRE_DMPL" xfId="32773"/>
    <cellStyle name="s_Valuation _DB Dados do Mercado_Sistema Cosan V2_Prudential Sugar #11 +10%_Relatório Gerencial_3-Balanço" xfId="32774"/>
    <cellStyle name="s_Valuation _DB Dados do Mercado_Sistema Cosan V2_Prudential Sugar #11 +10%_Relatório Gerencial_7-Estoque" xfId="32775"/>
    <cellStyle name="s_Valuation _DB Dados do Mercado_Sistema Cosan V2_PTX" xfId="32776"/>
    <cellStyle name="s_Valuation _DB Dados do Mercado_Sistema Cosan V2_PTX 2" xfId="32777"/>
    <cellStyle name="s_Valuation _DB Dados do Mercado_Sistema Cosan V2_PTX 2_15-FINANCEIRAS" xfId="32778"/>
    <cellStyle name="s_Valuation _DB Dados do Mercado_Sistema Cosan V2_PTX_15-FINANCEIRAS" xfId="32779"/>
    <cellStyle name="s_Valuation _DB Dados do Mercado_Sistema Cosan V2_PTX_15-FINANCEIRAS_1" xfId="32780"/>
    <cellStyle name="s_Valuation _DB Dados do Mercado_Sistema Cosan V2_PTX_2-DRE" xfId="32781"/>
    <cellStyle name="s_Valuation _DB Dados do Mercado_Sistema Cosan V2_PTX_2-DRE_Dep_Judiciais-Contingências" xfId="32782"/>
    <cellStyle name="s_Valuation _DB Dados do Mercado_Sistema Cosan V2_PTX_2-DRE_DFC Gerencial" xfId="32783"/>
    <cellStyle name="s_Valuation _DB Dados do Mercado_Sistema Cosan V2_PTX_2-DRE_DMPL" xfId="32784"/>
    <cellStyle name="s_Valuation _DB Dados do Mercado_Sistema Cosan V2_PTX_3-Balanço" xfId="32785"/>
    <cellStyle name="s_Valuation _DB Dados do Mercado_Sistema Cosan V2_PTX_7-Estoque" xfId="32786"/>
    <cellStyle name="s_Valuation _DB Dados do Mercado_Sistema Cosan V2_PTX_Relatório Gerencial" xfId="32787"/>
    <cellStyle name="s_Valuation _DB Dados do Mercado_Sistema Cosan V2_PTX_Relatório Gerencial 2" xfId="32788"/>
    <cellStyle name="s_Valuation _DB Dados do Mercado_Sistema Cosan V2_PTX_Relatório Gerencial 2_15-FINANCEIRAS" xfId="32789"/>
    <cellStyle name="s_Valuation _DB Dados do Mercado_Sistema Cosan V2_PTX_Relatório Gerencial_15-FINANCEIRAS" xfId="32790"/>
    <cellStyle name="s_Valuation _DB Dados do Mercado_Sistema Cosan V2_PTX_Relatório Gerencial_15-FINANCEIRAS_1" xfId="32791"/>
    <cellStyle name="s_Valuation _DB Dados do Mercado_Sistema Cosan V2_PTX_Relatório Gerencial_2-DRE" xfId="32792"/>
    <cellStyle name="s_Valuation _DB Dados do Mercado_Sistema Cosan V2_PTX_Relatório Gerencial_2-DRE_Dep_Judiciais-Contingências" xfId="32793"/>
    <cellStyle name="s_Valuation _DB Dados do Mercado_Sistema Cosan V2_PTX_Relatório Gerencial_2-DRE_DFC Gerencial" xfId="32794"/>
    <cellStyle name="s_Valuation _DB Dados do Mercado_Sistema Cosan V2_PTX_Relatório Gerencial_2-DRE_DMPL" xfId="32795"/>
    <cellStyle name="s_Valuation _DB Dados do Mercado_Sistema Cosan V2_PTX_Relatório Gerencial_3-Balanço" xfId="32796"/>
    <cellStyle name="s_Valuation _DB Dados do Mercado_Sistema Cosan V2_PTX_Relatório Gerencial_7-Estoque" xfId="32797"/>
    <cellStyle name="s_Valuation _DB Dados do Mercado_Sistema Cosan V2_QTD" xfId="32798"/>
    <cellStyle name="s_Valuation _DB Dados do Mercado_Sistema Cosan V2_QTD 2" xfId="32799"/>
    <cellStyle name="s_Valuation _DB Dados do Mercado_Sistema Cosan V2_QTD 2_15-FINANCEIRAS" xfId="32800"/>
    <cellStyle name="s_Valuation _DB Dados do Mercado_Sistema Cosan V2_QTD_15-FINANCEIRAS" xfId="32801"/>
    <cellStyle name="s_Valuation _DB Dados do Mercado_Sistema Cosan V2_QTD_15-FINANCEIRAS_1" xfId="32802"/>
    <cellStyle name="s_Valuation _DB Dados do Mercado_Sistema Cosan V2_QTD_2-DRE" xfId="32803"/>
    <cellStyle name="s_Valuation _DB Dados do Mercado_Sistema Cosan V2_QTD_2-DRE_Dep_Judiciais-Contingências" xfId="32804"/>
    <cellStyle name="s_Valuation _DB Dados do Mercado_Sistema Cosan V2_QTD_2-DRE_DFC Gerencial" xfId="32805"/>
    <cellStyle name="s_Valuation _DB Dados do Mercado_Sistema Cosan V2_QTD_2-DRE_DMPL" xfId="32806"/>
    <cellStyle name="s_Valuation _DB Dados do Mercado_Sistema Cosan V2_QTD_3-Balanço" xfId="32807"/>
    <cellStyle name="s_Valuation _DB Dados do Mercado_Sistema Cosan V2_QTD_7-Estoque" xfId="32808"/>
    <cellStyle name="s_Valuation _DB Dados do Mercado_Sistema Cosan V2_QTD_Relatório Gerencial" xfId="32809"/>
    <cellStyle name="s_Valuation _DB Dados do Mercado_Sistema Cosan V2_QTD_Relatório Gerencial 2" xfId="32810"/>
    <cellStyle name="s_Valuation _DB Dados do Mercado_Sistema Cosan V2_QTD_Relatório Gerencial 2_15-FINANCEIRAS" xfId="32811"/>
    <cellStyle name="s_Valuation _DB Dados do Mercado_Sistema Cosan V2_QTD_Relatório Gerencial_15-FINANCEIRAS" xfId="32812"/>
    <cellStyle name="s_Valuation _DB Dados do Mercado_Sistema Cosan V2_QTD_Relatório Gerencial_15-FINANCEIRAS_1" xfId="32813"/>
    <cellStyle name="s_Valuation _DB Dados do Mercado_Sistema Cosan V2_QTD_Relatório Gerencial_2-DRE" xfId="32814"/>
    <cellStyle name="s_Valuation _DB Dados do Mercado_Sistema Cosan V2_QTD_Relatório Gerencial_2-DRE_Dep_Judiciais-Contingências" xfId="32815"/>
    <cellStyle name="s_Valuation _DB Dados do Mercado_Sistema Cosan V2_QTD_Relatório Gerencial_2-DRE_DFC Gerencial" xfId="32816"/>
    <cellStyle name="s_Valuation _DB Dados do Mercado_Sistema Cosan V2_QTD_Relatório Gerencial_2-DRE_DMPL" xfId="32817"/>
    <cellStyle name="s_Valuation _DB Dados do Mercado_Sistema Cosan V2_QTD_Relatório Gerencial_3-Balanço" xfId="32818"/>
    <cellStyle name="s_Valuation _DB Dados do Mercado_Sistema Cosan V2_QTD_Relatório Gerencial_7-Estoque" xfId="32819"/>
    <cellStyle name="s_Valuation _DB Dados do Mercado_Sistema Cosan V2_relatorio" xfId="32820"/>
    <cellStyle name="s_Valuation _DB Dados do Mercado_Sistema Cosan V2_relatorio 2" xfId="32821"/>
    <cellStyle name="s_Valuation _DB Dados do Mercado_Sistema Cosan V2_relatorio 2_15-FINANCEIRAS" xfId="32822"/>
    <cellStyle name="s_Valuation _DB Dados do Mercado_Sistema Cosan V2_Relatório de Commodities" xfId="32823"/>
    <cellStyle name="s_Valuation _DB Dados do Mercado_Sistema Cosan V2_Relatório de Commodities 2" xfId="32824"/>
    <cellStyle name="s_Valuation _DB Dados do Mercado_Sistema Cosan V2_Relatório de Commodities 2_15-FINANCEIRAS" xfId="32825"/>
    <cellStyle name="s_Valuation _DB Dados do Mercado_Sistema Cosan V2_Relatório de Commodities_15-FINANCEIRAS" xfId="32826"/>
    <cellStyle name="s_Valuation _DB Dados do Mercado_Sistema Cosan V2_Relatório de Commodities_15-FINANCEIRAS_1" xfId="32827"/>
    <cellStyle name="s_Valuation _DB Dados do Mercado_Sistema Cosan V2_Relatório de Commodities_2-DRE" xfId="32828"/>
    <cellStyle name="s_Valuation _DB Dados do Mercado_Sistema Cosan V2_Relatório de Commodities_2-DRE_Dep_Judiciais-Contingências" xfId="32829"/>
    <cellStyle name="s_Valuation _DB Dados do Mercado_Sistema Cosan V2_Relatório de Commodities_2-DRE_DFC Gerencial" xfId="32830"/>
    <cellStyle name="s_Valuation _DB Dados do Mercado_Sistema Cosan V2_Relatório de Commodities_2-DRE_DMPL" xfId="32831"/>
    <cellStyle name="s_Valuation _DB Dados do Mercado_Sistema Cosan V2_Relatório de Commodities_3-Balanço" xfId="32832"/>
    <cellStyle name="s_Valuation _DB Dados do Mercado_Sistema Cosan V2_Relatório de Commodities_7-Estoque" xfId="32833"/>
    <cellStyle name="s_Valuation _DB Dados do Mercado_Sistema Cosan V2_Relatório de Commodities_Relatório Gerencial" xfId="32834"/>
    <cellStyle name="s_Valuation _DB Dados do Mercado_Sistema Cosan V2_Relatório de Commodities_Relatório Gerencial 2" xfId="32835"/>
    <cellStyle name="s_Valuation _DB Dados do Mercado_Sistema Cosan V2_Relatório de Commodities_Relatório Gerencial 2_15-FINANCEIRAS" xfId="32836"/>
    <cellStyle name="s_Valuation _DB Dados do Mercado_Sistema Cosan V2_Relatório de Commodities_Relatório Gerencial_15-FINANCEIRAS" xfId="32837"/>
    <cellStyle name="s_Valuation _DB Dados do Mercado_Sistema Cosan V2_Relatório de Commodities_Relatório Gerencial_15-FINANCEIRAS_1" xfId="32838"/>
    <cellStyle name="s_Valuation _DB Dados do Mercado_Sistema Cosan V2_Relatório de Commodities_Relatório Gerencial_2-DRE" xfId="32839"/>
    <cellStyle name="s_Valuation _DB Dados do Mercado_Sistema Cosan V2_Relatório de Commodities_Relatório Gerencial_2-DRE_Dep_Judiciais-Contingências" xfId="32840"/>
    <cellStyle name="s_Valuation _DB Dados do Mercado_Sistema Cosan V2_Relatório de Commodities_Relatório Gerencial_2-DRE_DFC Gerencial" xfId="32841"/>
    <cellStyle name="s_Valuation _DB Dados do Mercado_Sistema Cosan V2_Relatório de Commodities_Relatório Gerencial_2-DRE_DMPL" xfId="32842"/>
    <cellStyle name="s_Valuation _DB Dados do Mercado_Sistema Cosan V2_Relatório de Commodities_Relatório Gerencial_3-Balanço" xfId="32843"/>
    <cellStyle name="s_Valuation _DB Dados do Mercado_Sistema Cosan V2_Relatório de Commodities_Relatório Gerencial_7-Estoque" xfId="32844"/>
    <cellStyle name="s_Valuation _DB Dados do Mercado_Sistema Cosan V2_Relatório Diário" xfId="32845"/>
    <cellStyle name="s_Valuation _DB Dados do Mercado_Sistema Cosan V2_Relatório Diário - 02 Dezembro 09" xfId="32846"/>
    <cellStyle name="s_Valuation _DB Dados do Mercado_Sistema Cosan V2_Relatório Diário - 02 Dezembro 09 2" xfId="32847"/>
    <cellStyle name="s_Valuation _DB Dados do Mercado_Sistema Cosan V2_Relatório Diário - 02 Dezembro 09 2_15-FINANCEIRAS" xfId="32848"/>
    <cellStyle name="s_Valuation _DB Dados do Mercado_Sistema Cosan V2_Relatório Diário - 02 Dezembro 09_15-FINANCEIRAS" xfId="32849"/>
    <cellStyle name="s_Valuation _DB Dados do Mercado_Sistema Cosan V2_Relatório Diário - 02 Dezembro 09_15-FINANCEIRAS_1" xfId="32850"/>
    <cellStyle name="s_Valuation _DB Dados do Mercado_Sistema Cosan V2_Relatório Diário - 02 Dezembro 09_2-DRE" xfId="32851"/>
    <cellStyle name="s_Valuation _DB Dados do Mercado_Sistema Cosan V2_Relatório Diário - 02 Dezembro 09_2-DRE_Dep_Judiciais-Contingências" xfId="32852"/>
    <cellStyle name="s_Valuation _DB Dados do Mercado_Sistema Cosan V2_Relatório Diário - 02 Dezembro 09_2-DRE_DFC Gerencial" xfId="32853"/>
    <cellStyle name="s_Valuation _DB Dados do Mercado_Sistema Cosan V2_Relatório Diário - 02 Dezembro 09_2-DRE_DMPL" xfId="32854"/>
    <cellStyle name="s_Valuation _DB Dados do Mercado_Sistema Cosan V2_Relatório Diário - 02 Dezembro 09_3-Balanço" xfId="32855"/>
    <cellStyle name="s_Valuation _DB Dados do Mercado_Sistema Cosan V2_Relatório Diário - 02 Dezembro 09_7-Estoque" xfId="32856"/>
    <cellStyle name="s_Valuation _DB Dados do Mercado_Sistema Cosan V2_Relatório Diário - 02 Dezembro 09_Relatório Gerencial" xfId="32857"/>
    <cellStyle name="s_Valuation _DB Dados do Mercado_Sistema Cosan V2_Relatório Diário - 02 Dezembro 09_Relatório Gerencial 2" xfId="32858"/>
    <cellStyle name="s_Valuation _DB Dados do Mercado_Sistema Cosan V2_Relatório Diário - 02 Dezembro 09_Relatório Gerencial 2_15-FINANCEIRAS" xfId="32859"/>
    <cellStyle name="s_Valuation _DB Dados do Mercado_Sistema Cosan V2_Relatório Diário - 02 Dezembro 09_Relatório Gerencial_15-FINANCEIRAS" xfId="32860"/>
    <cellStyle name="s_Valuation _DB Dados do Mercado_Sistema Cosan V2_Relatório Diário - 02 Dezembro 09_Relatório Gerencial_15-FINANCEIRAS_1" xfId="32861"/>
    <cellStyle name="s_Valuation _DB Dados do Mercado_Sistema Cosan V2_Relatório Diário - 02 Dezembro 09_Relatório Gerencial_2-DRE" xfId="32862"/>
    <cellStyle name="s_Valuation _DB Dados do Mercado_Sistema Cosan V2_Relatório Diário - 02 Dezembro 09_Relatório Gerencial_2-DRE_Dep_Judiciais-Contingências" xfId="32863"/>
    <cellStyle name="s_Valuation _DB Dados do Mercado_Sistema Cosan V2_Relatório Diário - 02 Dezembro 09_Relatório Gerencial_2-DRE_DFC Gerencial" xfId="32864"/>
    <cellStyle name="s_Valuation _DB Dados do Mercado_Sistema Cosan V2_Relatório Diário - 02 Dezembro 09_Relatório Gerencial_2-DRE_DMPL" xfId="32865"/>
    <cellStyle name="s_Valuation _DB Dados do Mercado_Sistema Cosan V2_Relatório Diário - 02 Dezembro 09_Relatório Gerencial_3-Balanço" xfId="32866"/>
    <cellStyle name="s_Valuation _DB Dados do Mercado_Sistema Cosan V2_Relatório Diário - 02 Dezembro 09_Relatório Gerencial_7-Estoque" xfId="32867"/>
    <cellStyle name="s_Valuation _DB Dados do Mercado_Sistema Cosan V2_Relatório Diário - Cezário 08Jan" xfId="32868"/>
    <cellStyle name="s_Valuation _DB Dados do Mercado_Sistema Cosan V2_Relatório Diário - Cezário 08Jan 2" xfId="32869"/>
    <cellStyle name="s_Valuation _DB Dados do Mercado_Sistema Cosan V2_Relatório Diário - Cezário 08Jan 2_15-FINANCEIRAS" xfId="32870"/>
    <cellStyle name="s_Valuation _DB Dados do Mercado_Sistema Cosan V2_Relatório Diário - Cezário 08Jan_15-FINANCEIRAS" xfId="32871"/>
    <cellStyle name="s_Valuation _DB Dados do Mercado_Sistema Cosan V2_Relatório Diário - Cezário 08Jan_15-FINANCEIRAS_1" xfId="32872"/>
    <cellStyle name="s_Valuation _DB Dados do Mercado_Sistema Cosan V2_Relatório Diário - Cezário 08Jan_2-DRE" xfId="32873"/>
    <cellStyle name="s_Valuation _DB Dados do Mercado_Sistema Cosan V2_Relatório Diário - Cezário 08Jan_2-DRE_Dep_Judiciais-Contingências" xfId="32874"/>
    <cellStyle name="s_Valuation _DB Dados do Mercado_Sistema Cosan V2_Relatório Diário - Cezário 08Jan_2-DRE_DFC Gerencial" xfId="32875"/>
    <cellStyle name="s_Valuation _DB Dados do Mercado_Sistema Cosan V2_Relatório Diário - Cezário 08Jan_2-DRE_DMPL" xfId="32876"/>
    <cellStyle name="s_Valuation _DB Dados do Mercado_Sistema Cosan V2_Relatório Diário - Cezário 08Jan_3-Balanço" xfId="32877"/>
    <cellStyle name="s_Valuation _DB Dados do Mercado_Sistema Cosan V2_Relatório Diário - Cezário 08Jan_7-Estoque" xfId="32878"/>
    <cellStyle name="s_Valuation _DB Dados do Mercado_Sistema Cosan V2_Relatório Diário - Cezário 08Jan_Relatório Gerencial" xfId="32879"/>
    <cellStyle name="s_Valuation _DB Dados do Mercado_Sistema Cosan V2_Relatório Diário - Cezário 08Jan_Relatório Gerencial 2" xfId="32880"/>
    <cellStyle name="s_Valuation _DB Dados do Mercado_Sistema Cosan V2_Relatório Diário - Cezário 08Jan_Relatório Gerencial 2_15-FINANCEIRAS" xfId="32881"/>
    <cellStyle name="s_Valuation _DB Dados do Mercado_Sistema Cosan V2_Relatório Diário - Cezário 08Jan_Relatório Gerencial_15-FINANCEIRAS" xfId="32882"/>
    <cellStyle name="s_Valuation _DB Dados do Mercado_Sistema Cosan V2_Relatório Diário - Cezário 08Jan_Relatório Gerencial_15-FINANCEIRAS_1" xfId="32883"/>
    <cellStyle name="s_Valuation _DB Dados do Mercado_Sistema Cosan V2_Relatório Diário - Cezário 08Jan_Relatório Gerencial_2-DRE" xfId="32884"/>
    <cellStyle name="s_Valuation _DB Dados do Mercado_Sistema Cosan V2_Relatório Diário - Cezário 08Jan_Relatório Gerencial_2-DRE_Dep_Judiciais-Contingências" xfId="32885"/>
    <cellStyle name="s_Valuation _DB Dados do Mercado_Sistema Cosan V2_Relatório Diário - Cezário 08Jan_Relatório Gerencial_2-DRE_DFC Gerencial" xfId="32886"/>
    <cellStyle name="s_Valuation _DB Dados do Mercado_Sistema Cosan V2_Relatório Diário - Cezário 08Jan_Relatório Gerencial_2-DRE_DMPL" xfId="32887"/>
    <cellStyle name="s_Valuation _DB Dados do Mercado_Sistema Cosan V2_Relatório Diário - Cezário 08Jan_Relatório Gerencial_3-Balanço" xfId="32888"/>
    <cellStyle name="s_Valuation _DB Dados do Mercado_Sistema Cosan V2_Relatório Diário - Cezário 08Jan_Relatório Gerencial_7-Estoque" xfId="32889"/>
    <cellStyle name="s_Valuation _DB Dados do Mercado_Sistema Cosan V2_Relatório Diário - CezárioV2" xfId="32890"/>
    <cellStyle name="s_Valuation _DB Dados do Mercado_Sistema Cosan V2_Relatório Diário - CezárioV2 2" xfId="32891"/>
    <cellStyle name="s_Valuation _DB Dados do Mercado_Sistema Cosan V2_Relatório Diário - CezárioV2 2_15-FINANCEIRAS" xfId="32892"/>
    <cellStyle name="s_Valuation _DB Dados do Mercado_Sistema Cosan V2_Relatório Diário - CezárioV2_15-FINANCEIRAS" xfId="32893"/>
    <cellStyle name="s_Valuation _DB Dados do Mercado_Sistema Cosan V2_Relatório Diário - CezárioV2_15-FINANCEIRAS_1" xfId="32894"/>
    <cellStyle name="s_Valuation _DB Dados do Mercado_Sistema Cosan V2_Relatório Diário - CezárioV2_2-DRE" xfId="32895"/>
    <cellStyle name="s_Valuation _DB Dados do Mercado_Sistema Cosan V2_Relatório Diário - CezárioV2_2-DRE_Dep_Judiciais-Contingências" xfId="32896"/>
    <cellStyle name="s_Valuation _DB Dados do Mercado_Sistema Cosan V2_Relatório Diário - CezárioV2_2-DRE_DFC Gerencial" xfId="32897"/>
    <cellStyle name="s_Valuation _DB Dados do Mercado_Sistema Cosan V2_Relatório Diário - CezárioV2_2-DRE_DMPL" xfId="32898"/>
    <cellStyle name="s_Valuation _DB Dados do Mercado_Sistema Cosan V2_Relatório Diário - CezárioV2_3-Balanço" xfId="32899"/>
    <cellStyle name="s_Valuation _DB Dados do Mercado_Sistema Cosan V2_Relatório Diário - CezárioV2_7-Estoque" xfId="32900"/>
    <cellStyle name="s_Valuation _DB Dados do Mercado_Sistema Cosan V2_Relatório Diário - CezárioV2_Relatório Gerencial" xfId="32901"/>
    <cellStyle name="s_Valuation _DB Dados do Mercado_Sistema Cosan V2_Relatório Diário - CezárioV2_Relatório Gerencial 2" xfId="32902"/>
    <cellStyle name="s_Valuation _DB Dados do Mercado_Sistema Cosan V2_Relatório Diário - CezárioV2_Relatório Gerencial 2_15-FINANCEIRAS" xfId="32903"/>
    <cellStyle name="s_Valuation _DB Dados do Mercado_Sistema Cosan V2_Relatório Diário - CezárioV2_Relatório Gerencial_15-FINANCEIRAS" xfId="32904"/>
    <cellStyle name="s_Valuation _DB Dados do Mercado_Sistema Cosan V2_Relatório Diário - CezárioV2_Relatório Gerencial_15-FINANCEIRAS_1" xfId="32905"/>
    <cellStyle name="s_Valuation _DB Dados do Mercado_Sistema Cosan V2_Relatório Diário - CezárioV2_Relatório Gerencial_2-DRE" xfId="32906"/>
    <cellStyle name="s_Valuation _DB Dados do Mercado_Sistema Cosan V2_Relatório Diário - CezárioV2_Relatório Gerencial_2-DRE_Dep_Judiciais-Contingências" xfId="32907"/>
    <cellStyle name="s_Valuation _DB Dados do Mercado_Sistema Cosan V2_Relatório Diário - CezárioV2_Relatório Gerencial_2-DRE_DFC Gerencial" xfId="32908"/>
    <cellStyle name="s_Valuation _DB Dados do Mercado_Sistema Cosan V2_Relatório Diário - CezárioV2_Relatório Gerencial_2-DRE_DMPL" xfId="32909"/>
    <cellStyle name="s_Valuation _DB Dados do Mercado_Sistema Cosan V2_Relatório Diário - CezárioV2_Relatório Gerencial_3-Balanço" xfId="32910"/>
    <cellStyle name="s_Valuation _DB Dados do Mercado_Sistema Cosan V2_Relatório Diário - CezárioV2_Relatório Gerencial_7-Estoque" xfId="32911"/>
    <cellStyle name="s_Valuation _DB Dados do Mercado_Sistema Cosan V2_Relatório Diário 2" xfId="32912"/>
    <cellStyle name="s_Valuation _DB Dados do Mercado_Sistema Cosan V2_Relatório Diário 2_15-FINANCEIRAS" xfId="32913"/>
    <cellStyle name="s_Valuation _DB Dados do Mercado_Sistema Cosan V2_Relatório Diário 3" xfId="32914"/>
    <cellStyle name="s_Valuation _DB Dados do Mercado_Sistema Cosan V2_Relatório Diário 3_15-FINANCEIRAS" xfId="32915"/>
    <cellStyle name="s_Valuation _DB Dados do Mercado_Sistema Cosan V2_Relatório Diário 4" xfId="32916"/>
    <cellStyle name="s_Valuation _DB Dados do Mercado_Sistema Cosan V2_Relatório Diário 4_15-FINANCEIRAS" xfId="32917"/>
    <cellStyle name="s_Valuation _DB Dados do Mercado_Sistema Cosan V2_Relatório Diário_15-FINANCEIRAS" xfId="32918"/>
    <cellStyle name="s_Valuation _DB Dados do Mercado_Sistema Cosan V2_Relatório Diário_15-FINANCEIRAS_1" xfId="32919"/>
    <cellStyle name="s_Valuation _DB Dados do Mercado_Sistema Cosan V2_Relatório Diário_2-DRE" xfId="32920"/>
    <cellStyle name="s_Valuation _DB Dados do Mercado_Sistema Cosan V2_Relatório Diário_2-DRE_Dep_Judiciais-Contingências" xfId="32921"/>
    <cellStyle name="s_Valuation _DB Dados do Mercado_Sistema Cosan V2_Relatório Diário_2-DRE_DFC Gerencial" xfId="32922"/>
    <cellStyle name="s_Valuation _DB Dados do Mercado_Sistema Cosan V2_Relatório Diário_2-DRE_DMPL" xfId="32923"/>
    <cellStyle name="s_Valuation _DB Dados do Mercado_Sistema Cosan V2_Relatório Diário_3-Balanço" xfId="32924"/>
    <cellStyle name="s_Valuation _DB Dados do Mercado_Sistema Cosan V2_Relatório Diário_7-Estoque" xfId="32925"/>
    <cellStyle name="s_Valuation _DB Dados do Mercado_Sistema Cosan V2_Relatório Diário_Relatório Gerencial" xfId="32926"/>
    <cellStyle name="s_Valuation _DB Dados do Mercado_Sistema Cosan V2_Relatório Diário_Relatório Gerencial 2" xfId="32927"/>
    <cellStyle name="s_Valuation _DB Dados do Mercado_Sistema Cosan V2_Relatório Diário_Relatório Gerencial 2_15-FINANCEIRAS" xfId="32928"/>
    <cellStyle name="s_Valuation _DB Dados do Mercado_Sistema Cosan V2_Relatório Diário_Relatório Gerencial_15-FINANCEIRAS" xfId="32929"/>
    <cellStyle name="s_Valuation _DB Dados do Mercado_Sistema Cosan V2_Relatório Diário_Relatório Gerencial_15-FINANCEIRAS_1" xfId="32930"/>
    <cellStyle name="s_Valuation _DB Dados do Mercado_Sistema Cosan V2_Relatório Diário_Relatório Gerencial_2-DRE" xfId="32931"/>
    <cellStyle name="s_Valuation _DB Dados do Mercado_Sistema Cosan V2_Relatório Diário_Relatório Gerencial_2-DRE_Dep_Judiciais-Contingências" xfId="32932"/>
    <cellStyle name="s_Valuation _DB Dados do Mercado_Sistema Cosan V2_Relatório Diário_Relatório Gerencial_2-DRE_DFC Gerencial" xfId="32933"/>
    <cellStyle name="s_Valuation _DB Dados do Mercado_Sistema Cosan V2_Relatório Diário_Relatório Gerencial_2-DRE_DMPL" xfId="32934"/>
    <cellStyle name="s_Valuation _DB Dados do Mercado_Sistema Cosan V2_Relatório Diário_Relatório Gerencial_3-Balanço" xfId="32935"/>
    <cellStyle name="s_Valuation _DB Dados do Mercado_Sistema Cosan V2_Relatório Diário_Relatório Gerencial_7-Estoque" xfId="32936"/>
    <cellStyle name="s_Valuation _DB Dados do Mercado_Sistema Cosan V2_Relatório Fechamento" xfId="32937"/>
    <cellStyle name="s_Valuation _DB Dados do Mercado_Sistema Cosan V2_Relatório Fechamento 2" xfId="32938"/>
    <cellStyle name="s_Valuation _DB Dados do Mercado_Sistema Cosan V2_Relatório Fechamento 2_15-FINANCEIRAS" xfId="32939"/>
    <cellStyle name="s_Valuation _DB Dados do Mercado_Sistema Cosan V2_Relatório Fechamento_15-FINANCEIRAS" xfId="32940"/>
    <cellStyle name="s_Valuation _DB Dados do Mercado_Sistema Cosan V2_Relatório Fechamento_15-FINANCEIRAS_1" xfId="32941"/>
    <cellStyle name="s_Valuation _DB Dados do Mercado_Sistema Cosan V2_Relatório Fechamento_2-DRE" xfId="32942"/>
    <cellStyle name="s_Valuation _DB Dados do Mercado_Sistema Cosan V2_Relatório Fechamento_2-DRE_Dep_Judiciais-Contingências" xfId="32943"/>
    <cellStyle name="s_Valuation _DB Dados do Mercado_Sistema Cosan V2_Relatório Fechamento_2-DRE_DFC Gerencial" xfId="32944"/>
    <cellStyle name="s_Valuation _DB Dados do Mercado_Sistema Cosan V2_Relatório Fechamento_2-DRE_DMPL" xfId="32945"/>
    <cellStyle name="s_Valuation _DB Dados do Mercado_Sistema Cosan V2_Relatório Fechamento_3-Balanço" xfId="32946"/>
    <cellStyle name="s_Valuation _DB Dados do Mercado_Sistema Cosan V2_Relatório Fechamento_7-Estoque" xfId="32947"/>
    <cellStyle name="s_Valuation _DB Dados do Mercado_Sistema Cosan V2_Relatório Fechamento_Relatório Gerencial" xfId="32948"/>
    <cellStyle name="s_Valuation _DB Dados do Mercado_Sistema Cosan V2_Relatório Fechamento_Relatório Gerencial 2" xfId="32949"/>
    <cellStyle name="s_Valuation _DB Dados do Mercado_Sistema Cosan V2_Relatório Fechamento_Relatório Gerencial 2_15-FINANCEIRAS" xfId="32950"/>
    <cellStyle name="s_Valuation _DB Dados do Mercado_Sistema Cosan V2_Relatório Fechamento_Relatório Gerencial_15-FINANCEIRAS" xfId="32951"/>
    <cellStyle name="s_Valuation _DB Dados do Mercado_Sistema Cosan V2_Relatório Fechamento_Relatório Gerencial_15-FINANCEIRAS_1" xfId="32952"/>
    <cellStyle name="s_Valuation _DB Dados do Mercado_Sistema Cosan V2_Relatório Fechamento_Relatório Gerencial_2-DRE" xfId="32953"/>
    <cellStyle name="s_Valuation _DB Dados do Mercado_Sistema Cosan V2_Relatório Fechamento_Relatório Gerencial_2-DRE_Dep_Judiciais-Contingências" xfId="32954"/>
    <cellStyle name="s_Valuation _DB Dados do Mercado_Sistema Cosan V2_Relatório Fechamento_Relatório Gerencial_2-DRE_DFC Gerencial" xfId="32955"/>
    <cellStyle name="s_Valuation _DB Dados do Mercado_Sistema Cosan V2_Relatório Fechamento_Relatório Gerencial_2-DRE_DMPL" xfId="32956"/>
    <cellStyle name="s_Valuation _DB Dados do Mercado_Sistema Cosan V2_Relatório Fechamento_Relatório Gerencial_3-Balanço" xfId="32957"/>
    <cellStyle name="s_Valuation _DB Dados do Mercado_Sistema Cosan V2_Relatório Fechamento_Relatório Gerencial_7-Estoque" xfId="32958"/>
    <cellStyle name="s_Valuation _DB Dados do Mercado_Sistema Cosan V2_Relatório Gerencial" xfId="32959"/>
    <cellStyle name="s_Valuation _DB Dados do Mercado_Sistema Cosan V2_Relatório Gerencial 2" xfId="32960"/>
    <cellStyle name="s_Valuation _DB Dados do Mercado_Sistema Cosan V2_Relatório Gerencial 2_15-FINANCEIRAS" xfId="32961"/>
    <cellStyle name="s_Valuation _DB Dados do Mercado_Sistema Cosan V2_Relatório Gerencial_1" xfId="32962"/>
    <cellStyle name="s_Valuation _DB Dados do Mercado_Sistema Cosan V2_Relatório Gerencial_1 2" xfId="32963"/>
    <cellStyle name="s_Valuation _DB Dados do Mercado_Sistema Cosan V2_Relatório Gerencial_1 2_15-FINANCEIRAS" xfId="32964"/>
    <cellStyle name="s_Valuation _DB Dados do Mercado_Sistema Cosan V2_Relatório Gerencial_1_15-FINANCEIRAS" xfId="32965"/>
    <cellStyle name="s_Valuation _DB Dados do Mercado_Sistema Cosan V2_Relatório Gerencial_1_15-FINANCEIRAS_1" xfId="32966"/>
    <cellStyle name="s_Valuation _DB Dados do Mercado_Sistema Cosan V2_Relatório Gerencial_1_2-DRE" xfId="32967"/>
    <cellStyle name="s_Valuation _DB Dados do Mercado_Sistema Cosan V2_Relatório Gerencial_1_2-DRE_Dep_Judiciais-Contingências" xfId="32968"/>
    <cellStyle name="s_Valuation _DB Dados do Mercado_Sistema Cosan V2_Relatório Gerencial_1_2-DRE_DFC Gerencial" xfId="32969"/>
    <cellStyle name="s_Valuation _DB Dados do Mercado_Sistema Cosan V2_Relatório Gerencial_1_2-DRE_DMPL" xfId="32970"/>
    <cellStyle name="s_Valuation _DB Dados do Mercado_Sistema Cosan V2_Relatório Gerencial_1_3-Balanço" xfId="32971"/>
    <cellStyle name="s_Valuation _DB Dados do Mercado_Sistema Cosan V2_Relatório Gerencial_1_7-Estoque" xfId="32972"/>
    <cellStyle name="s_Valuation _DB Dados do Mercado_Sistema Cosan V2_Relatório Gerencial_15-FINANCEIRAS" xfId="32973"/>
    <cellStyle name="s_Valuation _DB Dados do Mercado_Sistema Cosan V2_Relatório Gerencial_15-FINANCEIRAS_1" xfId="32974"/>
    <cellStyle name="s_Valuation _DB Dados do Mercado_Sistema Cosan V2_Relatório Gerencial_2-DRE" xfId="32975"/>
    <cellStyle name="s_Valuation _DB Dados do Mercado_Sistema Cosan V2_Relatório Gerencial_2-DRE_Dep_Judiciais-Contingências" xfId="32976"/>
    <cellStyle name="s_Valuation _DB Dados do Mercado_Sistema Cosan V2_Relatório Gerencial_2-DRE_DFC Gerencial" xfId="32977"/>
    <cellStyle name="s_Valuation _DB Dados do Mercado_Sistema Cosan V2_Relatório Gerencial_2-DRE_DMPL" xfId="32978"/>
    <cellStyle name="s_Valuation _DB Dados do Mercado_Sistema Cosan V2_Relatório Gerencial_3-Balanço" xfId="32979"/>
    <cellStyle name="s_Valuation _DB Dados do Mercado_Sistema Cosan V2_Relatório Gerencial_7-Estoque" xfId="32980"/>
    <cellStyle name="s_Valuation _DB Dados do Mercado_Sistema Cosan V2_Relatório Gerencial_Relatório Gerencial" xfId="32981"/>
    <cellStyle name="s_Valuation _DB Dados do Mercado_Sistema Cosan V2_Relatório Gerencial_Relatório Gerencial 2" xfId="32982"/>
    <cellStyle name="s_Valuation _DB Dados do Mercado_Sistema Cosan V2_Relatório Gerencial_Relatório Gerencial 2_15-FINANCEIRAS" xfId="32983"/>
    <cellStyle name="s_Valuation _DB Dados do Mercado_Sistema Cosan V2_Relatório Gerencial_Relatório Gerencial_15-FINANCEIRAS" xfId="32984"/>
    <cellStyle name="s_Valuation _DB Dados do Mercado_Sistema Cosan V2_Relatório Gerencial_Relatório Gerencial_15-FINANCEIRAS_1" xfId="32985"/>
    <cellStyle name="s_Valuation _DB Dados do Mercado_Sistema Cosan V2_Relatório Gerencial_Relatório Gerencial_2-DRE" xfId="32986"/>
    <cellStyle name="s_Valuation _DB Dados do Mercado_Sistema Cosan V2_Relatório Gerencial_Relatório Gerencial_2-DRE_Dep_Judiciais-Contingências" xfId="32987"/>
    <cellStyle name="s_Valuation _DB Dados do Mercado_Sistema Cosan V2_Relatório Gerencial_Relatório Gerencial_2-DRE_DFC Gerencial" xfId="32988"/>
    <cellStyle name="s_Valuation _DB Dados do Mercado_Sistema Cosan V2_Relatório Gerencial_Relatório Gerencial_2-DRE_DMPL" xfId="32989"/>
    <cellStyle name="s_Valuation _DB Dados do Mercado_Sistema Cosan V2_Relatório Gerencial_Relatório Gerencial_3-Balanço" xfId="32990"/>
    <cellStyle name="s_Valuation _DB Dados do Mercado_Sistema Cosan V2_Relatório Gerencial_Relatório Gerencial_7-Estoque" xfId="32991"/>
    <cellStyle name="s_Valuation _DB Dados do Mercado_Sistema Cosan V2_relatorio_15-FINANCEIRAS" xfId="32992"/>
    <cellStyle name="s_Valuation _DB Dados do Mercado_Sistema Cosan V2_relatorio_15-FINANCEIRAS_1" xfId="32993"/>
    <cellStyle name="s_Valuation _DB Dados do Mercado_Sistema Cosan V2_relatorio_2-DRE" xfId="32994"/>
    <cellStyle name="s_Valuation _DB Dados do Mercado_Sistema Cosan V2_relatorio_2-DRE_Dep_Judiciais-Contingências" xfId="32995"/>
    <cellStyle name="s_Valuation _DB Dados do Mercado_Sistema Cosan V2_relatorio_2-DRE_DFC Gerencial" xfId="32996"/>
    <cellStyle name="s_Valuation _DB Dados do Mercado_Sistema Cosan V2_relatorio_2-DRE_DMPL" xfId="32997"/>
    <cellStyle name="s_Valuation _DB Dados do Mercado_Sistema Cosan V2_relatorio_3-Balanço" xfId="32998"/>
    <cellStyle name="s_Valuation _DB Dados do Mercado_Sistema Cosan V2_relatorio_7-Estoque" xfId="32999"/>
    <cellStyle name="s_Valuation _DB Dados do Mercado_Sistema Cosan V2_relatorio_Relatório Gerencial" xfId="33000"/>
    <cellStyle name="s_Valuation _DB Dados do Mercado_Sistema Cosan V2_relatorio_Relatório Gerencial 2" xfId="33001"/>
    <cellStyle name="s_Valuation _DB Dados do Mercado_Sistema Cosan V2_relatorio_Relatório Gerencial 2_15-FINANCEIRAS" xfId="33002"/>
    <cellStyle name="s_Valuation _DB Dados do Mercado_Sistema Cosan V2_relatorio_Relatório Gerencial_15-FINANCEIRAS" xfId="33003"/>
    <cellStyle name="s_Valuation _DB Dados do Mercado_Sistema Cosan V2_relatorio_Relatório Gerencial_15-FINANCEIRAS_1" xfId="33004"/>
    <cellStyle name="s_Valuation _DB Dados do Mercado_Sistema Cosan V2_relatorio_Relatório Gerencial_2-DRE" xfId="33005"/>
    <cellStyle name="s_Valuation _DB Dados do Mercado_Sistema Cosan V2_relatorio_Relatório Gerencial_2-DRE_Dep_Judiciais-Contingências" xfId="33006"/>
    <cellStyle name="s_Valuation _DB Dados do Mercado_Sistema Cosan V2_relatorio_Relatório Gerencial_2-DRE_DFC Gerencial" xfId="33007"/>
    <cellStyle name="s_Valuation _DB Dados do Mercado_Sistema Cosan V2_relatorio_Relatório Gerencial_2-DRE_DMPL" xfId="33008"/>
    <cellStyle name="s_Valuation _DB Dados do Mercado_Sistema Cosan V2_relatorio_Relatório Gerencial_3-Balanço" xfId="33009"/>
    <cellStyle name="s_Valuation _DB Dados do Mercado_Sistema Cosan V2_relatorio_Relatório Gerencial_7-Estoque" xfId="33010"/>
    <cellStyle name="s_Valuation _DB Dados do Mercado_Sistema Cosan V2_segregado" xfId="33011"/>
    <cellStyle name="s_Valuation _DB Dados do Mercado_Sistema Cosan V2_segregado 2" xfId="33012"/>
    <cellStyle name="s_Valuation _DB Dados do Mercado_Sistema Cosan V2_segregado 2_15-FINANCEIRAS" xfId="33013"/>
    <cellStyle name="s_Valuation _DB Dados do Mercado_Sistema Cosan V2_segregado_15-FINANCEIRAS" xfId="33014"/>
    <cellStyle name="s_Valuation _DB Dados do Mercado_Sistema Cosan V2_segregado_15-FINANCEIRAS_1" xfId="33015"/>
    <cellStyle name="s_Valuation _DB Dados do Mercado_Sistema Cosan V2_segregado_2-DRE" xfId="33016"/>
    <cellStyle name="s_Valuation _DB Dados do Mercado_Sistema Cosan V2_segregado_2-DRE_Dep_Judiciais-Contingências" xfId="33017"/>
    <cellStyle name="s_Valuation _DB Dados do Mercado_Sistema Cosan V2_segregado_2-DRE_DFC Gerencial" xfId="33018"/>
    <cellStyle name="s_Valuation _DB Dados do Mercado_Sistema Cosan V2_segregado_2-DRE_DMPL" xfId="33019"/>
    <cellStyle name="s_Valuation _DB Dados do Mercado_Sistema Cosan V2_segregado_3-Balanço" xfId="33020"/>
    <cellStyle name="s_Valuation _DB Dados do Mercado_Sistema Cosan V2_segregado_7-Estoque" xfId="33021"/>
    <cellStyle name="s_Valuation _DB Dados do Mercado_Sistema Cosan V2_segregado_Relatório Gerencial" xfId="33022"/>
    <cellStyle name="s_Valuation _DB Dados do Mercado_Sistema Cosan V2_segregado_Relatório Gerencial 2" xfId="33023"/>
    <cellStyle name="s_Valuation _DB Dados do Mercado_Sistema Cosan V2_segregado_Relatório Gerencial 2_15-FINANCEIRAS" xfId="33024"/>
    <cellStyle name="s_Valuation _DB Dados do Mercado_Sistema Cosan V2_segregado_Relatório Gerencial_15-FINANCEIRAS" xfId="33025"/>
    <cellStyle name="s_Valuation _DB Dados do Mercado_Sistema Cosan V2_segregado_Relatório Gerencial_15-FINANCEIRAS_1" xfId="33026"/>
    <cellStyle name="s_Valuation _DB Dados do Mercado_Sistema Cosan V2_segregado_Relatório Gerencial_2-DRE" xfId="33027"/>
    <cellStyle name="s_Valuation _DB Dados do Mercado_Sistema Cosan V2_segregado_Relatório Gerencial_2-DRE_Dep_Judiciais-Contingências" xfId="33028"/>
    <cellStyle name="s_Valuation _DB Dados do Mercado_Sistema Cosan V2_segregado_Relatório Gerencial_2-DRE_DFC Gerencial" xfId="33029"/>
    <cellStyle name="s_Valuation _DB Dados do Mercado_Sistema Cosan V2_segregado_Relatório Gerencial_2-DRE_DMPL" xfId="33030"/>
    <cellStyle name="s_Valuation _DB Dados do Mercado_Sistema Cosan V2_segregado_Relatório Gerencial_3-Balanço" xfId="33031"/>
    <cellStyle name="s_Valuation _DB Dados do Mercado_Sistema Cosan V2_segregado_Relatório Gerencial_7-Estoque" xfId="33032"/>
    <cellStyle name="s_Valuation _DB Dados do Mercado_Sistema Cosan V2_Sistema Cosan" xfId="33033"/>
    <cellStyle name="s_Valuation _DB Dados do Mercado_Sistema Cosan V2_Sistema Cosan 2" xfId="33034"/>
    <cellStyle name="s_Valuation _DB Dados do Mercado_Sistema Cosan V2_Sistema Cosan 2_15-FINANCEIRAS" xfId="33035"/>
    <cellStyle name="s_Valuation _DB Dados do Mercado_Sistema Cosan V2_Sistema Cosan backup 103 Retirada de relatorios" xfId="33036"/>
    <cellStyle name="s_Valuation _DB Dados do Mercado_Sistema Cosan V2_Sistema Cosan backup 103 Retirada de relatorios 2" xfId="33037"/>
    <cellStyle name="s_Valuation _DB Dados do Mercado_Sistema Cosan V2_Sistema Cosan backup 103 Retirada de relatorios 2_15-FINANCEIRAS" xfId="33038"/>
    <cellStyle name="s_Valuation _DB Dados do Mercado_Sistema Cosan V2_Sistema Cosan backup 103 Retirada de relatorios_15-FINANCEIRAS" xfId="33039"/>
    <cellStyle name="s_Valuation _DB Dados do Mercado_Sistema Cosan V2_Sistema Cosan backup 103 Retirada de relatorios_15-FINANCEIRAS_1" xfId="33040"/>
    <cellStyle name="s_Valuation _DB Dados do Mercado_Sistema Cosan V2_Sistema Cosan backup 103 Retirada de relatorios_2-DRE" xfId="33041"/>
    <cellStyle name="s_Valuation _DB Dados do Mercado_Sistema Cosan V2_Sistema Cosan backup 103 Retirada de relatorios_2-DRE_Dep_Judiciais-Contingências" xfId="33042"/>
    <cellStyle name="s_Valuation _DB Dados do Mercado_Sistema Cosan V2_Sistema Cosan backup 103 Retirada de relatorios_2-DRE_DFC Gerencial" xfId="33043"/>
    <cellStyle name="s_Valuation _DB Dados do Mercado_Sistema Cosan V2_Sistema Cosan backup 103 Retirada de relatorios_2-DRE_DMPL" xfId="33044"/>
    <cellStyle name="s_Valuation _DB Dados do Mercado_Sistema Cosan V2_Sistema Cosan backup 103 Retirada de relatorios_3-Balanço" xfId="33045"/>
    <cellStyle name="s_Valuation _DB Dados do Mercado_Sistema Cosan V2_Sistema Cosan backup 103 Retirada de relatorios_7-Estoque" xfId="33046"/>
    <cellStyle name="s_Valuation _DB Dados do Mercado_Sistema Cosan V2_Sistema Cosan_15-FINANCEIRAS" xfId="33047"/>
    <cellStyle name="s_Valuation _DB Dados do Mercado_Sistema Cosan V2_Sistema Cosan_15-FINANCEIRAS_1" xfId="33048"/>
    <cellStyle name="s_Valuation _DB Dados do Mercado_Sistema Cosan V2_Sistema Cosan_2-DRE" xfId="33049"/>
    <cellStyle name="s_Valuation _DB Dados do Mercado_Sistema Cosan V2_Sistema Cosan_2-DRE_Dep_Judiciais-Contingências" xfId="33050"/>
    <cellStyle name="s_Valuation _DB Dados do Mercado_Sistema Cosan V2_Sistema Cosan_2-DRE_DFC Gerencial" xfId="33051"/>
    <cellStyle name="s_Valuation _DB Dados do Mercado_Sistema Cosan V2_Sistema Cosan_2-DRE_DMPL" xfId="33052"/>
    <cellStyle name="s_Valuation _DB Dados do Mercado_Sistema Cosan V2_Sistema Cosan_3-Balanço" xfId="33053"/>
    <cellStyle name="s_Valuation _DB Dados do Mercado_Sistema Cosan V2_Sistema Cosan_7-Estoque" xfId="33054"/>
    <cellStyle name="s_Valuation _DB Dados do Mercado_Sistema Cosan V2_Sistema Cosan_Relatório Gerencial" xfId="33055"/>
    <cellStyle name="s_Valuation _DB Dados do Mercado_Sistema Cosan V2_Sistema Cosan_Relatório Gerencial 2" xfId="33056"/>
    <cellStyle name="s_Valuation _DB Dados do Mercado_Sistema Cosan V2_Sistema Cosan_Relatório Gerencial 2_15-FINANCEIRAS" xfId="33057"/>
    <cellStyle name="s_Valuation _DB Dados do Mercado_Sistema Cosan V2_Sistema Cosan_Relatório Gerencial_15-FINANCEIRAS" xfId="33058"/>
    <cellStyle name="s_Valuation _DB Dados do Mercado_Sistema Cosan V2_Sistema Cosan_Relatório Gerencial_15-FINANCEIRAS_1" xfId="33059"/>
    <cellStyle name="s_Valuation _DB Dados do Mercado_Sistema Cosan V2_Sistema Cosan_Relatório Gerencial_2-DRE" xfId="33060"/>
    <cellStyle name="s_Valuation _DB Dados do Mercado_Sistema Cosan V2_Sistema Cosan_Relatório Gerencial_2-DRE_Dep_Judiciais-Contingências" xfId="33061"/>
    <cellStyle name="s_Valuation _DB Dados do Mercado_Sistema Cosan V2_Sistema Cosan_Relatório Gerencial_2-DRE_DFC Gerencial" xfId="33062"/>
    <cellStyle name="s_Valuation _DB Dados do Mercado_Sistema Cosan V2_Sistema Cosan_Relatório Gerencial_2-DRE_DMPL" xfId="33063"/>
    <cellStyle name="s_Valuation _DB Dados do Mercado_Sistema Cosan V2_Sistema Cosan_Relatório Gerencial_3-Balanço" xfId="33064"/>
    <cellStyle name="s_Valuation _DB Dados do Mercado_Sistema Cosan V2_Sistema Cosan_Relatório Gerencial_7-Estoque" xfId="33065"/>
    <cellStyle name="s_Valuation _DB Dados do Mercado_Sistema Cosan V2_Sucden Uk Sugar #11 +10%" xfId="33066"/>
    <cellStyle name="s_Valuation _DB Dados do Mercado_Sistema Cosan V2_Sucden Uk Sugar #11 +10% 2" xfId="33067"/>
    <cellStyle name="s_Valuation _DB Dados do Mercado_Sistema Cosan V2_Sucden Uk Sugar #11 +10% 2_15-FINANCEIRAS" xfId="33068"/>
    <cellStyle name="s_Valuation _DB Dados do Mercado_Sistema Cosan V2_Sucden Uk Sugar #11 +10%_15-FINANCEIRAS" xfId="33069"/>
    <cellStyle name="s_Valuation _DB Dados do Mercado_Sistema Cosan V2_Sucden Uk Sugar #11 +10%_15-FINANCEIRAS_1" xfId="33070"/>
    <cellStyle name="s_Valuation _DB Dados do Mercado_Sistema Cosan V2_Sucden Uk Sugar #11 +10%_2-DRE" xfId="33071"/>
    <cellStyle name="s_Valuation _DB Dados do Mercado_Sistema Cosan V2_Sucden Uk Sugar #11 +10%_2-DRE_Dep_Judiciais-Contingências" xfId="33072"/>
    <cellStyle name="s_Valuation _DB Dados do Mercado_Sistema Cosan V2_Sucden Uk Sugar #11 +10%_2-DRE_DFC Gerencial" xfId="33073"/>
    <cellStyle name="s_Valuation _DB Dados do Mercado_Sistema Cosan V2_Sucden Uk Sugar #11 +10%_2-DRE_DMPL" xfId="33074"/>
    <cellStyle name="s_Valuation _DB Dados do Mercado_Sistema Cosan V2_Sucden Uk Sugar #11 +10%_3-Balanço" xfId="33075"/>
    <cellStyle name="s_Valuation _DB Dados do Mercado_Sistema Cosan V2_Sucden Uk Sugar #11 +10%_7-Estoque" xfId="33076"/>
    <cellStyle name="s_Valuation _DB Dados do Mercado_Sistema Cosan V2_Sucden Uk Sugar #11 +10%_Relatório Gerencial" xfId="33077"/>
    <cellStyle name="s_Valuation _DB Dados do Mercado_Sistema Cosan V2_Sucden Uk Sugar #11 +10%_Relatório Gerencial 2" xfId="33078"/>
    <cellStyle name="s_Valuation _DB Dados do Mercado_Sistema Cosan V2_Sucden Uk Sugar #11 +10%_Relatório Gerencial 2_15-FINANCEIRAS" xfId="33079"/>
    <cellStyle name="s_Valuation _DB Dados do Mercado_Sistema Cosan V2_Sucden Uk Sugar #11 +10%_Relatório Gerencial_15-FINANCEIRAS" xfId="33080"/>
    <cellStyle name="s_Valuation _DB Dados do Mercado_Sistema Cosan V2_Sucden Uk Sugar #11 +10%_Relatório Gerencial_15-FINANCEIRAS_1" xfId="33081"/>
    <cellStyle name="s_Valuation _DB Dados do Mercado_Sistema Cosan V2_Sucden Uk Sugar #11 +10%_Relatório Gerencial_2-DRE" xfId="33082"/>
    <cellStyle name="s_Valuation _DB Dados do Mercado_Sistema Cosan V2_Sucden Uk Sugar #11 +10%_Relatório Gerencial_2-DRE_Dep_Judiciais-Contingências" xfId="33083"/>
    <cellStyle name="s_Valuation _DB Dados do Mercado_Sistema Cosan V2_Sucden Uk Sugar #11 +10%_Relatório Gerencial_2-DRE_DFC Gerencial" xfId="33084"/>
    <cellStyle name="s_Valuation _DB Dados do Mercado_Sistema Cosan V2_Sucden Uk Sugar #11 +10%_Relatório Gerencial_2-DRE_DMPL" xfId="33085"/>
    <cellStyle name="s_Valuation _DB Dados do Mercado_Sistema Cosan V2_Sucden Uk Sugar #11 +10%_Relatório Gerencial_3-Balanço" xfId="33086"/>
    <cellStyle name="s_Valuation _DB Dados do Mercado_Sistema Cosan V2_Sucden Uk Sugar #11 +10%_Relatório Gerencial_7-Estoque" xfId="33087"/>
    <cellStyle name="s_Valuation _DB Dados do Mercado_Sistema Cosan V2_Sugar #11" xfId="33088"/>
    <cellStyle name="s_Valuation _DB Dados do Mercado_Sistema Cosan V2_Sugar #11 (2)" xfId="33089"/>
    <cellStyle name="s_Valuation _DB Dados do Mercado_Sistema Cosan V2_Sugar #11 (2) 2" xfId="33090"/>
    <cellStyle name="s_Valuation _DB Dados do Mercado_Sistema Cosan V2_Sugar #11 (2) 2_15-FINANCEIRAS" xfId="33091"/>
    <cellStyle name="s_Valuation _DB Dados do Mercado_Sistema Cosan V2_Sugar #11 (2)_15-FINANCEIRAS" xfId="33092"/>
    <cellStyle name="s_Valuation _DB Dados do Mercado_Sistema Cosan V2_Sugar #11 (2)_15-FINANCEIRAS_1" xfId="33093"/>
    <cellStyle name="s_Valuation _DB Dados do Mercado_Sistema Cosan V2_Sugar #11 (2)_2-DRE" xfId="33094"/>
    <cellStyle name="s_Valuation _DB Dados do Mercado_Sistema Cosan V2_Sugar #11 (2)_2-DRE_Dep_Judiciais-Contingências" xfId="33095"/>
    <cellStyle name="s_Valuation _DB Dados do Mercado_Sistema Cosan V2_Sugar #11 (2)_2-DRE_DFC Gerencial" xfId="33096"/>
    <cellStyle name="s_Valuation _DB Dados do Mercado_Sistema Cosan V2_Sugar #11 (2)_2-DRE_DMPL" xfId="33097"/>
    <cellStyle name="s_Valuation _DB Dados do Mercado_Sistema Cosan V2_Sugar #11 (2)_3-Balanço" xfId="33098"/>
    <cellStyle name="s_Valuation _DB Dados do Mercado_Sistema Cosan V2_Sugar #11 (2)_7-Estoque" xfId="33099"/>
    <cellStyle name="s_Valuation _DB Dados do Mercado_Sistema Cosan V2_Sugar #11 (2)_Relatório Gerencial" xfId="33100"/>
    <cellStyle name="s_Valuation _DB Dados do Mercado_Sistema Cosan V2_Sugar #11 (2)_Relatório Gerencial 2" xfId="33101"/>
    <cellStyle name="s_Valuation _DB Dados do Mercado_Sistema Cosan V2_Sugar #11 (2)_Relatório Gerencial 2_15-FINANCEIRAS" xfId="33102"/>
    <cellStyle name="s_Valuation _DB Dados do Mercado_Sistema Cosan V2_Sugar #11 (2)_Relatório Gerencial_15-FINANCEIRAS" xfId="33103"/>
    <cellStyle name="s_Valuation _DB Dados do Mercado_Sistema Cosan V2_Sugar #11 (2)_Relatório Gerencial_15-FINANCEIRAS_1" xfId="33104"/>
    <cellStyle name="s_Valuation _DB Dados do Mercado_Sistema Cosan V2_Sugar #11 (2)_Relatório Gerencial_2-DRE" xfId="33105"/>
    <cellStyle name="s_Valuation _DB Dados do Mercado_Sistema Cosan V2_Sugar #11 (2)_Relatório Gerencial_2-DRE_Dep_Judiciais-Contingências" xfId="33106"/>
    <cellStyle name="s_Valuation _DB Dados do Mercado_Sistema Cosan V2_Sugar #11 (2)_Relatório Gerencial_2-DRE_DFC Gerencial" xfId="33107"/>
    <cellStyle name="s_Valuation _DB Dados do Mercado_Sistema Cosan V2_Sugar #11 (2)_Relatório Gerencial_2-DRE_DMPL" xfId="33108"/>
    <cellStyle name="s_Valuation _DB Dados do Mercado_Sistema Cosan V2_Sugar #11 (2)_Relatório Gerencial_3-Balanço" xfId="33109"/>
    <cellStyle name="s_Valuation _DB Dados do Mercado_Sistema Cosan V2_Sugar #11 (2)_Relatório Gerencial_7-Estoque" xfId="33110"/>
    <cellStyle name="s_Valuation _DB Dados do Mercado_Sistema Cosan V2_Sugar #11 (3)" xfId="33111"/>
    <cellStyle name="s_Valuation _DB Dados do Mercado_Sistema Cosan V2_Sugar #11 (3) 2" xfId="33112"/>
    <cellStyle name="s_Valuation _DB Dados do Mercado_Sistema Cosan V2_Sugar #11 (3) 2_15-FINANCEIRAS" xfId="33113"/>
    <cellStyle name="s_Valuation _DB Dados do Mercado_Sistema Cosan V2_Sugar #11 (3)_15-FINANCEIRAS" xfId="33114"/>
    <cellStyle name="s_Valuation _DB Dados do Mercado_Sistema Cosan V2_Sugar #11 (3)_15-FINANCEIRAS_1" xfId="33115"/>
    <cellStyle name="s_Valuation _DB Dados do Mercado_Sistema Cosan V2_Sugar #11 (3)_2-DRE" xfId="33116"/>
    <cellStyle name="s_Valuation _DB Dados do Mercado_Sistema Cosan V2_Sugar #11 (3)_2-DRE_Dep_Judiciais-Contingências" xfId="33117"/>
    <cellStyle name="s_Valuation _DB Dados do Mercado_Sistema Cosan V2_Sugar #11 (3)_2-DRE_DFC Gerencial" xfId="33118"/>
    <cellStyle name="s_Valuation _DB Dados do Mercado_Sistema Cosan V2_Sugar #11 (3)_2-DRE_DMPL" xfId="33119"/>
    <cellStyle name="s_Valuation _DB Dados do Mercado_Sistema Cosan V2_Sugar #11 (3)_3-Balanço" xfId="33120"/>
    <cellStyle name="s_Valuation _DB Dados do Mercado_Sistema Cosan V2_Sugar #11 (3)_7-Estoque" xfId="33121"/>
    <cellStyle name="s_Valuation _DB Dados do Mercado_Sistema Cosan V2_Sugar #11 (3)_Relatório Gerencial" xfId="33122"/>
    <cellStyle name="s_Valuation _DB Dados do Mercado_Sistema Cosan V2_Sugar #11 (3)_Relatório Gerencial 2" xfId="33123"/>
    <cellStyle name="s_Valuation _DB Dados do Mercado_Sistema Cosan V2_Sugar #11 (3)_Relatório Gerencial 2_15-FINANCEIRAS" xfId="33124"/>
    <cellStyle name="s_Valuation _DB Dados do Mercado_Sistema Cosan V2_Sugar #11 (3)_Relatório Gerencial_15-FINANCEIRAS" xfId="33125"/>
    <cellStyle name="s_Valuation _DB Dados do Mercado_Sistema Cosan V2_Sugar #11 (3)_Relatório Gerencial_15-FINANCEIRAS_1" xfId="33126"/>
    <cellStyle name="s_Valuation _DB Dados do Mercado_Sistema Cosan V2_Sugar #11 (3)_Relatório Gerencial_2-DRE" xfId="33127"/>
    <cellStyle name="s_Valuation _DB Dados do Mercado_Sistema Cosan V2_Sugar #11 (3)_Relatório Gerencial_2-DRE_Dep_Judiciais-Contingências" xfId="33128"/>
    <cellStyle name="s_Valuation _DB Dados do Mercado_Sistema Cosan V2_Sugar #11 (3)_Relatório Gerencial_2-DRE_DFC Gerencial" xfId="33129"/>
    <cellStyle name="s_Valuation _DB Dados do Mercado_Sistema Cosan V2_Sugar #11 (3)_Relatório Gerencial_2-DRE_DMPL" xfId="33130"/>
    <cellStyle name="s_Valuation _DB Dados do Mercado_Sistema Cosan V2_Sugar #11 (3)_Relatório Gerencial_3-Balanço" xfId="33131"/>
    <cellStyle name="s_Valuation _DB Dados do Mercado_Sistema Cosan V2_Sugar #11 (3)_Relatório Gerencial_7-Estoque" xfId="33132"/>
    <cellStyle name="s_Valuation _DB Dados do Mercado_Sistema Cosan V2_Sugar #11 2" xfId="33133"/>
    <cellStyle name="s_Valuation _DB Dados do Mercado_Sistema Cosan V2_Sugar #11 2_15-FINANCEIRAS" xfId="33134"/>
    <cellStyle name="s_Valuation _DB Dados do Mercado_Sistema Cosan V2_Sugar #11 3" xfId="33135"/>
    <cellStyle name="s_Valuation _DB Dados do Mercado_Sistema Cosan V2_Sugar #11 3_15-FINANCEIRAS" xfId="33136"/>
    <cellStyle name="s_Valuation _DB Dados do Mercado_Sistema Cosan V2_Sugar #11 4" xfId="33137"/>
    <cellStyle name="s_Valuation _DB Dados do Mercado_Sistema Cosan V2_Sugar #11 4_15-FINANCEIRAS" xfId="33138"/>
    <cellStyle name="s_Valuation _DB Dados do Mercado_Sistema Cosan V2_Sugar #11_15-FINANCEIRAS" xfId="33139"/>
    <cellStyle name="s_Valuation _DB Dados do Mercado_Sistema Cosan V2_Sugar #11_15-FINANCEIRAS_1" xfId="33140"/>
    <cellStyle name="s_Valuation _DB Dados do Mercado_Sistema Cosan V2_Sugar #11_2-DRE" xfId="33141"/>
    <cellStyle name="s_Valuation _DB Dados do Mercado_Sistema Cosan V2_Sugar #11_2-DRE_Dep_Judiciais-Contingências" xfId="33142"/>
    <cellStyle name="s_Valuation _DB Dados do Mercado_Sistema Cosan V2_Sugar #11_2-DRE_DFC Gerencial" xfId="33143"/>
    <cellStyle name="s_Valuation _DB Dados do Mercado_Sistema Cosan V2_Sugar #11_2-DRE_DMPL" xfId="33144"/>
    <cellStyle name="s_Valuation _DB Dados do Mercado_Sistema Cosan V2_Sugar #11_3-Balanço" xfId="33145"/>
    <cellStyle name="s_Valuation _DB Dados do Mercado_Sistema Cosan V2_Sugar #11_7-Estoque" xfId="33146"/>
    <cellStyle name="s_Valuation _DB Dados do Mercado_Sistema Cosan V2_Sugar #11_Relatório Gerencial" xfId="33147"/>
    <cellStyle name="s_Valuation _DB Dados do Mercado_Sistema Cosan V2_Sugar #11_Relatório Gerencial 2" xfId="33148"/>
    <cellStyle name="s_Valuation _DB Dados do Mercado_Sistema Cosan V2_Sugar #11_Relatório Gerencial 2_15-FINANCEIRAS" xfId="33149"/>
    <cellStyle name="s_Valuation _DB Dados do Mercado_Sistema Cosan V2_Sugar #11_Relatório Gerencial_15-FINANCEIRAS" xfId="33150"/>
    <cellStyle name="s_Valuation _DB Dados do Mercado_Sistema Cosan V2_Sugar #11_Relatório Gerencial_15-FINANCEIRAS_1" xfId="33151"/>
    <cellStyle name="s_Valuation _DB Dados do Mercado_Sistema Cosan V2_Sugar #11_Relatório Gerencial_2-DRE" xfId="33152"/>
    <cellStyle name="s_Valuation _DB Dados do Mercado_Sistema Cosan V2_Sugar #11_Relatório Gerencial_2-DRE_Dep_Judiciais-Contingências" xfId="33153"/>
    <cellStyle name="s_Valuation _DB Dados do Mercado_Sistema Cosan V2_Sugar #11_Relatório Gerencial_2-DRE_DFC Gerencial" xfId="33154"/>
    <cellStyle name="s_Valuation _DB Dados do Mercado_Sistema Cosan V2_Sugar #11_Relatório Gerencial_2-DRE_DMPL" xfId="33155"/>
    <cellStyle name="s_Valuation _DB Dados do Mercado_Sistema Cosan V2_Sugar #11_Relatório Gerencial_3-Balanço" xfId="33156"/>
    <cellStyle name="s_Valuation _DB Dados do Mercado_Sistema Cosan V2_Sugar #11_Relatório Gerencial_7-Estoque" xfId="33157"/>
    <cellStyle name="s_Valuation _DB Dados do Mercado_Sistema Cosan V2_Sugar #5" xfId="33158"/>
    <cellStyle name="s_Valuation _DB Dados do Mercado_Sistema Cosan V2_Sugar #5 (2)" xfId="33159"/>
    <cellStyle name="s_Valuation _DB Dados do Mercado_Sistema Cosan V2_Sugar #5 (2) 2" xfId="33160"/>
    <cellStyle name="s_Valuation _DB Dados do Mercado_Sistema Cosan V2_Sugar #5 (2) 2_15-FINANCEIRAS" xfId="33161"/>
    <cellStyle name="s_Valuation _DB Dados do Mercado_Sistema Cosan V2_Sugar #5 (2)_15-FINANCEIRAS" xfId="33162"/>
    <cellStyle name="s_Valuation _DB Dados do Mercado_Sistema Cosan V2_Sugar #5 (2)_15-FINANCEIRAS_1" xfId="33163"/>
    <cellStyle name="s_Valuation _DB Dados do Mercado_Sistema Cosan V2_Sugar #5 (2)_2-DRE" xfId="33164"/>
    <cellStyle name="s_Valuation _DB Dados do Mercado_Sistema Cosan V2_Sugar #5 (2)_2-DRE_Dep_Judiciais-Contingências" xfId="33165"/>
    <cellStyle name="s_Valuation _DB Dados do Mercado_Sistema Cosan V2_Sugar #5 (2)_2-DRE_DFC Gerencial" xfId="33166"/>
    <cellStyle name="s_Valuation _DB Dados do Mercado_Sistema Cosan V2_Sugar #5 (2)_2-DRE_DMPL" xfId="33167"/>
    <cellStyle name="s_Valuation _DB Dados do Mercado_Sistema Cosan V2_Sugar #5 (2)_3-Balanço" xfId="33168"/>
    <cellStyle name="s_Valuation _DB Dados do Mercado_Sistema Cosan V2_Sugar #5 (2)_7-Estoque" xfId="33169"/>
    <cellStyle name="s_Valuation _DB Dados do Mercado_Sistema Cosan V2_Sugar #5 (2)_Relatório Gerencial" xfId="33170"/>
    <cellStyle name="s_Valuation _DB Dados do Mercado_Sistema Cosan V2_Sugar #5 (2)_Relatório Gerencial 2" xfId="33171"/>
    <cellStyle name="s_Valuation _DB Dados do Mercado_Sistema Cosan V2_Sugar #5 (2)_Relatório Gerencial 2_15-FINANCEIRAS" xfId="33172"/>
    <cellStyle name="s_Valuation _DB Dados do Mercado_Sistema Cosan V2_Sugar #5 (2)_Relatório Gerencial_15-FINANCEIRAS" xfId="33173"/>
    <cellStyle name="s_Valuation _DB Dados do Mercado_Sistema Cosan V2_Sugar #5 (2)_Relatório Gerencial_15-FINANCEIRAS_1" xfId="33174"/>
    <cellStyle name="s_Valuation _DB Dados do Mercado_Sistema Cosan V2_Sugar #5 (2)_Relatório Gerencial_2-DRE" xfId="33175"/>
    <cellStyle name="s_Valuation _DB Dados do Mercado_Sistema Cosan V2_Sugar #5 (2)_Relatório Gerencial_2-DRE_Dep_Judiciais-Contingências" xfId="33176"/>
    <cellStyle name="s_Valuation _DB Dados do Mercado_Sistema Cosan V2_Sugar #5 (2)_Relatório Gerencial_2-DRE_DFC Gerencial" xfId="33177"/>
    <cellStyle name="s_Valuation _DB Dados do Mercado_Sistema Cosan V2_Sugar #5 (2)_Relatório Gerencial_2-DRE_DMPL" xfId="33178"/>
    <cellStyle name="s_Valuation _DB Dados do Mercado_Sistema Cosan V2_Sugar #5 (2)_Relatório Gerencial_3-Balanço" xfId="33179"/>
    <cellStyle name="s_Valuation _DB Dados do Mercado_Sistema Cosan V2_Sugar #5 (2)_Relatório Gerencial_7-Estoque" xfId="33180"/>
    <cellStyle name="s_Valuation _DB Dados do Mercado_Sistema Cosan V2_Sugar #5 2" xfId="33181"/>
    <cellStyle name="s_Valuation _DB Dados do Mercado_Sistema Cosan V2_Sugar #5 2_15-FINANCEIRAS" xfId="33182"/>
    <cellStyle name="s_Valuation _DB Dados do Mercado_Sistema Cosan V2_Sugar #5 3" xfId="33183"/>
    <cellStyle name="s_Valuation _DB Dados do Mercado_Sistema Cosan V2_Sugar #5 3_15-FINANCEIRAS" xfId="33184"/>
    <cellStyle name="s_Valuation _DB Dados do Mercado_Sistema Cosan V2_Sugar #5 4" xfId="33185"/>
    <cellStyle name="s_Valuation _DB Dados do Mercado_Sistema Cosan V2_Sugar #5 4_15-FINANCEIRAS" xfId="33186"/>
    <cellStyle name="s_Valuation _DB Dados do Mercado_Sistema Cosan V2_Sugar #5_15-FINANCEIRAS" xfId="33187"/>
    <cellStyle name="s_Valuation _DB Dados do Mercado_Sistema Cosan V2_Sugar #5_15-FINANCEIRAS_1" xfId="33188"/>
    <cellStyle name="s_Valuation _DB Dados do Mercado_Sistema Cosan V2_Sugar #5_2-DRE" xfId="33189"/>
    <cellStyle name="s_Valuation _DB Dados do Mercado_Sistema Cosan V2_Sugar #5_2-DRE_Dep_Judiciais-Contingências" xfId="33190"/>
    <cellStyle name="s_Valuation _DB Dados do Mercado_Sistema Cosan V2_Sugar #5_2-DRE_DFC Gerencial" xfId="33191"/>
    <cellStyle name="s_Valuation _DB Dados do Mercado_Sistema Cosan V2_Sugar #5_2-DRE_DMPL" xfId="33192"/>
    <cellStyle name="s_Valuation _DB Dados do Mercado_Sistema Cosan V2_Sugar #5_3-Balanço" xfId="33193"/>
    <cellStyle name="s_Valuation _DB Dados do Mercado_Sistema Cosan V2_Sugar #5_7-Estoque" xfId="33194"/>
    <cellStyle name="s_Valuation _DB Dados do Mercado_Sistema Cosan V2_Sugar #5_Relatório Gerencial" xfId="33195"/>
    <cellStyle name="s_Valuation _DB Dados do Mercado_Sistema Cosan V2_Sugar #5_Relatório Gerencial 2" xfId="33196"/>
    <cellStyle name="s_Valuation _DB Dados do Mercado_Sistema Cosan V2_Sugar #5_Relatório Gerencial 2_15-FINANCEIRAS" xfId="33197"/>
    <cellStyle name="s_Valuation _DB Dados do Mercado_Sistema Cosan V2_Sugar #5_Relatório Gerencial_15-FINANCEIRAS" xfId="33198"/>
    <cellStyle name="s_Valuation _DB Dados do Mercado_Sistema Cosan V2_Sugar #5_Relatório Gerencial_15-FINANCEIRAS_1" xfId="33199"/>
    <cellStyle name="s_Valuation _DB Dados do Mercado_Sistema Cosan V2_Sugar #5_Relatório Gerencial_2-DRE" xfId="33200"/>
    <cellStyle name="s_Valuation _DB Dados do Mercado_Sistema Cosan V2_Sugar #5_Relatório Gerencial_2-DRE_Dep_Judiciais-Contingências" xfId="33201"/>
    <cellStyle name="s_Valuation _DB Dados do Mercado_Sistema Cosan V2_Sugar #5_Relatório Gerencial_2-DRE_DFC Gerencial" xfId="33202"/>
    <cellStyle name="s_Valuation _DB Dados do Mercado_Sistema Cosan V2_Sugar #5_Relatório Gerencial_2-DRE_DMPL" xfId="33203"/>
    <cellStyle name="s_Valuation _DB Dados do Mercado_Sistema Cosan V2_Sugar #5_Relatório Gerencial_3-Balanço" xfId="33204"/>
    <cellStyle name="s_Valuation _DB Dados do Mercado_Sistema Cosan V2_Sugar #5_Relatório Gerencial_7-Estoque" xfId="33205"/>
    <cellStyle name="s_Valuation _DB Dados do Mercado_Sistema Cosan V2_YTD" xfId="33206"/>
    <cellStyle name="s_Valuation _DB Dados do Mercado_Sistema Cosan V2_YTD 2" xfId="33207"/>
    <cellStyle name="s_Valuation _DB Dados do Mercado_Sistema Cosan V2_YTD 2_15-FINANCEIRAS" xfId="33208"/>
    <cellStyle name="s_Valuation _DB Dados do Mercado_Sistema Cosan V2_YTD_15-FINANCEIRAS" xfId="33209"/>
    <cellStyle name="s_Valuation _DB Dados do Mercado_Sistema Cosan V2_YTD_15-FINANCEIRAS_1" xfId="33210"/>
    <cellStyle name="s_Valuation _DB Dados do Mercado_Sistema Cosan V2_YTD_2-DRE" xfId="33211"/>
    <cellStyle name="s_Valuation _DB Dados do Mercado_Sistema Cosan V2_YTD_2-DRE_Dep_Judiciais-Contingências" xfId="33212"/>
    <cellStyle name="s_Valuation _DB Dados do Mercado_Sistema Cosan V2_YTD_2-DRE_DFC Gerencial" xfId="33213"/>
    <cellStyle name="s_Valuation _DB Dados do Mercado_Sistema Cosan V2_YTD_2-DRE_DMPL" xfId="33214"/>
    <cellStyle name="s_Valuation _DB Dados do Mercado_Sistema Cosan V2_YTD_3-Balanço" xfId="33215"/>
    <cellStyle name="s_Valuation _DB Dados do Mercado_Sistema Cosan V2_YTD_7-Estoque" xfId="33216"/>
    <cellStyle name="s_Valuation _DB Dados do Mercado_Sistema Cosan V2_YTD_Relatório Gerencial" xfId="33217"/>
    <cellStyle name="s_Valuation _DB Dados do Mercado_Sistema Cosan V2_YTD_Relatório Gerencial 2" xfId="33218"/>
    <cellStyle name="s_Valuation _DB Dados do Mercado_Sistema Cosan V2_YTD_Relatório Gerencial 2_15-FINANCEIRAS" xfId="33219"/>
    <cellStyle name="s_Valuation _DB Dados do Mercado_Sistema Cosan V2_YTD_Relatório Gerencial_15-FINANCEIRAS" xfId="33220"/>
    <cellStyle name="s_Valuation _DB Dados do Mercado_Sistema Cosan V2_YTD_Relatório Gerencial_15-FINANCEIRAS_1" xfId="33221"/>
    <cellStyle name="s_Valuation _DB Dados do Mercado_Sistema Cosan V2_YTD_Relatório Gerencial_2-DRE" xfId="33222"/>
    <cellStyle name="s_Valuation _DB Dados do Mercado_Sistema Cosan V2_YTD_Relatório Gerencial_2-DRE_Dep_Judiciais-Contingências" xfId="33223"/>
    <cellStyle name="s_Valuation _DB Dados do Mercado_Sistema Cosan V2_YTD_Relatório Gerencial_2-DRE_DFC Gerencial" xfId="33224"/>
    <cellStyle name="s_Valuation _DB Dados do Mercado_Sistema Cosan V2_YTD_Relatório Gerencial_2-DRE_DMPL" xfId="33225"/>
    <cellStyle name="s_Valuation _DB Dados do Mercado_Sistema Cosan V2_YTD_Relatório Gerencial_3-Balanço" xfId="33226"/>
    <cellStyle name="s_Valuation _DB Dados do Mercado_Sistema Cosan V2_YTD_Relatório Gerencial_7-Estoque" xfId="33227"/>
    <cellStyle name="s_Valuation _DB Dados do Mercado_Sistema Cosan_15-FINANCEIRAS" xfId="33228"/>
    <cellStyle name="s_Valuation _DB Dados do Mercado_Sistema Cosan_15-FINANCEIRAS_1" xfId="33229"/>
    <cellStyle name="s_Valuation _DB Dados do Mercado_Sistema Cosan_2-DRE" xfId="33230"/>
    <cellStyle name="s_Valuation _DB Dados do Mercado_Sistema Cosan_2-DRE_Dep_Judiciais-Contingências" xfId="33231"/>
    <cellStyle name="s_Valuation _DB Dados do Mercado_Sistema Cosan_2-DRE_DFC Gerencial" xfId="33232"/>
    <cellStyle name="s_Valuation _DB Dados do Mercado_Sistema Cosan_2-DRE_DMPL" xfId="33233"/>
    <cellStyle name="s_Valuation _DB Dados do Mercado_Sistema Cosan_3-Balanço" xfId="33234"/>
    <cellStyle name="s_Valuation _DB Dados do Mercado_Sistema Cosan_7-Estoque" xfId="33235"/>
    <cellStyle name="s_Valuation _DB Dados do Mercado_Sistema Cosan_Relatório Gerencial" xfId="33236"/>
    <cellStyle name="s_Valuation _DB Dados do Mercado_Sistema Cosan_Relatório Gerencial 2" xfId="33237"/>
    <cellStyle name="s_Valuation _DB Dados do Mercado_Sistema Cosan_Relatório Gerencial 2_15-FINANCEIRAS" xfId="33238"/>
    <cellStyle name="s_Valuation _DB Dados do Mercado_Sistema Cosan_Relatório Gerencial_15-FINANCEIRAS" xfId="33239"/>
    <cellStyle name="s_Valuation _DB Dados do Mercado_Sistema Cosan_Relatório Gerencial_15-FINANCEIRAS_1" xfId="33240"/>
    <cellStyle name="s_Valuation _DB Dados do Mercado_Sistema Cosan_Relatório Gerencial_2-DRE" xfId="33241"/>
    <cellStyle name="s_Valuation _DB Dados do Mercado_Sistema Cosan_Relatório Gerencial_2-DRE_Dep_Judiciais-Contingências" xfId="33242"/>
    <cellStyle name="s_Valuation _DB Dados do Mercado_Sistema Cosan_Relatório Gerencial_2-DRE_DFC Gerencial" xfId="33243"/>
    <cellStyle name="s_Valuation _DB Dados do Mercado_Sistema Cosan_Relatório Gerencial_2-DRE_DMPL" xfId="33244"/>
    <cellStyle name="s_Valuation _DB Dados do Mercado_Sistema Cosan_Relatório Gerencial_3-Balanço" xfId="33245"/>
    <cellStyle name="s_Valuation _DB Dados do Mercado_Sistema Cosan_Relatório Gerencial_7-Estoque" xfId="33246"/>
    <cellStyle name="s_Valuation _DB Dados do Mercado_Sistema Cosan2" xfId="33247"/>
    <cellStyle name="s_Valuation _DB Dados do Mercado_Sistema Cosan2 2" xfId="33248"/>
    <cellStyle name="s_Valuation _DB Dados do Mercado_Sistema Cosan2 2_15-FINANCEIRAS" xfId="33249"/>
    <cellStyle name="s_Valuation _DB Dados do Mercado_Sistema Cosan2_15-FINANCEIRAS" xfId="33250"/>
    <cellStyle name="s_Valuation _DB Dados do Mercado_Sistema Cosan2_15-FINANCEIRAS_1" xfId="33251"/>
    <cellStyle name="s_Valuation _DB Dados do Mercado_Sistema Cosan2_2-DRE" xfId="33252"/>
    <cellStyle name="s_Valuation _DB Dados do Mercado_Sistema Cosan2_2-DRE_Dep_Judiciais-Contingências" xfId="33253"/>
    <cellStyle name="s_Valuation _DB Dados do Mercado_Sistema Cosan2_2-DRE_DFC Gerencial" xfId="33254"/>
    <cellStyle name="s_Valuation _DB Dados do Mercado_Sistema Cosan2_2-DRE_DMPL" xfId="33255"/>
    <cellStyle name="s_Valuation _DB Dados do Mercado_Sistema Cosan2_3-Balanço" xfId="33256"/>
    <cellStyle name="s_Valuation _DB Dados do Mercado_Sistema Cosan2_7-Estoque" xfId="33257"/>
    <cellStyle name="s_Valuation _DB Dados do Mercado_Sistema Cosan2_Relatório Gerencial" xfId="33258"/>
    <cellStyle name="s_Valuation _DB Dados do Mercado_Sistema Cosan2_Relatório Gerencial 2" xfId="33259"/>
    <cellStyle name="s_Valuation _DB Dados do Mercado_Sistema Cosan2_Relatório Gerencial 2_15-FINANCEIRAS" xfId="33260"/>
    <cellStyle name="s_Valuation _DB Dados do Mercado_Sistema Cosan2_Relatório Gerencial_15-FINANCEIRAS" xfId="33261"/>
    <cellStyle name="s_Valuation _DB Dados do Mercado_Sistema Cosan2_Relatório Gerencial_15-FINANCEIRAS_1" xfId="33262"/>
    <cellStyle name="s_Valuation _DB Dados do Mercado_Sistema Cosan2_Relatório Gerencial_2-DRE" xfId="33263"/>
    <cellStyle name="s_Valuation _DB Dados do Mercado_Sistema Cosan2_Relatório Gerencial_2-DRE_Dep_Judiciais-Contingências" xfId="33264"/>
    <cellStyle name="s_Valuation _DB Dados do Mercado_Sistema Cosan2_Relatório Gerencial_2-DRE_DFC Gerencial" xfId="33265"/>
    <cellStyle name="s_Valuation _DB Dados do Mercado_Sistema Cosan2_Relatório Gerencial_2-DRE_DMPL" xfId="33266"/>
    <cellStyle name="s_Valuation _DB Dados do Mercado_Sistema Cosan2_Relatório Gerencial_3-Balanço" xfId="33267"/>
    <cellStyle name="s_Valuation _DB Dados do Mercado_Sistema Cosan2_Relatório Gerencial_7-Estoque" xfId="33268"/>
    <cellStyle name="s_Valuation _Dep_Judiciais-Contingências" xfId="33269"/>
    <cellStyle name="s_Valuation _desp" xfId="33270"/>
    <cellStyle name="s_Valuation _desp 2" xfId="33271"/>
    <cellStyle name="s_Valuation _desp 2_15-FINANCEIRAS" xfId="33272"/>
    <cellStyle name="s_Valuation _desp_15-FINANCEIRAS" xfId="33273"/>
    <cellStyle name="s_Valuation _desp_15-FINANCEIRAS_1" xfId="33274"/>
    <cellStyle name="s_Valuation _desp_2-DRE" xfId="33275"/>
    <cellStyle name="s_Valuation _desp_2-DRE_Dep_Judiciais-Contingências" xfId="33276"/>
    <cellStyle name="s_Valuation _desp_2-DRE_DFC Gerencial" xfId="33277"/>
    <cellStyle name="s_Valuation _desp_2-DRE_DMPL" xfId="33278"/>
    <cellStyle name="s_Valuation _desp_3-Balanço" xfId="33279"/>
    <cellStyle name="s_Valuation _desp_3-Balanço 2" xfId="33280"/>
    <cellStyle name="s_Valuation _desp_3-Balanço 2_15-FINANCEIRAS" xfId="33281"/>
    <cellStyle name="s_Valuation _desp_3-Balanço_1" xfId="33282"/>
    <cellStyle name="s_Valuation _desp_3-Balanço_15-FINANCEIRAS" xfId="33283"/>
    <cellStyle name="s_Valuation _desp_3-Balanço_15-FINANCEIRAS_1" xfId="33284"/>
    <cellStyle name="s_Valuation _desp_3-Balanço_2-DRE" xfId="33285"/>
    <cellStyle name="s_Valuation _desp_3-Balanço_2-DRE_Dep_Judiciais-Contingências" xfId="33286"/>
    <cellStyle name="s_Valuation _desp_3-Balanço_2-DRE_DFC Gerencial" xfId="33287"/>
    <cellStyle name="s_Valuation _desp_3-Balanço_2-DRE_DMPL" xfId="33288"/>
    <cellStyle name="s_Valuation _desp_3-Balanço_3-Balanço" xfId="33289"/>
    <cellStyle name="s_Valuation _desp_3-Balanço_7-Estoque" xfId="33290"/>
    <cellStyle name="s_Valuation _desp_7-Estoque" xfId="33291"/>
    <cellStyle name="s_Valuation _desp_Balanço" xfId="33292"/>
    <cellStyle name="s_Valuation _desp_IR Diferido" xfId="33293"/>
    <cellStyle name="s_Valuation _despesa fixa" xfId="33294"/>
    <cellStyle name="s_Valuation _despesa fixa 2" xfId="33295"/>
    <cellStyle name="s_Valuation _despesa fixa 2_15-FINANCEIRAS" xfId="33296"/>
    <cellStyle name="s_Valuation _despesa fixa_15-FINANCEIRAS" xfId="33297"/>
    <cellStyle name="s_Valuation _despesa fixa_15-FINANCEIRAS_1" xfId="33298"/>
    <cellStyle name="s_Valuation _despesa fixa_2-DRE" xfId="33299"/>
    <cellStyle name="s_Valuation _despesa fixa_2-DRE_Dep_Judiciais-Contingências" xfId="33300"/>
    <cellStyle name="s_Valuation _despesa fixa_2-DRE_DFC Gerencial" xfId="33301"/>
    <cellStyle name="s_Valuation _despesa fixa_2-DRE_DMPL" xfId="33302"/>
    <cellStyle name="s_Valuation _despesa fixa_3-Balanço" xfId="33303"/>
    <cellStyle name="s_Valuation _despesa fixa_3-Balanço 2" xfId="33304"/>
    <cellStyle name="s_Valuation _despesa fixa_3-Balanço 2_15-FINANCEIRAS" xfId="33305"/>
    <cellStyle name="s_Valuation _despesa fixa_3-Balanço_1" xfId="33306"/>
    <cellStyle name="s_Valuation _despesa fixa_3-Balanço_15-FINANCEIRAS" xfId="33307"/>
    <cellStyle name="s_Valuation _despesa fixa_3-Balanço_15-FINANCEIRAS_1" xfId="33308"/>
    <cellStyle name="s_Valuation _despesa fixa_3-Balanço_2-DRE" xfId="33309"/>
    <cellStyle name="s_Valuation _despesa fixa_3-Balanço_2-DRE_Dep_Judiciais-Contingências" xfId="33310"/>
    <cellStyle name="s_Valuation _despesa fixa_3-Balanço_2-DRE_DFC Gerencial" xfId="33311"/>
    <cellStyle name="s_Valuation _despesa fixa_3-Balanço_2-DRE_DMPL" xfId="33312"/>
    <cellStyle name="s_Valuation _despesa fixa_3-Balanço_3-Balanço" xfId="33313"/>
    <cellStyle name="s_Valuation _despesa fixa_3-Balanço_7-Estoque" xfId="33314"/>
    <cellStyle name="s_Valuation _despesa fixa_7-Estoque" xfId="33315"/>
    <cellStyle name="s_Valuation _despesa fixa_Balanço" xfId="33316"/>
    <cellStyle name="s_Valuation _despesa fixa_IR Diferido" xfId="33317"/>
    <cellStyle name="s_Valuation _Despesas ADM e COML (3)" xfId="33318"/>
    <cellStyle name="s_Valuation _Despesas ADM e COML (3) 2" xfId="33319"/>
    <cellStyle name="s_Valuation _Despesas ADM e COML (3) 2_15-FINANCEIRAS" xfId="33320"/>
    <cellStyle name="s_Valuation _Despesas ADM e COML (3)_1" xfId="33321"/>
    <cellStyle name="s_Valuation _Despesas ADM e COML (3)_1 2" xfId="33322"/>
    <cellStyle name="s_Valuation _Despesas ADM e COML (3)_1 2_15-FINANCEIRAS" xfId="33323"/>
    <cellStyle name="s_Valuation _Despesas ADM e COML (3)_1_14-G&amp;A" xfId="33324"/>
    <cellStyle name="s_Valuation _Despesas ADM e COML (3)_1_14-G&amp;A_2-DRE" xfId="33325"/>
    <cellStyle name="s_Valuation _Despesas ADM e COML (3)_1_14-G&amp;A_2-DRE_Dep_Judiciais-Contingências" xfId="33326"/>
    <cellStyle name="s_Valuation _Despesas ADM e COML (3)_1_14-G&amp;A_2-DRE_DFC Gerencial" xfId="33327"/>
    <cellStyle name="s_Valuation _Despesas ADM e COML (3)_1_14-G&amp;A_2-DRE_DMPL" xfId="33328"/>
    <cellStyle name="s_Valuation _Despesas ADM e COML (3)_1_14-G&amp;A_Dep_Judiciais-Contingências" xfId="33329"/>
    <cellStyle name="s_Valuation _Despesas ADM e COML (3)_1_14-G&amp;A_DFC Gerencial" xfId="33330"/>
    <cellStyle name="s_Valuation _Despesas ADM e COML (3)_1_14-G&amp;A_DMPL" xfId="33331"/>
    <cellStyle name="s_Valuation _Despesas ADM e COML (3)_1_15-FINANCEIRAS" xfId="33332"/>
    <cellStyle name="s_Valuation _Despesas ADM e COML (3)_1_15-FINANCEIRAS_1" xfId="33333"/>
    <cellStyle name="s_Valuation _Despesas ADM e COML (3)_1_2-DRE" xfId="33334"/>
    <cellStyle name="s_Valuation _Despesas ADM e COML (3)_1_2-DRE_Dep_Judiciais-Contingências" xfId="33335"/>
    <cellStyle name="s_Valuation _Despesas ADM e COML (3)_1_2-DRE_DFC Gerencial" xfId="33336"/>
    <cellStyle name="s_Valuation _Despesas ADM e COML (3)_1_2-DRE_DMPL" xfId="33337"/>
    <cellStyle name="s_Valuation _Despesas ADM e COML (3)_1_3-Balanço" xfId="33338"/>
    <cellStyle name="s_Valuation _Despesas ADM e COML (3)_1_3-Balanço 2" xfId="33339"/>
    <cellStyle name="s_Valuation _Despesas ADM e COML (3)_1_3-Balanço 2_15-FINANCEIRAS" xfId="33340"/>
    <cellStyle name="s_Valuation _Despesas ADM e COML (3)_1_3-Balanço_1" xfId="33341"/>
    <cellStyle name="s_Valuation _Despesas ADM e COML (3)_1_3-Balanço_15-FINANCEIRAS" xfId="33342"/>
    <cellStyle name="s_Valuation _Despesas ADM e COML (3)_1_3-Balanço_15-FINANCEIRAS_1" xfId="33343"/>
    <cellStyle name="s_Valuation _Despesas ADM e COML (3)_1_3-Balanço_2-DRE" xfId="33344"/>
    <cellStyle name="s_Valuation _Despesas ADM e COML (3)_1_3-Balanço_2-DRE_Dep_Judiciais-Contingências" xfId="33345"/>
    <cellStyle name="s_Valuation _Despesas ADM e COML (3)_1_3-Balanço_2-DRE_DFC Gerencial" xfId="33346"/>
    <cellStyle name="s_Valuation _Despesas ADM e COML (3)_1_3-Balanço_2-DRE_DMPL" xfId="33347"/>
    <cellStyle name="s_Valuation _Despesas ADM e COML (3)_1_3-Balanço_3-Balanço" xfId="33348"/>
    <cellStyle name="s_Valuation _Despesas ADM e COML (3)_1_3-Balanço_7-Estoque" xfId="33349"/>
    <cellStyle name="s_Valuation _Despesas ADM e COML (3)_1_7-Estoque" xfId="33350"/>
    <cellStyle name="s_Valuation _Despesas ADM e COML (3)_1_Balanço" xfId="33351"/>
    <cellStyle name="s_Valuation _Despesas ADM e COML (3)_1_Crédito PisCofins" xfId="33352"/>
    <cellStyle name="s_Valuation _Despesas ADM e COML (3)_1_Crédito PisCofins 2" xfId="33353"/>
    <cellStyle name="s_Valuation _Despesas ADM e COML (3)_1_Crédito PisCofins 2_15-FINANCEIRAS" xfId="33354"/>
    <cellStyle name="s_Valuation _Despesas ADM e COML (3)_1_Crédito PisCofins_15-FINANCEIRAS" xfId="33355"/>
    <cellStyle name="s_Valuation _Despesas ADM e COML (3)_1_Crédito PisCofins_15-FINANCEIRAS_1" xfId="33356"/>
    <cellStyle name="s_Valuation _Despesas ADM e COML (3)_1_Crédito PisCofins_2-DRE" xfId="33357"/>
    <cellStyle name="s_Valuation _Despesas ADM e COML (3)_1_Crédito PisCofins_2-DRE_Dep_Judiciais-Contingências" xfId="33358"/>
    <cellStyle name="s_Valuation _Despesas ADM e COML (3)_1_Crédito PisCofins_2-DRE_DFC Gerencial" xfId="33359"/>
    <cellStyle name="s_Valuation _Despesas ADM e COML (3)_1_Crédito PisCofins_2-DRE_DMPL" xfId="33360"/>
    <cellStyle name="s_Valuation _Despesas ADM e COML (3)_1_Crédito PisCofins_3-Balanço" xfId="33361"/>
    <cellStyle name="s_Valuation _Despesas ADM e COML (3)_1_Crédito PisCofins_3-Balanço 2" xfId="33362"/>
    <cellStyle name="s_Valuation _Despesas ADM e COML (3)_1_Crédito PisCofins_3-Balanço 2_15-FINANCEIRAS" xfId="33363"/>
    <cellStyle name="s_Valuation _Despesas ADM e COML (3)_1_Crédito PisCofins_3-Balanço_1" xfId="33364"/>
    <cellStyle name="s_Valuation _Despesas ADM e COML (3)_1_Crédito PisCofins_3-Balanço_15-FINANCEIRAS" xfId="33365"/>
    <cellStyle name="s_Valuation _Despesas ADM e COML (3)_1_Crédito PisCofins_3-Balanço_15-FINANCEIRAS_1" xfId="33366"/>
    <cellStyle name="s_Valuation _Despesas ADM e COML (3)_1_Crédito PisCofins_3-Balanço_2-DRE" xfId="33367"/>
    <cellStyle name="s_Valuation _Despesas ADM e COML (3)_1_Crédito PisCofins_3-Balanço_2-DRE_Dep_Judiciais-Contingências" xfId="33368"/>
    <cellStyle name="s_Valuation _Despesas ADM e COML (3)_1_Crédito PisCofins_3-Balanço_2-DRE_DFC Gerencial" xfId="33369"/>
    <cellStyle name="s_Valuation _Despesas ADM e COML (3)_1_Crédito PisCofins_3-Balanço_2-DRE_DMPL" xfId="33370"/>
    <cellStyle name="s_Valuation _Despesas ADM e COML (3)_1_Crédito PisCofins_3-Balanço_3-Balanço" xfId="33371"/>
    <cellStyle name="s_Valuation _Despesas ADM e COML (3)_1_Crédito PisCofins_3-Balanço_7-Estoque" xfId="33372"/>
    <cellStyle name="s_Valuation _Despesas ADM e COML (3)_1_Crédito PisCofins_7-Estoque" xfId="33373"/>
    <cellStyle name="s_Valuation _Despesas ADM e COML (3)_1_Crédito PisCofins_Balanço" xfId="33374"/>
    <cellStyle name="s_Valuation _Despesas ADM e COML (3)_1_Crédito PisCofins_CCL" xfId="33375"/>
    <cellStyle name="s_Valuation _Despesas ADM e COML (3)_1_Crédito PisCofins_CCL 2" xfId="33376"/>
    <cellStyle name="s_Valuation _Despesas ADM e COML (3)_1_Crédito PisCofins_CCL 2_15-FINANCEIRAS" xfId="33377"/>
    <cellStyle name="s_Valuation _Despesas ADM e COML (3)_1_Crédito PisCofins_CCL_15-FINANCEIRAS" xfId="33378"/>
    <cellStyle name="s_Valuation _Despesas ADM e COML (3)_1_Crédito PisCofins_CCL_15-FINANCEIRAS_1" xfId="33379"/>
    <cellStyle name="s_Valuation _Despesas ADM e COML (3)_1_Crédito PisCofins_CCL_2-DRE" xfId="33380"/>
    <cellStyle name="s_Valuation _Despesas ADM e COML (3)_1_Crédito PisCofins_CCL_2-DRE_Dep_Judiciais-Contingências" xfId="33381"/>
    <cellStyle name="s_Valuation _Despesas ADM e COML (3)_1_Crédito PisCofins_CCL_2-DRE_DFC Gerencial" xfId="33382"/>
    <cellStyle name="s_Valuation _Despesas ADM e COML (3)_1_Crédito PisCofins_CCL_2-DRE_DMPL" xfId="33383"/>
    <cellStyle name="s_Valuation _Despesas ADM e COML (3)_1_Crédito PisCofins_CCL_3-Balanço" xfId="33384"/>
    <cellStyle name="s_Valuation _Despesas ADM e COML (3)_1_Crédito PisCofins_CCL_3-Balanço 2" xfId="33385"/>
    <cellStyle name="s_Valuation _Despesas ADM e COML (3)_1_Crédito PisCofins_CCL_3-Balanço 2_15-FINANCEIRAS" xfId="33386"/>
    <cellStyle name="s_Valuation _Despesas ADM e COML (3)_1_Crédito PisCofins_CCL_3-Balanço_1" xfId="33387"/>
    <cellStyle name="s_Valuation _Despesas ADM e COML (3)_1_Crédito PisCofins_CCL_3-Balanço_15-FINANCEIRAS" xfId="33388"/>
    <cellStyle name="s_Valuation _Despesas ADM e COML (3)_1_Crédito PisCofins_CCL_3-Balanço_15-FINANCEIRAS_1" xfId="33389"/>
    <cellStyle name="s_Valuation _Despesas ADM e COML (3)_1_Crédito PisCofins_CCL_3-Balanço_2-DRE" xfId="33390"/>
    <cellStyle name="s_Valuation _Despesas ADM e COML (3)_1_Crédito PisCofins_CCL_3-Balanço_2-DRE_Dep_Judiciais-Contingências" xfId="33391"/>
    <cellStyle name="s_Valuation _Despesas ADM e COML (3)_1_Crédito PisCofins_CCL_3-Balanço_2-DRE_DFC Gerencial" xfId="33392"/>
    <cellStyle name="s_Valuation _Despesas ADM e COML (3)_1_Crédito PisCofins_CCL_3-Balanço_2-DRE_DMPL" xfId="33393"/>
    <cellStyle name="s_Valuation _Despesas ADM e COML (3)_1_Crédito PisCofins_CCL_3-Balanço_3-Balanço" xfId="33394"/>
    <cellStyle name="s_Valuation _Despesas ADM e COML (3)_1_Crédito PisCofins_CCL_3-Balanço_7-Estoque" xfId="33395"/>
    <cellStyle name="s_Valuation _Despesas ADM e COML (3)_1_Crédito PisCofins_CCL_7-Estoque" xfId="33396"/>
    <cellStyle name="s_Valuation _Despesas ADM e COML (3)_1_Crédito PisCofins_CCL_Balanço" xfId="33397"/>
    <cellStyle name="s_Valuation _Despesas ADM e COML (3)_1_Crédito PisCofins_CCL_IR Diferido" xfId="33398"/>
    <cellStyle name="s_Valuation _Despesas ADM e COML (3)_1_Crédito PisCofins_Diferenças outubro CAN- (2)" xfId="33399"/>
    <cellStyle name="s_Valuation _Despesas ADM e COML (3)_1_Crédito PisCofins_Diferenças outubro CAN- (2) 2" xfId="33400"/>
    <cellStyle name="s_Valuation _Despesas ADM e COML (3)_1_Crédito PisCofins_Diferenças outubro CAN- (2) 2_15-FINANCEIRAS" xfId="33401"/>
    <cellStyle name="s_Valuation _Despesas ADM e COML (3)_1_Crédito PisCofins_Diferenças outubro CAN- (2)_15-FINANCEIRAS" xfId="33402"/>
    <cellStyle name="s_Valuation _Despesas ADM e COML (3)_1_Crédito PisCofins_Diferenças outubro CAN- (2)_15-FINANCEIRAS_1" xfId="33403"/>
    <cellStyle name="s_Valuation _Despesas ADM e COML (3)_1_Crédito PisCofins_Diferenças outubro CAN- (2)_2-DRE" xfId="33404"/>
    <cellStyle name="s_Valuation _Despesas ADM e COML (3)_1_Crédito PisCofins_Diferenças outubro CAN- (2)_2-DRE_Dep_Judiciais-Contingências" xfId="33405"/>
    <cellStyle name="s_Valuation _Despesas ADM e COML (3)_1_Crédito PisCofins_Diferenças outubro CAN- (2)_2-DRE_DFC Gerencial" xfId="33406"/>
    <cellStyle name="s_Valuation _Despesas ADM e COML (3)_1_Crédito PisCofins_Diferenças outubro CAN- (2)_2-DRE_DMPL" xfId="33407"/>
    <cellStyle name="s_Valuation _Despesas ADM e COML (3)_1_Crédito PisCofins_Diferenças outubro CAN- (2)_3-Balanço" xfId="33408"/>
    <cellStyle name="s_Valuation _Despesas ADM e COML (3)_1_Crédito PisCofins_Diferenças outubro CAN- (2)_3-Balanço 2" xfId="33409"/>
    <cellStyle name="s_Valuation _Despesas ADM e COML (3)_1_Crédito PisCofins_Diferenças outubro CAN- (2)_3-Balanço 2_15-FINANCEIRAS" xfId="33410"/>
    <cellStyle name="s_Valuation _Despesas ADM e COML (3)_1_Crédito PisCofins_Diferenças outubro CAN- (2)_3-Balanço_1" xfId="33411"/>
    <cellStyle name="s_Valuation _Despesas ADM e COML (3)_1_Crédito PisCofins_Diferenças outubro CAN- (2)_3-Balanço_15-FINANCEIRAS" xfId="33412"/>
    <cellStyle name="s_Valuation _Despesas ADM e COML (3)_1_Crédito PisCofins_Diferenças outubro CAN- (2)_3-Balanço_15-FINANCEIRAS_1" xfId="33413"/>
    <cellStyle name="s_Valuation _Despesas ADM e COML (3)_1_Crédito PisCofins_Diferenças outubro CAN- (2)_3-Balanço_2-DRE" xfId="33414"/>
    <cellStyle name="s_Valuation _Despesas ADM e COML (3)_1_Crédito PisCofins_Diferenças outubro CAN- (2)_3-Balanço_2-DRE_Dep_Judiciais-Contingências" xfId="33415"/>
    <cellStyle name="s_Valuation _Despesas ADM e COML (3)_1_Crédito PisCofins_Diferenças outubro CAN- (2)_3-Balanço_2-DRE_DFC Gerencial" xfId="33416"/>
    <cellStyle name="s_Valuation _Despesas ADM e COML (3)_1_Crédito PisCofins_Diferenças outubro CAN- (2)_3-Balanço_2-DRE_DMPL" xfId="33417"/>
    <cellStyle name="s_Valuation _Despesas ADM e COML (3)_1_Crédito PisCofins_Diferenças outubro CAN- (2)_3-Balanço_3-Balanço" xfId="33418"/>
    <cellStyle name="s_Valuation _Despesas ADM e COML (3)_1_Crédito PisCofins_Diferenças outubro CAN- (2)_3-Balanço_7-Estoque" xfId="33419"/>
    <cellStyle name="s_Valuation _Despesas ADM e COML (3)_1_Crédito PisCofins_Diferenças outubro CAN- (2)_7-Estoque" xfId="33420"/>
    <cellStyle name="s_Valuation _Despesas ADM e COML (3)_1_Crédito PisCofins_Diferenças outubro CAN- (2)_Balanço" xfId="33421"/>
    <cellStyle name="s_Valuation _Despesas ADM e COML (3)_1_Crédito PisCofins_Diferenças outubro CAN- (2)_IR Diferido" xfId="33422"/>
    <cellStyle name="s_Valuation _Despesas ADM e COML (3)_1_Crédito PisCofins_IR Diferido" xfId="33423"/>
    <cellStyle name="s_Valuation _Despesas ADM e COML (3)_1_Crédito PisCofins_Query C.Custos SF 10-11" xfId="33424"/>
    <cellStyle name="s_Valuation _Despesas ADM e COML (3)_1_Crédito PisCofins_Query C.Custos SF 10-11 2" xfId="33425"/>
    <cellStyle name="s_Valuation _Despesas ADM e COML (3)_1_Crédito PisCofins_Query C.Custos SF 10-11 2_15-FINANCEIRAS" xfId="33426"/>
    <cellStyle name="s_Valuation _Despesas ADM e COML (3)_1_Crédito PisCofins_Query C.Custos SF 10-11_15-FINANCEIRAS" xfId="33427"/>
    <cellStyle name="s_Valuation _Despesas ADM e COML (3)_1_Crédito PisCofins_Query C.Custos SF 10-11_15-FINANCEIRAS_1" xfId="33428"/>
    <cellStyle name="s_Valuation _Despesas ADM e COML (3)_1_Crédito PisCofins_Query C.Custos SF 10-11_2-DRE" xfId="33429"/>
    <cellStyle name="s_Valuation _Despesas ADM e COML (3)_1_Crédito PisCofins_Query C.Custos SF 10-11_2-DRE_Dep_Judiciais-Contingências" xfId="33430"/>
    <cellStyle name="s_Valuation _Despesas ADM e COML (3)_1_Crédito PisCofins_Query C.Custos SF 10-11_2-DRE_DFC Gerencial" xfId="33431"/>
    <cellStyle name="s_Valuation _Despesas ADM e COML (3)_1_Crédito PisCofins_Query C.Custos SF 10-11_2-DRE_DMPL" xfId="33432"/>
    <cellStyle name="s_Valuation _Despesas ADM e COML (3)_1_Crédito PisCofins_Query C.Custos SF 10-11_3-Balanço" xfId="33433"/>
    <cellStyle name="s_Valuation _Despesas ADM e COML (3)_1_Crédito PisCofins_Query C.Custos SF 10-11_3-Balanço 2" xfId="33434"/>
    <cellStyle name="s_Valuation _Despesas ADM e COML (3)_1_Crédito PisCofins_Query C.Custos SF 10-11_3-Balanço 2_15-FINANCEIRAS" xfId="33435"/>
    <cellStyle name="s_Valuation _Despesas ADM e COML (3)_1_Crédito PisCofins_Query C.Custos SF 10-11_3-Balanço_1" xfId="33436"/>
    <cellStyle name="s_Valuation _Despesas ADM e COML (3)_1_Crédito PisCofins_Query C.Custos SF 10-11_3-Balanço_15-FINANCEIRAS" xfId="33437"/>
    <cellStyle name="s_Valuation _Despesas ADM e COML (3)_1_Crédito PisCofins_Query C.Custos SF 10-11_3-Balanço_15-FINANCEIRAS_1" xfId="33438"/>
    <cellStyle name="s_Valuation _Despesas ADM e COML (3)_1_Crédito PisCofins_Query C.Custos SF 10-11_3-Balanço_2-DRE" xfId="33439"/>
    <cellStyle name="s_Valuation _Despesas ADM e COML (3)_1_Crédito PisCofins_Query C.Custos SF 10-11_3-Balanço_2-DRE_Dep_Judiciais-Contingências" xfId="33440"/>
    <cellStyle name="s_Valuation _Despesas ADM e COML (3)_1_Crédito PisCofins_Query C.Custos SF 10-11_3-Balanço_2-DRE_DFC Gerencial" xfId="33441"/>
    <cellStyle name="s_Valuation _Despesas ADM e COML (3)_1_Crédito PisCofins_Query C.Custos SF 10-11_3-Balanço_2-DRE_DMPL" xfId="33442"/>
    <cellStyle name="s_Valuation _Despesas ADM e COML (3)_1_Crédito PisCofins_Query C.Custos SF 10-11_3-Balanço_3-Balanço" xfId="33443"/>
    <cellStyle name="s_Valuation _Despesas ADM e COML (3)_1_Crédito PisCofins_Query C.Custos SF 10-11_3-Balanço_7-Estoque" xfId="33444"/>
    <cellStyle name="s_Valuation _Despesas ADM e COML (3)_1_Crédito PisCofins_Query C.Custos SF 10-11_7-Estoque" xfId="33445"/>
    <cellStyle name="s_Valuation _Despesas ADM e COML (3)_1_Crédito PisCofins_Query C.Custos SF 10-11_Balanço" xfId="33446"/>
    <cellStyle name="s_Valuation _Despesas ADM e COML (3)_1_Crédito PisCofins_Query C.Custos SF 10-11_IR Diferido" xfId="33447"/>
    <cellStyle name="s_Valuation _Despesas ADM e COML (3)_1_IR Diferido" xfId="33448"/>
    <cellStyle name="s_Valuation _Despesas ADM e COML (3)_1_Plan1" xfId="33449"/>
    <cellStyle name="s_Valuation _Despesas ADM e COML (3)_1_Plan1 2" xfId="33450"/>
    <cellStyle name="s_Valuation _Despesas ADM e COML (3)_1_Plan1 2_15-FINANCEIRAS" xfId="33451"/>
    <cellStyle name="s_Valuation _Despesas ADM e COML (3)_1_Plan1_15-FINANCEIRAS" xfId="33452"/>
    <cellStyle name="s_Valuation _Despesas ADM e COML (3)_1_Plan1_15-FINANCEIRAS_1" xfId="33453"/>
    <cellStyle name="s_Valuation _Despesas ADM e COML (3)_1_Plan1_2-DRE" xfId="33454"/>
    <cellStyle name="s_Valuation _Despesas ADM e COML (3)_1_Plan1_2-DRE_Dep_Judiciais-Contingências" xfId="33455"/>
    <cellStyle name="s_Valuation _Despesas ADM e COML (3)_1_Plan1_2-DRE_DFC Gerencial" xfId="33456"/>
    <cellStyle name="s_Valuation _Despesas ADM e COML (3)_1_Plan1_2-DRE_DMPL" xfId="33457"/>
    <cellStyle name="s_Valuation _Despesas ADM e COML (3)_1_Plan1_3-Balanço" xfId="33458"/>
    <cellStyle name="s_Valuation _Despesas ADM e COML (3)_1_Plan1_3-Balanço 2" xfId="33459"/>
    <cellStyle name="s_Valuation _Despesas ADM e COML (3)_1_Plan1_3-Balanço 2_15-FINANCEIRAS" xfId="33460"/>
    <cellStyle name="s_Valuation _Despesas ADM e COML (3)_1_Plan1_3-Balanço_1" xfId="33461"/>
    <cellStyle name="s_Valuation _Despesas ADM e COML (3)_1_Plan1_3-Balanço_15-FINANCEIRAS" xfId="33462"/>
    <cellStyle name="s_Valuation _Despesas ADM e COML (3)_1_Plan1_3-Balanço_15-FINANCEIRAS_1" xfId="33463"/>
    <cellStyle name="s_Valuation _Despesas ADM e COML (3)_1_Plan1_3-Balanço_2-DRE" xfId="33464"/>
    <cellStyle name="s_Valuation _Despesas ADM e COML (3)_1_Plan1_3-Balanço_2-DRE_Dep_Judiciais-Contingências" xfId="33465"/>
    <cellStyle name="s_Valuation _Despesas ADM e COML (3)_1_Plan1_3-Balanço_2-DRE_DFC Gerencial" xfId="33466"/>
    <cellStyle name="s_Valuation _Despesas ADM e COML (3)_1_Plan1_3-Balanço_2-DRE_DMPL" xfId="33467"/>
    <cellStyle name="s_Valuation _Despesas ADM e COML (3)_1_Plan1_3-Balanço_3-Balanço" xfId="33468"/>
    <cellStyle name="s_Valuation _Despesas ADM e COML (3)_1_Plan1_3-Balanço_7-Estoque" xfId="33469"/>
    <cellStyle name="s_Valuation _Despesas ADM e COML (3)_1_Plan1_7-Estoque" xfId="33470"/>
    <cellStyle name="s_Valuation _Despesas ADM e COML (3)_1_Plan1_Balanço" xfId="33471"/>
    <cellStyle name="s_Valuation _Despesas ADM e COML (3)_1_Plan1_CCL" xfId="33472"/>
    <cellStyle name="s_Valuation _Despesas ADM e COML (3)_1_Plan1_CCL 2" xfId="33473"/>
    <cellStyle name="s_Valuation _Despesas ADM e COML (3)_1_Plan1_CCL 2_15-FINANCEIRAS" xfId="33474"/>
    <cellStyle name="s_Valuation _Despesas ADM e COML (3)_1_Plan1_CCL_15-FINANCEIRAS" xfId="33475"/>
    <cellStyle name="s_Valuation _Despesas ADM e COML (3)_1_Plan1_CCL_15-FINANCEIRAS_1" xfId="33476"/>
    <cellStyle name="s_Valuation _Despesas ADM e COML (3)_1_Plan1_CCL_2-DRE" xfId="33477"/>
    <cellStyle name="s_Valuation _Despesas ADM e COML (3)_1_Plan1_CCL_2-DRE_Dep_Judiciais-Contingências" xfId="33478"/>
    <cellStyle name="s_Valuation _Despesas ADM e COML (3)_1_Plan1_CCL_2-DRE_DFC Gerencial" xfId="33479"/>
    <cellStyle name="s_Valuation _Despesas ADM e COML (3)_1_Plan1_CCL_2-DRE_DMPL" xfId="33480"/>
    <cellStyle name="s_Valuation _Despesas ADM e COML (3)_1_Plan1_CCL_3-Balanço" xfId="33481"/>
    <cellStyle name="s_Valuation _Despesas ADM e COML (3)_1_Plan1_CCL_3-Balanço 2" xfId="33482"/>
    <cellStyle name="s_Valuation _Despesas ADM e COML (3)_1_Plan1_CCL_3-Balanço 2_15-FINANCEIRAS" xfId="33483"/>
    <cellStyle name="s_Valuation _Despesas ADM e COML (3)_1_Plan1_CCL_3-Balanço_1" xfId="33484"/>
    <cellStyle name="s_Valuation _Despesas ADM e COML (3)_1_Plan1_CCL_3-Balanço_15-FINANCEIRAS" xfId="33485"/>
    <cellStyle name="s_Valuation _Despesas ADM e COML (3)_1_Plan1_CCL_3-Balanço_15-FINANCEIRAS_1" xfId="33486"/>
    <cellStyle name="s_Valuation _Despesas ADM e COML (3)_1_Plan1_CCL_3-Balanço_2-DRE" xfId="33487"/>
    <cellStyle name="s_Valuation _Despesas ADM e COML (3)_1_Plan1_CCL_3-Balanço_2-DRE_Dep_Judiciais-Contingências" xfId="33488"/>
    <cellStyle name="s_Valuation _Despesas ADM e COML (3)_1_Plan1_CCL_3-Balanço_2-DRE_DFC Gerencial" xfId="33489"/>
    <cellStyle name="s_Valuation _Despesas ADM e COML (3)_1_Plan1_CCL_3-Balanço_2-DRE_DMPL" xfId="33490"/>
    <cellStyle name="s_Valuation _Despesas ADM e COML (3)_1_Plan1_CCL_3-Balanço_3-Balanço" xfId="33491"/>
    <cellStyle name="s_Valuation _Despesas ADM e COML (3)_1_Plan1_CCL_3-Balanço_7-Estoque" xfId="33492"/>
    <cellStyle name="s_Valuation _Despesas ADM e COML (3)_1_Plan1_CCL_7-Estoque" xfId="33493"/>
    <cellStyle name="s_Valuation _Despesas ADM e COML (3)_1_Plan1_CCL_Balanço" xfId="33494"/>
    <cellStyle name="s_Valuation _Despesas ADM e COML (3)_1_Plan1_CCL_IR Diferido" xfId="33495"/>
    <cellStyle name="s_Valuation _Despesas ADM e COML (3)_1_Plan1_Diferenças outubro CAN- (2)" xfId="33496"/>
    <cellStyle name="s_Valuation _Despesas ADM e COML (3)_1_Plan1_Diferenças outubro CAN- (2) 2" xfId="33497"/>
    <cellStyle name="s_Valuation _Despesas ADM e COML (3)_1_Plan1_Diferenças outubro CAN- (2) 2_15-FINANCEIRAS" xfId="33498"/>
    <cellStyle name="s_Valuation _Despesas ADM e COML (3)_1_Plan1_Diferenças outubro CAN- (2)_15-FINANCEIRAS" xfId="33499"/>
    <cellStyle name="s_Valuation _Despesas ADM e COML (3)_1_Plan1_Diferenças outubro CAN- (2)_15-FINANCEIRAS_1" xfId="33500"/>
    <cellStyle name="s_Valuation _Despesas ADM e COML (3)_1_Plan1_Diferenças outubro CAN- (2)_2-DRE" xfId="33501"/>
    <cellStyle name="s_Valuation _Despesas ADM e COML (3)_1_Plan1_Diferenças outubro CAN- (2)_2-DRE_Dep_Judiciais-Contingências" xfId="33502"/>
    <cellStyle name="s_Valuation _Despesas ADM e COML (3)_1_Plan1_Diferenças outubro CAN- (2)_2-DRE_DFC Gerencial" xfId="33503"/>
    <cellStyle name="s_Valuation _Despesas ADM e COML (3)_1_Plan1_Diferenças outubro CAN- (2)_2-DRE_DMPL" xfId="33504"/>
    <cellStyle name="s_Valuation _Despesas ADM e COML (3)_1_Plan1_Diferenças outubro CAN- (2)_3-Balanço" xfId="33505"/>
    <cellStyle name="s_Valuation _Despesas ADM e COML (3)_1_Plan1_Diferenças outubro CAN- (2)_3-Balanço 2" xfId="33506"/>
    <cellStyle name="s_Valuation _Despesas ADM e COML (3)_1_Plan1_Diferenças outubro CAN- (2)_3-Balanço 2_15-FINANCEIRAS" xfId="33507"/>
    <cellStyle name="s_Valuation _Despesas ADM e COML (3)_1_Plan1_Diferenças outubro CAN- (2)_3-Balanço_1" xfId="33508"/>
    <cellStyle name="s_Valuation _Despesas ADM e COML (3)_1_Plan1_Diferenças outubro CAN- (2)_3-Balanço_15-FINANCEIRAS" xfId="33509"/>
    <cellStyle name="s_Valuation _Despesas ADM e COML (3)_1_Plan1_Diferenças outubro CAN- (2)_3-Balanço_15-FINANCEIRAS_1" xfId="33510"/>
    <cellStyle name="s_Valuation _Despesas ADM e COML (3)_1_Plan1_Diferenças outubro CAN- (2)_3-Balanço_2-DRE" xfId="33511"/>
    <cellStyle name="s_Valuation _Despesas ADM e COML (3)_1_Plan1_Diferenças outubro CAN- (2)_3-Balanço_2-DRE_Dep_Judiciais-Contingências" xfId="33512"/>
    <cellStyle name="s_Valuation _Despesas ADM e COML (3)_1_Plan1_Diferenças outubro CAN- (2)_3-Balanço_2-DRE_DFC Gerencial" xfId="33513"/>
    <cellStyle name="s_Valuation _Despesas ADM e COML (3)_1_Plan1_Diferenças outubro CAN- (2)_3-Balanço_2-DRE_DMPL" xfId="33514"/>
    <cellStyle name="s_Valuation _Despesas ADM e COML (3)_1_Plan1_Diferenças outubro CAN- (2)_3-Balanço_3-Balanço" xfId="33515"/>
    <cellStyle name="s_Valuation _Despesas ADM e COML (3)_1_Plan1_Diferenças outubro CAN- (2)_3-Balanço_7-Estoque" xfId="33516"/>
    <cellStyle name="s_Valuation _Despesas ADM e COML (3)_1_Plan1_Diferenças outubro CAN- (2)_7-Estoque" xfId="33517"/>
    <cellStyle name="s_Valuation _Despesas ADM e COML (3)_1_Plan1_Diferenças outubro CAN- (2)_Balanço" xfId="33518"/>
    <cellStyle name="s_Valuation _Despesas ADM e COML (3)_1_Plan1_Diferenças outubro CAN- (2)_IR Diferido" xfId="33519"/>
    <cellStyle name="s_Valuation _Despesas ADM e COML (3)_1_Plan1_IR Diferido" xfId="33520"/>
    <cellStyle name="s_Valuation _Despesas ADM e COML (3)_1_Plan1_Query C.Custos SF 10-11" xfId="33521"/>
    <cellStyle name="s_Valuation _Despesas ADM e COML (3)_1_Plan1_Query C.Custos SF 10-11 2" xfId="33522"/>
    <cellStyle name="s_Valuation _Despesas ADM e COML (3)_1_Plan1_Query C.Custos SF 10-11 2_15-FINANCEIRAS" xfId="33523"/>
    <cellStyle name="s_Valuation _Despesas ADM e COML (3)_1_Plan1_Query C.Custos SF 10-11_15-FINANCEIRAS" xfId="33524"/>
    <cellStyle name="s_Valuation _Despesas ADM e COML (3)_1_Plan1_Query C.Custos SF 10-11_15-FINANCEIRAS_1" xfId="33525"/>
    <cellStyle name="s_Valuation _Despesas ADM e COML (3)_1_Plan1_Query C.Custos SF 10-11_2-DRE" xfId="33526"/>
    <cellStyle name="s_Valuation _Despesas ADM e COML (3)_1_Plan1_Query C.Custos SF 10-11_2-DRE_Dep_Judiciais-Contingências" xfId="33527"/>
    <cellStyle name="s_Valuation _Despesas ADM e COML (3)_1_Plan1_Query C.Custos SF 10-11_2-DRE_DFC Gerencial" xfId="33528"/>
    <cellStyle name="s_Valuation _Despesas ADM e COML (3)_1_Plan1_Query C.Custos SF 10-11_2-DRE_DMPL" xfId="33529"/>
    <cellStyle name="s_Valuation _Despesas ADM e COML (3)_1_Plan1_Query C.Custos SF 10-11_3-Balanço" xfId="33530"/>
    <cellStyle name="s_Valuation _Despesas ADM e COML (3)_1_Plan1_Query C.Custos SF 10-11_3-Balanço 2" xfId="33531"/>
    <cellStyle name="s_Valuation _Despesas ADM e COML (3)_1_Plan1_Query C.Custos SF 10-11_3-Balanço 2_15-FINANCEIRAS" xfId="33532"/>
    <cellStyle name="s_Valuation _Despesas ADM e COML (3)_1_Plan1_Query C.Custos SF 10-11_3-Balanço_1" xfId="33533"/>
    <cellStyle name="s_Valuation _Despesas ADM e COML (3)_1_Plan1_Query C.Custos SF 10-11_3-Balanço_15-FINANCEIRAS" xfId="33534"/>
    <cellStyle name="s_Valuation _Despesas ADM e COML (3)_1_Plan1_Query C.Custos SF 10-11_3-Balanço_15-FINANCEIRAS_1" xfId="33535"/>
    <cellStyle name="s_Valuation _Despesas ADM e COML (3)_1_Plan1_Query C.Custos SF 10-11_3-Balanço_2-DRE" xfId="33536"/>
    <cellStyle name="s_Valuation _Despesas ADM e COML (3)_1_Plan1_Query C.Custos SF 10-11_3-Balanço_2-DRE_Dep_Judiciais-Contingências" xfId="33537"/>
    <cellStyle name="s_Valuation _Despesas ADM e COML (3)_1_Plan1_Query C.Custos SF 10-11_3-Balanço_2-DRE_DFC Gerencial" xfId="33538"/>
    <cellStyle name="s_Valuation _Despesas ADM e COML (3)_1_Plan1_Query C.Custos SF 10-11_3-Balanço_2-DRE_DMPL" xfId="33539"/>
    <cellStyle name="s_Valuation _Despesas ADM e COML (3)_1_Plan1_Query C.Custos SF 10-11_3-Balanço_3-Balanço" xfId="33540"/>
    <cellStyle name="s_Valuation _Despesas ADM e COML (3)_1_Plan1_Query C.Custos SF 10-11_3-Balanço_7-Estoque" xfId="33541"/>
    <cellStyle name="s_Valuation _Despesas ADM e COML (3)_1_Plan1_Query C.Custos SF 10-11_7-Estoque" xfId="33542"/>
    <cellStyle name="s_Valuation _Despesas ADM e COML (3)_1_Plan1_Query C.Custos SF 10-11_Balanço" xfId="33543"/>
    <cellStyle name="s_Valuation _Despesas ADM e COML (3)_1_Plan1_Query C.Custos SF 10-11_IR Diferido" xfId="33544"/>
    <cellStyle name="s_Valuation _Despesas ADM e COML (3)_1_Query C.Custos SF 10-11" xfId="33545"/>
    <cellStyle name="s_Valuation _Despesas ADM e COML (3)_1_Query C.Custos SF 10-11 2" xfId="33546"/>
    <cellStyle name="s_Valuation _Despesas ADM e COML (3)_1_Query C.Custos SF 10-11 2_15-FINANCEIRAS" xfId="33547"/>
    <cellStyle name="s_Valuation _Despesas ADM e COML (3)_1_Query C.Custos SF 10-11_15-FINANCEIRAS" xfId="33548"/>
    <cellStyle name="s_Valuation _Despesas ADM e COML (3)_1_Query C.Custos SF 10-11_15-FINANCEIRAS_1" xfId="33549"/>
    <cellStyle name="s_Valuation _Despesas ADM e COML (3)_1_Query C.Custos SF 10-11_2-DRE" xfId="33550"/>
    <cellStyle name="s_Valuation _Despesas ADM e COML (3)_1_Query C.Custos SF 10-11_2-DRE_Dep_Judiciais-Contingências" xfId="33551"/>
    <cellStyle name="s_Valuation _Despesas ADM e COML (3)_1_Query C.Custos SF 10-11_2-DRE_DFC Gerencial" xfId="33552"/>
    <cellStyle name="s_Valuation _Despesas ADM e COML (3)_1_Query C.Custos SF 10-11_2-DRE_DMPL" xfId="33553"/>
    <cellStyle name="s_Valuation _Despesas ADM e COML (3)_1_Query C.Custos SF 10-11_3-Balanço" xfId="33554"/>
    <cellStyle name="s_Valuation _Despesas ADM e COML (3)_1_Query C.Custos SF 10-11_3-Balanço 2" xfId="33555"/>
    <cellStyle name="s_Valuation _Despesas ADM e COML (3)_1_Query C.Custos SF 10-11_3-Balanço 2_15-FINANCEIRAS" xfId="33556"/>
    <cellStyle name="s_Valuation _Despesas ADM e COML (3)_1_Query C.Custos SF 10-11_3-Balanço_1" xfId="33557"/>
    <cellStyle name="s_Valuation _Despesas ADM e COML (3)_1_Query C.Custos SF 10-11_3-Balanço_15-FINANCEIRAS" xfId="33558"/>
    <cellStyle name="s_Valuation _Despesas ADM e COML (3)_1_Query C.Custos SF 10-11_3-Balanço_15-FINANCEIRAS_1" xfId="33559"/>
    <cellStyle name="s_Valuation _Despesas ADM e COML (3)_1_Query C.Custos SF 10-11_3-Balanço_2-DRE" xfId="33560"/>
    <cellStyle name="s_Valuation _Despesas ADM e COML (3)_1_Query C.Custos SF 10-11_3-Balanço_2-DRE_Dep_Judiciais-Contingências" xfId="33561"/>
    <cellStyle name="s_Valuation _Despesas ADM e COML (3)_1_Query C.Custos SF 10-11_3-Balanço_2-DRE_DFC Gerencial" xfId="33562"/>
    <cellStyle name="s_Valuation _Despesas ADM e COML (3)_1_Query C.Custos SF 10-11_3-Balanço_2-DRE_DMPL" xfId="33563"/>
    <cellStyle name="s_Valuation _Despesas ADM e COML (3)_1_Query C.Custos SF 10-11_3-Balanço_3-Balanço" xfId="33564"/>
    <cellStyle name="s_Valuation _Despesas ADM e COML (3)_1_Query C.Custos SF 10-11_3-Balanço_7-Estoque" xfId="33565"/>
    <cellStyle name="s_Valuation _Despesas ADM e COML (3)_1_Query C.Custos SF 10-11_7-Estoque" xfId="33566"/>
    <cellStyle name="s_Valuation _Despesas ADM e COML (3)_1_Query C.Custos SF 10-11_Balanço" xfId="33567"/>
    <cellStyle name="s_Valuation _Despesas ADM e COML (3)_1_Query C.Custos SF 10-11_CCL" xfId="33568"/>
    <cellStyle name="s_Valuation _Despesas ADM e COML (3)_1_Query C.Custos SF 10-11_CCL 2" xfId="33569"/>
    <cellStyle name="s_Valuation _Despesas ADM e COML (3)_1_Query C.Custos SF 10-11_CCL 2_15-FINANCEIRAS" xfId="33570"/>
    <cellStyle name="s_Valuation _Despesas ADM e COML (3)_1_Query C.Custos SF 10-11_CCL_15-FINANCEIRAS" xfId="33571"/>
    <cellStyle name="s_Valuation _Despesas ADM e COML (3)_1_Query C.Custos SF 10-11_CCL_15-FINANCEIRAS_1" xfId="33572"/>
    <cellStyle name="s_Valuation _Despesas ADM e COML (3)_1_Query C.Custos SF 10-11_CCL_2-DRE" xfId="33573"/>
    <cellStyle name="s_Valuation _Despesas ADM e COML (3)_1_Query C.Custos SF 10-11_CCL_2-DRE_Dep_Judiciais-Contingências" xfId="33574"/>
    <cellStyle name="s_Valuation _Despesas ADM e COML (3)_1_Query C.Custos SF 10-11_CCL_2-DRE_DFC Gerencial" xfId="33575"/>
    <cellStyle name="s_Valuation _Despesas ADM e COML (3)_1_Query C.Custos SF 10-11_CCL_2-DRE_DMPL" xfId="33576"/>
    <cellStyle name="s_Valuation _Despesas ADM e COML (3)_1_Query C.Custos SF 10-11_CCL_3-Balanço" xfId="33577"/>
    <cellStyle name="s_Valuation _Despesas ADM e COML (3)_1_Query C.Custos SF 10-11_CCL_3-Balanço 2" xfId="33578"/>
    <cellStyle name="s_Valuation _Despesas ADM e COML (3)_1_Query C.Custos SF 10-11_CCL_3-Balanço 2_15-FINANCEIRAS" xfId="33579"/>
    <cellStyle name="s_Valuation _Despesas ADM e COML (3)_1_Query C.Custos SF 10-11_CCL_3-Balanço_1" xfId="33580"/>
    <cellStyle name="s_Valuation _Despesas ADM e COML (3)_1_Query C.Custos SF 10-11_CCL_3-Balanço_15-FINANCEIRAS" xfId="33581"/>
    <cellStyle name="s_Valuation _Despesas ADM e COML (3)_1_Query C.Custos SF 10-11_CCL_3-Balanço_15-FINANCEIRAS_1" xfId="33582"/>
    <cellStyle name="s_Valuation _Despesas ADM e COML (3)_1_Query C.Custos SF 10-11_CCL_3-Balanço_2-DRE" xfId="33583"/>
    <cellStyle name="s_Valuation _Despesas ADM e COML (3)_1_Query C.Custos SF 10-11_CCL_3-Balanço_2-DRE_Dep_Judiciais-Contingências" xfId="33584"/>
    <cellStyle name="s_Valuation _Despesas ADM e COML (3)_1_Query C.Custos SF 10-11_CCL_3-Balanço_2-DRE_DFC Gerencial" xfId="33585"/>
    <cellStyle name="s_Valuation _Despesas ADM e COML (3)_1_Query C.Custos SF 10-11_CCL_3-Balanço_2-DRE_DMPL" xfId="33586"/>
    <cellStyle name="s_Valuation _Despesas ADM e COML (3)_1_Query C.Custos SF 10-11_CCL_3-Balanço_3-Balanço" xfId="33587"/>
    <cellStyle name="s_Valuation _Despesas ADM e COML (3)_1_Query C.Custos SF 10-11_CCL_3-Balanço_7-Estoque" xfId="33588"/>
    <cellStyle name="s_Valuation _Despesas ADM e COML (3)_1_Query C.Custos SF 10-11_CCL_7-Estoque" xfId="33589"/>
    <cellStyle name="s_Valuation _Despesas ADM e COML (3)_1_Query C.Custos SF 10-11_CCL_Balanço" xfId="33590"/>
    <cellStyle name="s_Valuation _Despesas ADM e COML (3)_1_Query C.Custos SF 10-11_CCL_IR Diferido" xfId="33591"/>
    <cellStyle name="s_Valuation _Despesas ADM e COML (3)_1_Query C.Custos SF 10-11_Diferenças outubro CAN- (2)" xfId="33592"/>
    <cellStyle name="s_Valuation _Despesas ADM e COML (3)_1_Query C.Custos SF 10-11_Diferenças outubro CAN- (2) 2" xfId="33593"/>
    <cellStyle name="s_Valuation _Despesas ADM e COML (3)_1_Query C.Custos SF 10-11_Diferenças outubro CAN- (2) 2_15-FINANCEIRAS" xfId="33594"/>
    <cellStyle name="s_Valuation _Despesas ADM e COML (3)_1_Query C.Custos SF 10-11_Diferenças outubro CAN- (2)_15-FINANCEIRAS" xfId="33595"/>
    <cellStyle name="s_Valuation _Despesas ADM e COML (3)_1_Query C.Custos SF 10-11_Diferenças outubro CAN- (2)_15-FINANCEIRAS_1" xfId="33596"/>
    <cellStyle name="s_Valuation _Despesas ADM e COML (3)_1_Query C.Custos SF 10-11_Diferenças outubro CAN- (2)_2-DRE" xfId="33597"/>
    <cellStyle name="s_Valuation _Despesas ADM e COML (3)_1_Query C.Custos SF 10-11_Diferenças outubro CAN- (2)_2-DRE_Dep_Judiciais-Contingências" xfId="33598"/>
    <cellStyle name="s_Valuation _Despesas ADM e COML (3)_1_Query C.Custos SF 10-11_Diferenças outubro CAN- (2)_2-DRE_DFC Gerencial" xfId="33599"/>
    <cellStyle name="s_Valuation _Despesas ADM e COML (3)_1_Query C.Custos SF 10-11_Diferenças outubro CAN- (2)_2-DRE_DMPL" xfId="33600"/>
    <cellStyle name="s_Valuation _Despesas ADM e COML (3)_1_Query C.Custos SF 10-11_Diferenças outubro CAN- (2)_3-Balanço" xfId="33601"/>
    <cellStyle name="s_Valuation _Despesas ADM e COML (3)_1_Query C.Custos SF 10-11_Diferenças outubro CAN- (2)_3-Balanço 2" xfId="33602"/>
    <cellStyle name="s_Valuation _Despesas ADM e COML (3)_1_Query C.Custos SF 10-11_Diferenças outubro CAN- (2)_3-Balanço 2_15-FINANCEIRAS" xfId="33603"/>
    <cellStyle name="s_Valuation _Despesas ADM e COML (3)_1_Query C.Custos SF 10-11_Diferenças outubro CAN- (2)_3-Balanço_1" xfId="33604"/>
    <cellStyle name="s_Valuation _Despesas ADM e COML (3)_1_Query C.Custos SF 10-11_Diferenças outubro CAN- (2)_3-Balanço_15-FINANCEIRAS" xfId="33605"/>
    <cellStyle name="s_Valuation _Despesas ADM e COML (3)_1_Query C.Custos SF 10-11_Diferenças outubro CAN- (2)_3-Balanço_15-FINANCEIRAS_1" xfId="33606"/>
    <cellStyle name="s_Valuation _Despesas ADM e COML (3)_1_Query C.Custos SF 10-11_Diferenças outubro CAN- (2)_3-Balanço_2-DRE" xfId="33607"/>
    <cellStyle name="s_Valuation _Despesas ADM e COML (3)_1_Query C.Custos SF 10-11_Diferenças outubro CAN- (2)_3-Balanço_2-DRE_Dep_Judiciais-Contingências" xfId="33608"/>
    <cellStyle name="s_Valuation _Despesas ADM e COML (3)_1_Query C.Custos SF 10-11_Diferenças outubro CAN- (2)_3-Balanço_2-DRE_DFC Gerencial" xfId="33609"/>
    <cellStyle name="s_Valuation _Despesas ADM e COML (3)_1_Query C.Custos SF 10-11_Diferenças outubro CAN- (2)_3-Balanço_2-DRE_DMPL" xfId="33610"/>
    <cellStyle name="s_Valuation _Despesas ADM e COML (3)_1_Query C.Custos SF 10-11_Diferenças outubro CAN- (2)_3-Balanço_3-Balanço" xfId="33611"/>
    <cellStyle name="s_Valuation _Despesas ADM e COML (3)_1_Query C.Custos SF 10-11_Diferenças outubro CAN- (2)_3-Balanço_7-Estoque" xfId="33612"/>
    <cellStyle name="s_Valuation _Despesas ADM e COML (3)_1_Query C.Custos SF 10-11_Diferenças outubro CAN- (2)_7-Estoque" xfId="33613"/>
    <cellStyle name="s_Valuation _Despesas ADM e COML (3)_1_Query C.Custos SF 10-11_Diferenças outubro CAN- (2)_Balanço" xfId="33614"/>
    <cellStyle name="s_Valuation _Despesas ADM e COML (3)_1_Query C.Custos SF 10-11_Diferenças outubro CAN- (2)_IR Diferido" xfId="33615"/>
    <cellStyle name="s_Valuation _Despesas ADM e COML (3)_1_Query C.Custos SF 10-11_IR Diferido" xfId="33616"/>
    <cellStyle name="s_Valuation _Despesas ADM e COML (3)_1_Query C.Custos SF 10-11_Query C.Custos SF 10-11" xfId="33617"/>
    <cellStyle name="s_Valuation _Despesas ADM e COML (3)_1_Query C.Custos SF 10-11_Query C.Custos SF 10-11 2" xfId="33618"/>
    <cellStyle name="s_Valuation _Despesas ADM e COML (3)_1_Query C.Custos SF 10-11_Query C.Custos SF 10-11 2_15-FINANCEIRAS" xfId="33619"/>
    <cellStyle name="s_Valuation _Despesas ADM e COML (3)_1_Query C.Custos SF 10-11_Query C.Custos SF 10-11_15-FINANCEIRAS" xfId="33620"/>
    <cellStyle name="s_Valuation _Despesas ADM e COML (3)_1_Query C.Custos SF 10-11_Query C.Custos SF 10-11_15-FINANCEIRAS_1" xfId="33621"/>
    <cellStyle name="s_Valuation _Despesas ADM e COML (3)_1_Query C.Custos SF 10-11_Query C.Custos SF 10-11_2-DRE" xfId="33622"/>
    <cellStyle name="s_Valuation _Despesas ADM e COML (3)_1_Query C.Custos SF 10-11_Query C.Custos SF 10-11_2-DRE_Dep_Judiciais-Contingências" xfId="33623"/>
    <cellStyle name="s_Valuation _Despesas ADM e COML (3)_1_Query C.Custos SF 10-11_Query C.Custos SF 10-11_2-DRE_DFC Gerencial" xfId="33624"/>
    <cellStyle name="s_Valuation _Despesas ADM e COML (3)_1_Query C.Custos SF 10-11_Query C.Custos SF 10-11_2-DRE_DMPL" xfId="33625"/>
    <cellStyle name="s_Valuation _Despesas ADM e COML (3)_1_Query C.Custos SF 10-11_Query C.Custos SF 10-11_3-Balanço" xfId="33626"/>
    <cellStyle name="s_Valuation _Despesas ADM e COML (3)_1_Query C.Custos SF 10-11_Query C.Custos SF 10-11_3-Balanço 2" xfId="33627"/>
    <cellStyle name="s_Valuation _Despesas ADM e COML (3)_1_Query C.Custos SF 10-11_Query C.Custos SF 10-11_3-Balanço 2_15-FINANCEIRAS" xfId="33628"/>
    <cellStyle name="s_Valuation _Despesas ADM e COML (3)_1_Query C.Custos SF 10-11_Query C.Custos SF 10-11_3-Balanço_1" xfId="33629"/>
    <cellStyle name="s_Valuation _Despesas ADM e COML (3)_1_Query C.Custos SF 10-11_Query C.Custos SF 10-11_3-Balanço_15-FINANCEIRAS" xfId="33630"/>
    <cellStyle name="s_Valuation _Despesas ADM e COML (3)_1_Query C.Custos SF 10-11_Query C.Custos SF 10-11_3-Balanço_15-FINANCEIRAS_1" xfId="33631"/>
    <cellStyle name="s_Valuation _Despesas ADM e COML (3)_1_Query C.Custos SF 10-11_Query C.Custos SF 10-11_3-Balanço_2-DRE" xfId="33632"/>
    <cellStyle name="s_Valuation _Despesas ADM e COML (3)_1_Query C.Custos SF 10-11_Query C.Custos SF 10-11_3-Balanço_2-DRE_Dep_Judiciais-Contingências" xfId="33633"/>
    <cellStyle name="s_Valuation _Despesas ADM e COML (3)_1_Query C.Custos SF 10-11_Query C.Custos SF 10-11_3-Balanço_2-DRE_DFC Gerencial" xfId="33634"/>
    <cellStyle name="s_Valuation _Despesas ADM e COML (3)_1_Query C.Custos SF 10-11_Query C.Custos SF 10-11_3-Balanço_2-DRE_DMPL" xfId="33635"/>
    <cellStyle name="s_Valuation _Despesas ADM e COML (3)_1_Query C.Custos SF 10-11_Query C.Custos SF 10-11_3-Balanço_3-Balanço" xfId="33636"/>
    <cellStyle name="s_Valuation _Despesas ADM e COML (3)_1_Query C.Custos SF 10-11_Query C.Custos SF 10-11_3-Balanço_7-Estoque" xfId="33637"/>
    <cellStyle name="s_Valuation _Despesas ADM e COML (3)_1_Query C.Custos SF 10-11_Query C.Custos SF 10-11_7-Estoque" xfId="33638"/>
    <cellStyle name="s_Valuation _Despesas ADM e COML (3)_1_Query C.Custos SF 10-11_Query C.Custos SF 10-11_Balanço" xfId="33639"/>
    <cellStyle name="s_Valuation _Despesas ADM e COML (3)_1_Query C.Custos SF 10-11_Query C.Custos SF 10-11_IR Diferido" xfId="33640"/>
    <cellStyle name="s_Valuation _Despesas ADM e COML (3)_14-G&amp;A" xfId="33641"/>
    <cellStyle name="s_Valuation _Despesas ADM e COML (3)_14-G&amp;A_2-DRE" xfId="33642"/>
    <cellStyle name="s_Valuation _Despesas ADM e COML (3)_14-G&amp;A_2-DRE_Dep_Judiciais-Contingências" xfId="33643"/>
    <cellStyle name="s_Valuation _Despesas ADM e COML (3)_14-G&amp;A_2-DRE_DFC Gerencial" xfId="33644"/>
    <cellStyle name="s_Valuation _Despesas ADM e COML (3)_14-G&amp;A_2-DRE_DMPL" xfId="33645"/>
    <cellStyle name="s_Valuation _Despesas ADM e COML (3)_14-G&amp;A_Dep_Judiciais-Contingências" xfId="33646"/>
    <cellStyle name="s_Valuation _Despesas ADM e COML (3)_14-G&amp;A_DFC Gerencial" xfId="33647"/>
    <cellStyle name="s_Valuation _Despesas ADM e COML (3)_14-G&amp;A_DMPL" xfId="33648"/>
    <cellStyle name="s_Valuation _Despesas ADM e COML (3)_15-FINANCEIRAS" xfId="33649"/>
    <cellStyle name="s_Valuation _Despesas ADM e COML (3)_15-FINANCEIRAS_1" xfId="33650"/>
    <cellStyle name="s_Valuation _Despesas ADM e COML (3)_2-DRE" xfId="33651"/>
    <cellStyle name="s_Valuation _Despesas ADM e COML (3)_2-DRE_Dep_Judiciais-Contingências" xfId="33652"/>
    <cellStyle name="s_Valuation _Despesas ADM e COML (3)_2-DRE_DFC Gerencial" xfId="33653"/>
    <cellStyle name="s_Valuation _Despesas ADM e COML (3)_2-DRE_DMPL" xfId="33654"/>
    <cellStyle name="s_Valuation _Despesas ADM e COML (3)_3-Balanço" xfId="33655"/>
    <cellStyle name="s_Valuation _Despesas ADM e COML (3)_3-Balanço 2" xfId="33656"/>
    <cellStyle name="s_Valuation _Despesas ADM e COML (3)_3-Balanço 2_15-FINANCEIRAS" xfId="33657"/>
    <cellStyle name="s_Valuation _Despesas ADM e COML (3)_3-Balanço_1" xfId="33658"/>
    <cellStyle name="s_Valuation _Despesas ADM e COML (3)_3-Balanço_15-FINANCEIRAS" xfId="33659"/>
    <cellStyle name="s_Valuation _Despesas ADM e COML (3)_3-Balanço_15-FINANCEIRAS_1" xfId="33660"/>
    <cellStyle name="s_Valuation _Despesas ADM e COML (3)_3-Balanço_2-DRE" xfId="33661"/>
    <cellStyle name="s_Valuation _Despesas ADM e COML (3)_3-Balanço_2-DRE_Dep_Judiciais-Contingências" xfId="33662"/>
    <cellStyle name="s_Valuation _Despesas ADM e COML (3)_3-Balanço_2-DRE_DFC Gerencial" xfId="33663"/>
    <cellStyle name="s_Valuation _Despesas ADM e COML (3)_3-Balanço_2-DRE_DMPL" xfId="33664"/>
    <cellStyle name="s_Valuation _Despesas ADM e COML (3)_3-Balanço_3-Balanço" xfId="33665"/>
    <cellStyle name="s_Valuation _Despesas ADM e COML (3)_3-Balanço_7-Estoque" xfId="33666"/>
    <cellStyle name="s_Valuation _Despesas ADM e COML (3)_7-Estoque" xfId="33667"/>
    <cellStyle name="s_Valuation _Despesas ADM e COML (3)_Balanço" xfId="33668"/>
    <cellStyle name="s_Valuation _Despesas ADM e COML (3)_Crédito PisCofins" xfId="33669"/>
    <cellStyle name="s_Valuation _Despesas ADM e COML (3)_Crédito PisCofins 2" xfId="33670"/>
    <cellStyle name="s_Valuation _Despesas ADM e COML (3)_Crédito PisCofins 2_15-FINANCEIRAS" xfId="33671"/>
    <cellStyle name="s_Valuation _Despesas ADM e COML (3)_Crédito PisCofins_15-FINANCEIRAS" xfId="33672"/>
    <cellStyle name="s_Valuation _Despesas ADM e COML (3)_Crédito PisCofins_15-FINANCEIRAS_1" xfId="33673"/>
    <cellStyle name="s_Valuation _Despesas ADM e COML (3)_Crédito PisCofins_2-DRE" xfId="33674"/>
    <cellStyle name="s_Valuation _Despesas ADM e COML (3)_Crédito PisCofins_2-DRE_Dep_Judiciais-Contingências" xfId="33675"/>
    <cellStyle name="s_Valuation _Despesas ADM e COML (3)_Crédito PisCofins_2-DRE_DFC Gerencial" xfId="33676"/>
    <cellStyle name="s_Valuation _Despesas ADM e COML (3)_Crédito PisCofins_2-DRE_DMPL" xfId="33677"/>
    <cellStyle name="s_Valuation _Despesas ADM e COML (3)_Crédito PisCofins_3-Balanço" xfId="33678"/>
    <cellStyle name="s_Valuation _Despesas ADM e COML (3)_Crédito PisCofins_3-Balanço 2" xfId="33679"/>
    <cellStyle name="s_Valuation _Despesas ADM e COML (3)_Crédito PisCofins_3-Balanço 2_15-FINANCEIRAS" xfId="33680"/>
    <cellStyle name="s_Valuation _Despesas ADM e COML (3)_Crédito PisCofins_3-Balanço_1" xfId="33681"/>
    <cellStyle name="s_Valuation _Despesas ADM e COML (3)_Crédito PisCofins_3-Balanço_15-FINANCEIRAS" xfId="33682"/>
    <cellStyle name="s_Valuation _Despesas ADM e COML (3)_Crédito PisCofins_3-Balanço_15-FINANCEIRAS_1" xfId="33683"/>
    <cellStyle name="s_Valuation _Despesas ADM e COML (3)_Crédito PisCofins_3-Balanço_2-DRE" xfId="33684"/>
    <cellStyle name="s_Valuation _Despesas ADM e COML (3)_Crédito PisCofins_3-Balanço_2-DRE_Dep_Judiciais-Contingências" xfId="33685"/>
    <cellStyle name="s_Valuation _Despesas ADM e COML (3)_Crédito PisCofins_3-Balanço_2-DRE_DFC Gerencial" xfId="33686"/>
    <cellStyle name="s_Valuation _Despesas ADM e COML (3)_Crédito PisCofins_3-Balanço_2-DRE_DMPL" xfId="33687"/>
    <cellStyle name="s_Valuation _Despesas ADM e COML (3)_Crédito PisCofins_3-Balanço_3-Balanço" xfId="33688"/>
    <cellStyle name="s_Valuation _Despesas ADM e COML (3)_Crédito PisCofins_3-Balanço_7-Estoque" xfId="33689"/>
    <cellStyle name="s_Valuation _Despesas ADM e COML (3)_Crédito PisCofins_7-Estoque" xfId="33690"/>
    <cellStyle name="s_Valuation _Despesas ADM e COML (3)_Crédito PisCofins_Balanço" xfId="33691"/>
    <cellStyle name="s_Valuation _Despesas ADM e COML (3)_Crédito PisCofins_CCL" xfId="33692"/>
    <cellStyle name="s_Valuation _Despesas ADM e COML (3)_Crédito PisCofins_CCL 2" xfId="33693"/>
    <cellStyle name="s_Valuation _Despesas ADM e COML (3)_Crédito PisCofins_CCL 2_15-FINANCEIRAS" xfId="33694"/>
    <cellStyle name="s_Valuation _Despesas ADM e COML (3)_Crédito PisCofins_CCL_15-FINANCEIRAS" xfId="33695"/>
    <cellStyle name="s_Valuation _Despesas ADM e COML (3)_Crédito PisCofins_CCL_15-FINANCEIRAS_1" xfId="33696"/>
    <cellStyle name="s_Valuation _Despesas ADM e COML (3)_Crédito PisCofins_CCL_2-DRE" xfId="33697"/>
    <cellStyle name="s_Valuation _Despesas ADM e COML (3)_Crédito PisCofins_CCL_2-DRE_Dep_Judiciais-Contingências" xfId="33698"/>
    <cellStyle name="s_Valuation _Despesas ADM e COML (3)_Crédito PisCofins_CCL_2-DRE_DFC Gerencial" xfId="33699"/>
    <cellStyle name="s_Valuation _Despesas ADM e COML (3)_Crédito PisCofins_CCL_2-DRE_DMPL" xfId="33700"/>
    <cellStyle name="s_Valuation _Despesas ADM e COML (3)_Crédito PisCofins_CCL_3-Balanço" xfId="33701"/>
    <cellStyle name="s_Valuation _Despesas ADM e COML (3)_Crédito PisCofins_CCL_3-Balanço 2" xfId="33702"/>
    <cellStyle name="s_Valuation _Despesas ADM e COML (3)_Crédito PisCofins_CCL_3-Balanço 2_15-FINANCEIRAS" xfId="33703"/>
    <cellStyle name="s_Valuation _Despesas ADM e COML (3)_Crédito PisCofins_CCL_3-Balanço_1" xfId="33704"/>
    <cellStyle name="s_Valuation _Despesas ADM e COML (3)_Crédito PisCofins_CCL_3-Balanço_15-FINANCEIRAS" xfId="33705"/>
    <cellStyle name="s_Valuation _Despesas ADM e COML (3)_Crédito PisCofins_CCL_3-Balanço_15-FINANCEIRAS_1" xfId="33706"/>
    <cellStyle name="s_Valuation _Despesas ADM e COML (3)_Crédito PisCofins_CCL_3-Balanço_2-DRE" xfId="33707"/>
    <cellStyle name="s_Valuation _Despesas ADM e COML (3)_Crédito PisCofins_CCL_3-Balanço_2-DRE_Dep_Judiciais-Contingências" xfId="33708"/>
    <cellStyle name="s_Valuation _Despesas ADM e COML (3)_Crédito PisCofins_CCL_3-Balanço_2-DRE_DFC Gerencial" xfId="33709"/>
    <cellStyle name="s_Valuation _Despesas ADM e COML (3)_Crédito PisCofins_CCL_3-Balanço_2-DRE_DMPL" xfId="33710"/>
    <cellStyle name="s_Valuation _Despesas ADM e COML (3)_Crédito PisCofins_CCL_3-Balanço_3-Balanço" xfId="33711"/>
    <cellStyle name="s_Valuation _Despesas ADM e COML (3)_Crédito PisCofins_CCL_3-Balanço_7-Estoque" xfId="33712"/>
    <cellStyle name="s_Valuation _Despesas ADM e COML (3)_Crédito PisCofins_CCL_7-Estoque" xfId="33713"/>
    <cellStyle name="s_Valuation _Despesas ADM e COML (3)_Crédito PisCofins_CCL_Balanço" xfId="33714"/>
    <cellStyle name="s_Valuation _Despesas ADM e COML (3)_Crédito PisCofins_CCL_IR Diferido" xfId="33715"/>
    <cellStyle name="s_Valuation _Despesas ADM e COML (3)_Crédito PisCofins_Diferenças outubro CAN- (2)" xfId="33716"/>
    <cellStyle name="s_Valuation _Despesas ADM e COML (3)_Crédito PisCofins_Diferenças outubro CAN- (2) 2" xfId="33717"/>
    <cellStyle name="s_Valuation _Despesas ADM e COML (3)_Crédito PisCofins_Diferenças outubro CAN- (2) 2_15-FINANCEIRAS" xfId="33718"/>
    <cellStyle name="s_Valuation _Despesas ADM e COML (3)_Crédito PisCofins_Diferenças outubro CAN- (2)_15-FINANCEIRAS" xfId="33719"/>
    <cellStyle name="s_Valuation _Despesas ADM e COML (3)_Crédito PisCofins_Diferenças outubro CAN- (2)_15-FINANCEIRAS_1" xfId="33720"/>
    <cellStyle name="s_Valuation _Despesas ADM e COML (3)_Crédito PisCofins_Diferenças outubro CAN- (2)_2-DRE" xfId="33721"/>
    <cellStyle name="s_Valuation _Despesas ADM e COML (3)_Crédito PisCofins_Diferenças outubro CAN- (2)_2-DRE_Dep_Judiciais-Contingências" xfId="33722"/>
    <cellStyle name="s_Valuation _Despesas ADM e COML (3)_Crédito PisCofins_Diferenças outubro CAN- (2)_2-DRE_DFC Gerencial" xfId="33723"/>
    <cellStyle name="s_Valuation _Despesas ADM e COML (3)_Crédito PisCofins_Diferenças outubro CAN- (2)_2-DRE_DMPL" xfId="33724"/>
    <cellStyle name="s_Valuation _Despesas ADM e COML (3)_Crédito PisCofins_Diferenças outubro CAN- (2)_3-Balanço" xfId="33725"/>
    <cellStyle name="s_Valuation _Despesas ADM e COML (3)_Crédito PisCofins_Diferenças outubro CAN- (2)_3-Balanço 2" xfId="33726"/>
    <cellStyle name="s_Valuation _Despesas ADM e COML (3)_Crédito PisCofins_Diferenças outubro CAN- (2)_3-Balanço 2_15-FINANCEIRAS" xfId="33727"/>
    <cellStyle name="s_Valuation _Despesas ADM e COML (3)_Crédito PisCofins_Diferenças outubro CAN- (2)_3-Balanço_1" xfId="33728"/>
    <cellStyle name="s_Valuation _Despesas ADM e COML (3)_Crédito PisCofins_Diferenças outubro CAN- (2)_3-Balanço_15-FINANCEIRAS" xfId="33729"/>
    <cellStyle name="s_Valuation _Despesas ADM e COML (3)_Crédito PisCofins_Diferenças outubro CAN- (2)_3-Balanço_15-FINANCEIRAS_1" xfId="33730"/>
    <cellStyle name="s_Valuation _Despesas ADM e COML (3)_Crédito PisCofins_Diferenças outubro CAN- (2)_3-Balanço_2-DRE" xfId="33731"/>
    <cellStyle name="s_Valuation _Despesas ADM e COML (3)_Crédito PisCofins_Diferenças outubro CAN- (2)_3-Balanço_2-DRE_Dep_Judiciais-Contingências" xfId="33732"/>
    <cellStyle name="s_Valuation _Despesas ADM e COML (3)_Crédito PisCofins_Diferenças outubro CAN- (2)_3-Balanço_2-DRE_DFC Gerencial" xfId="33733"/>
    <cellStyle name="s_Valuation _Despesas ADM e COML (3)_Crédito PisCofins_Diferenças outubro CAN- (2)_3-Balanço_2-DRE_DMPL" xfId="33734"/>
    <cellStyle name="s_Valuation _Despesas ADM e COML (3)_Crédito PisCofins_Diferenças outubro CAN- (2)_3-Balanço_3-Balanço" xfId="33735"/>
    <cellStyle name="s_Valuation _Despesas ADM e COML (3)_Crédito PisCofins_Diferenças outubro CAN- (2)_3-Balanço_7-Estoque" xfId="33736"/>
    <cellStyle name="s_Valuation _Despesas ADM e COML (3)_Crédito PisCofins_Diferenças outubro CAN- (2)_7-Estoque" xfId="33737"/>
    <cellStyle name="s_Valuation _Despesas ADM e COML (3)_Crédito PisCofins_Diferenças outubro CAN- (2)_Balanço" xfId="33738"/>
    <cellStyle name="s_Valuation _Despesas ADM e COML (3)_Crédito PisCofins_Diferenças outubro CAN- (2)_IR Diferido" xfId="33739"/>
    <cellStyle name="s_Valuation _Despesas ADM e COML (3)_Crédito PisCofins_IR Diferido" xfId="33740"/>
    <cellStyle name="s_Valuation _Despesas ADM e COML (3)_Crédito PisCofins_Query C.Custos SF 10-11" xfId="33741"/>
    <cellStyle name="s_Valuation _Despesas ADM e COML (3)_Crédito PisCofins_Query C.Custos SF 10-11 2" xfId="33742"/>
    <cellStyle name="s_Valuation _Despesas ADM e COML (3)_Crédito PisCofins_Query C.Custos SF 10-11 2_15-FINANCEIRAS" xfId="33743"/>
    <cellStyle name="s_Valuation _Despesas ADM e COML (3)_Crédito PisCofins_Query C.Custos SF 10-11_15-FINANCEIRAS" xfId="33744"/>
    <cellStyle name="s_Valuation _Despesas ADM e COML (3)_Crédito PisCofins_Query C.Custos SF 10-11_15-FINANCEIRAS_1" xfId="33745"/>
    <cellStyle name="s_Valuation _Despesas ADM e COML (3)_Crédito PisCofins_Query C.Custos SF 10-11_2-DRE" xfId="33746"/>
    <cellStyle name="s_Valuation _Despesas ADM e COML (3)_Crédito PisCofins_Query C.Custos SF 10-11_2-DRE_Dep_Judiciais-Contingências" xfId="33747"/>
    <cellStyle name="s_Valuation _Despesas ADM e COML (3)_Crédito PisCofins_Query C.Custos SF 10-11_2-DRE_DFC Gerencial" xfId="33748"/>
    <cellStyle name="s_Valuation _Despesas ADM e COML (3)_Crédito PisCofins_Query C.Custos SF 10-11_2-DRE_DMPL" xfId="33749"/>
    <cellStyle name="s_Valuation _Despesas ADM e COML (3)_Crédito PisCofins_Query C.Custos SF 10-11_3-Balanço" xfId="33750"/>
    <cellStyle name="s_Valuation _Despesas ADM e COML (3)_Crédito PisCofins_Query C.Custos SF 10-11_3-Balanço 2" xfId="33751"/>
    <cellStyle name="s_Valuation _Despesas ADM e COML (3)_Crédito PisCofins_Query C.Custos SF 10-11_3-Balanço 2_15-FINANCEIRAS" xfId="33752"/>
    <cellStyle name="s_Valuation _Despesas ADM e COML (3)_Crédito PisCofins_Query C.Custos SF 10-11_3-Balanço_1" xfId="33753"/>
    <cellStyle name="s_Valuation _Despesas ADM e COML (3)_Crédito PisCofins_Query C.Custos SF 10-11_3-Balanço_15-FINANCEIRAS" xfId="33754"/>
    <cellStyle name="s_Valuation _Despesas ADM e COML (3)_Crédito PisCofins_Query C.Custos SF 10-11_3-Balanço_15-FINANCEIRAS_1" xfId="33755"/>
    <cellStyle name="s_Valuation _Despesas ADM e COML (3)_Crédito PisCofins_Query C.Custos SF 10-11_3-Balanço_2-DRE" xfId="33756"/>
    <cellStyle name="s_Valuation _Despesas ADM e COML (3)_Crédito PisCofins_Query C.Custos SF 10-11_3-Balanço_2-DRE_Dep_Judiciais-Contingências" xfId="33757"/>
    <cellStyle name="s_Valuation _Despesas ADM e COML (3)_Crédito PisCofins_Query C.Custos SF 10-11_3-Balanço_2-DRE_DFC Gerencial" xfId="33758"/>
    <cellStyle name="s_Valuation _Despesas ADM e COML (3)_Crédito PisCofins_Query C.Custos SF 10-11_3-Balanço_2-DRE_DMPL" xfId="33759"/>
    <cellStyle name="s_Valuation _Despesas ADM e COML (3)_Crédito PisCofins_Query C.Custos SF 10-11_3-Balanço_3-Balanço" xfId="33760"/>
    <cellStyle name="s_Valuation _Despesas ADM e COML (3)_Crédito PisCofins_Query C.Custos SF 10-11_3-Balanço_7-Estoque" xfId="33761"/>
    <cellStyle name="s_Valuation _Despesas ADM e COML (3)_Crédito PisCofins_Query C.Custos SF 10-11_7-Estoque" xfId="33762"/>
    <cellStyle name="s_Valuation _Despesas ADM e COML (3)_Crédito PisCofins_Query C.Custos SF 10-11_Balanço" xfId="33763"/>
    <cellStyle name="s_Valuation _Despesas ADM e COML (3)_Crédito PisCofins_Query C.Custos SF 10-11_IR Diferido" xfId="33764"/>
    <cellStyle name="s_Valuation _Despesas ADM e COML (3)_IR Diferido" xfId="33765"/>
    <cellStyle name="s_Valuation _Despesas ADM e COML (3)_Plan1" xfId="33766"/>
    <cellStyle name="s_Valuation _Despesas ADM e COML (3)_Plan1 2" xfId="33767"/>
    <cellStyle name="s_Valuation _Despesas ADM e COML (3)_Plan1 2_15-FINANCEIRAS" xfId="33768"/>
    <cellStyle name="s_Valuation _Despesas ADM e COML (3)_Plan1_15-FINANCEIRAS" xfId="33769"/>
    <cellStyle name="s_Valuation _Despesas ADM e COML (3)_Plan1_15-FINANCEIRAS_1" xfId="33770"/>
    <cellStyle name="s_Valuation _Despesas ADM e COML (3)_Plan1_2-DRE" xfId="33771"/>
    <cellStyle name="s_Valuation _Despesas ADM e COML (3)_Plan1_2-DRE_Dep_Judiciais-Contingências" xfId="33772"/>
    <cellStyle name="s_Valuation _Despesas ADM e COML (3)_Plan1_2-DRE_DFC Gerencial" xfId="33773"/>
    <cellStyle name="s_Valuation _Despesas ADM e COML (3)_Plan1_2-DRE_DMPL" xfId="33774"/>
    <cellStyle name="s_Valuation _Despesas ADM e COML (3)_Plan1_3-Balanço" xfId="33775"/>
    <cellStyle name="s_Valuation _Despesas ADM e COML (3)_Plan1_3-Balanço 2" xfId="33776"/>
    <cellStyle name="s_Valuation _Despesas ADM e COML (3)_Plan1_3-Balanço 2_15-FINANCEIRAS" xfId="33777"/>
    <cellStyle name="s_Valuation _Despesas ADM e COML (3)_Plan1_3-Balanço_1" xfId="33778"/>
    <cellStyle name="s_Valuation _Despesas ADM e COML (3)_Plan1_3-Balanço_15-FINANCEIRAS" xfId="33779"/>
    <cellStyle name="s_Valuation _Despesas ADM e COML (3)_Plan1_3-Balanço_15-FINANCEIRAS_1" xfId="33780"/>
    <cellStyle name="s_Valuation _Despesas ADM e COML (3)_Plan1_3-Balanço_2-DRE" xfId="33781"/>
    <cellStyle name="s_Valuation _Despesas ADM e COML (3)_Plan1_3-Balanço_2-DRE_Dep_Judiciais-Contingências" xfId="33782"/>
    <cellStyle name="s_Valuation _Despesas ADM e COML (3)_Plan1_3-Balanço_2-DRE_DFC Gerencial" xfId="33783"/>
    <cellStyle name="s_Valuation _Despesas ADM e COML (3)_Plan1_3-Balanço_2-DRE_DMPL" xfId="33784"/>
    <cellStyle name="s_Valuation _Despesas ADM e COML (3)_Plan1_3-Balanço_3-Balanço" xfId="33785"/>
    <cellStyle name="s_Valuation _Despesas ADM e COML (3)_Plan1_3-Balanço_7-Estoque" xfId="33786"/>
    <cellStyle name="s_Valuation _Despesas ADM e COML (3)_Plan1_7-Estoque" xfId="33787"/>
    <cellStyle name="s_Valuation _Despesas ADM e COML (3)_Plan1_Balanço" xfId="33788"/>
    <cellStyle name="s_Valuation _Despesas ADM e COML (3)_Plan1_CCL" xfId="33789"/>
    <cellStyle name="s_Valuation _Despesas ADM e COML (3)_Plan1_CCL 2" xfId="33790"/>
    <cellStyle name="s_Valuation _Despesas ADM e COML (3)_Plan1_CCL 2_15-FINANCEIRAS" xfId="33791"/>
    <cellStyle name="s_Valuation _Despesas ADM e COML (3)_Plan1_CCL_15-FINANCEIRAS" xfId="33792"/>
    <cellStyle name="s_Valuation _Despesas ADM e COML (3)_Plan1_CCL_15-FINANCEIRAS_1" xfId="33793"/>
    <cellStyle name="s_Valuation _Despesas ADM e COML (3)_Plan1_CCL_2-DRE" xfId="33794"/>
    <cellStyle name="s_Valuation _Despesas ADM e COML (3)_Plan1_CCL_2-DRE_Dep_Judiciais-Contingências" xfId="33795"/>
    <cellStyle name="s_Valuation _Despesas ADM e COML (3)_Plan1_CCL_2-DRE_DFC Gerencial" xfId="33796"/>
    <cellStyle name="s_Valuation _Despesas ADM e COML (3)_Plan1_CCL_2-DRE_DMPL" xfId="33797"/>
    <cellStyle name="s_Valuation _Despesas ADM e COML (3)_Plan1_CCL_3-Balanço" xfId="33798"/>
    <cellStyle name="s_Valuation _Despesas ADM e COML (3)_Plan1_CCL_3-Balanço 2" xfId="33799"/>
    <cellStyle name="s_Valuation _Despesas ADM e COML (3)_Plan1_CCL_3-Balanço 2_15-FINANCEIRAS" xfId="33800"/>
    <cellStyle name="s_Valuation _Despesas ADM e COML (3)_Plan1_CCL_3-Balanço_1" xfId="33801"/>
    <cellStyle name="s_Valuation _Despesas ADM e COML (3)_Plan1_CCL_3-Balanço_15-FINANCEIRAS" xfId="33802"/>
    <cellStyle name="s_Valuation _Despesas ADM e COML (3)_Plan1_CCL_3-Balanço_15-FINANCEIRAS_1" xfId="33803"/>
    <cellStyle name="s_Valuation _Despesas ADM e COML (3)_Plan1_CCL_3-Balanço_2-DRE" xfId="33804"/>
    <cellStyle name="s_Valuation _Despesas ADM e COML (3)_Plan1_CCL_3-Balanço_2-DRE_Dep_Judiciais-Contingências" xfId="33805"/>
    <cellStyle name="s_Valuation _Despesas ADM e COML (3)_Plan1_CCL_3-Balanço_2-DRE_DFC Gerencial" xfId="33806"/>
    <cellStyle name="s_Valuation _Despesas ADM e COML (3)_Plan1_CCL_3-Balanço_2-DRE_DMPL" xfId="33807"/>
    <cellStyle name="s_Valuation _Despesas ADM e COML (3)_Plan1_CCL_3-Balanço_3-Balanço" xfId="33808"/>
    <cellStyle name="s_Valuation _Despesas ADM e COML (3)_Plan1_CCL_3-Balanço_7-Estoque" xfId="33809"/>
    <cellStyle name="s_Valuation _Despesas ADM e COML (3)_Plan1_CCL_7-Estoque" xfId="33810"/>
    <cellStyle name="s_Valuation _Despesas ADM e COML (3)_Plan1_CCL_Balanço" xfId="33811"/>
    <cellStyle name="s_Valuation _Despesas ADM e COML (3)_Plan1_CCL_IR Diferido" xfId="33812"/>
    <cellStyle name="s_Valuation _Despesas ADM e COML (3)_Plan1_Diferenças outubro CAN- (2)" xfId="33813"/>
    <cellStyle name="s_Valuation _Despesas ADM e COML (3)_Plan1_Diferenças outubro CAN- (2) 2" xfId="33814"/>
    <cellStyle name="s_Valuation _Despesas ADM e COML (3)_Plan1_Diferenças outubro CAN- (2) 2_15-FINANCEIRAS" xfId="33815"/>
    <cellStyle name="s_Valuation _Despesas ADM e COML (3)_Plan1_Diferenças outubro CAN- (2)_15-FINANCEIRAS" xfId="33816"/>
    <cellStyle name="s_Valuation _Despesas ADM e COML (3)_Plan1_Diferenças outubro CAN- (2)_15-FINANCEIRAS_1" xfId="33817"/>
    <cellStyle name="s_Valuation _Despesas ADM e COML (3)_Plan1_Diferenças outubro CAN- (2)_2-DRE" xfId="33818"/>
    <cellStyle name="s_Valuation _Despesas ADM e COML (3)_Plan1_Diferenças outubro CAN- (2)_2-DRE_Dep_Judiciais-Contingências" xfId="33819"/>
    <cellStyle name="s_Valuation _Despesas ADM e COML (3)_Plan1_Diferenças outubro CAN- (2)_2-DRE_DFC Gerencial" xfId="33820"/>
    <cellStyle name="s_Valuation _Despesas ADM e COML (3)_Plan1_Diferenças outubro CAN- (2)_2-DRE_DMPL" xfId="33821"/>
    <cellStyle name="s_Valuation _Despesas ADM e COML (3)_Plan1_Diferenças outubro CAN- (2)_3-Balanço" xfId="33822"/>
    <cellStyle name="s_Valuation _Despesas ADM e COML (3)_Plan1_Diferenças outubro CAN- (2)_3-Balanço 2" xfId="33823"/>
    <cellStyle name="s_Valuation _Despesas ADM e COML (3)_Plan1_Diferenças outubro CAN- (2)_3-Balanço 2_15-FINANCEIRAS" xfId="33824"/>
    <cellStyle name="s_Valuation _Despesas ADM e COML (3)_Plan1_Diferenças outubro CAN- (2)_3-Balanço_1" xfId="33825"/>
    <cellStyle name="s_Valuation _Despesas ADM e COML (3)_Plan1_Diferenças outubro CAN- (2)_3-Balanço_15-FINANCEIRAS" xfId="33826"/>
    <cellStyle name="s_Valuation _Despesas ADM e COML (3)_Plan1_Diferenças outubro CAN- (2)_3-Balanço_15-FINANCEIRAS_1" xfId="33827"/>
    <cellStyle name="s_Valuation _Despesas ADM e COML (3)_Plan1_Diferenças outubro CAN- (2)_3-Balanço_2-DRE" xfId="33828"/>
    <cellStyle name="s_Valuation _Despesas ADM e COML (3)_Plan1_Diferenças outubro CAN- (2)_3-Balanço_2-DRE_Dep_Judiciais-Contingências" xfId="33829"/>
    <cellStyle name="s_Valuation _Despesas ADM e COML (3)_Plan1_Diferenças outubro CAN- (2)_3-Balanço_2-DRE_DFC Gerencial" xfId="33830"/>
    <cellStyle name="s_Valuation _Despesas ADM e COML (3)_Plan1_Diferenças outubro CAN- (2)_3-Balanço_2-DRE_DMPL" xfId="33831"/>
    <cellStyle name="s_Valuation _Despesas ADM e COML (3)_Plan1_Diferenças outubro CAN- (2)_3-Balanço_3-Balanço" xfId="33832"/>
    <cellStyle name="s_Valuation _Despesas ADM e COML (3)_Plan1_Diferenças outubro CAN- (2)_3-Balanço_7-Estoque" xfId="33833"/>
    <cellStyle name="s_Valuation _Despesas ADM e COML (3)_Plan1_Diferenças outubro CAN- (2)_7-Estoque" xfId="33834"/>
    <cellStyle name="s_Valuation _Despesas ADM e COML (3)_Plan1_Diferenças outubro CAN- (2)_Balanço" xfId="33835"/>
    <cellStyle name="s_Valuation _Despesas ADM e COML (3)_Plan1_Diferenças outubro CAN- (2)_IR Diferido" xfId="33836"/>
    <cellStyle name="s_Valuation _Despesas ADM e COML (3)_Plan1_IR Diferido" xfId="33837"/>
    <cellStyle name="s_Valuation _Despesas ADM e COML (3)_Plan1_Query C.Custos SF 10-11" xfId="33838"/>
    <cellStyle name="s_Valuation _Despesas ADM e COML (3)_Plan1_Query C.Custos SF 10-11 2" xfId="33839"/>
    <cellStyle name="s_Valuation _Despesas ADM e COML (3)_Plan1_Query C.Custos SF 10-11 2_15-FINANCEIRAS" xfId="33840"/>
    <cellStyle name="s_Valuation _Despesas ADM e COML (3)_Plan1_Query C.Custos SF 10-11_15-FINANCEIRAS" xfId="33841"/>
    <cellStyle name="s_Valuation _Despesas ADM e COML (3)_Plan1_Query C.Custos SF 10-11_15-FINANCEIRAS_1" xfId="33842"/>
    <cellStyle name="s_Valuation _Despesas ADM e COML (3)_Plan1_Query C.Custos SF 10-11_2-DRE" xfId="33843"/>
    <cellStyle name="s_Valuation _Despesas ADM e COML (3)_Plan1_Query C.Custos SF 10-11_2-DRE_Dep_Judiciais-Contingências" xfId="33844"/>
    <cellStyle name="s_Valuation _Despesas ADM e COML (3)_Plan1_Query C.Custos SF 10-11_2-DRE_DFC Gerencial" xfId="33845"/>
    <cellStyle name="s_Valuation _Despesas ADM e COML (3)_Plan1_Query C.Custos SF 10-11_2-DRE_DMPL" xfId="33846"/>
    <cellStyle name="s_Valuation _Despesas ADM e COML (3)_Plan1_Query C.Custos SF 10-11_3-Balanço" xfId="33847"/>
    <cellStyle name="s_Valuation _Despesas ADM e COML (3)_Plan1_Query C.Custos SF 10-11_3-Balanço 2" xfId="33848"/>
    <cellStyle name="s_Valuation _Despesas ADM e COML (3)_Plan1_Query C.Custos SF 10-11_3-Balanço 2_15-FINANCEIRAS" xfId="33849"/>
    <cellStyle name="s_Valuation _Despesas ADM e COML (3)_Plan1_Query C.Custos SF 10-11_3-Balanço_1" xfId="33850"/>
    <cellStyle name="s_Valuation _Despesas ADM e COML (3)_Plan1_Query C.Custos SF 10-11_3-Balanço_15-FINANCEIRAS" xfId="33851"/>
    <cellStyle name="s_Valuation _Despesas ADM e COML (3)_Plan1_Query C.Custos SF 10-11_3-Balanço_15-FINANCEIRAS_1" xfId="33852"/>
    <cellStyle name="s_Valuation _Despesas ADM e COML (3)_Plan1_Query C.Custos SF 10-11_3-Balanço_2-DRE" xfId="33853"/>
    <cellStyle name="s_Valuation _Despesas ADM e COML (3)_Plan1_Query C.Custos SF 10-11_3-Balanço_2-DRE_Dep_Judiciais-Contingências" xfId="33854"/>
    <cellStyle name="s_Valuation _Despesas ADM e COML (3)_Plan1_Query C.Custos SF 10-11_3-Balanço_2-DRE_DFC Gerencial" xfId="33855"/>
    <cellStyle name="s_Valuation _Despesas ADM e COML (3)_Plan1_Query C.Custos SF 10-11_3-Balanço_2-DRE_DMPL" xfId="33856"/>
    <cellStyle name="s_Valuation _Despesas ADM e COML (3)_Plan1_Query C.Custos SF 10-11_3-Balanço_3-Balanço" xfId="33857"/>
    <cellStyle name="s_Valuation _Despesas ADM e COML (3)_Plan1_Query C.Custos SF 10-11_3-Balanço_7-Estoque" xfId="33858"/>
    <cellStyle name="s_Valuation _Despesas ADM e COML (3)_Plan1_Query C.Custos SF 10-11_7-Estoque" xfId="33859"/>
    <cellStyle name="s_Valuation _Despesas ADM e COML (3)_Plan1_Query C.Custos SF 10-11_Balanço" xfId="33860"/>
    <cellStyle name="s_Valuation _Despesas ADM e COML (3)_Plan1_Query C.Custos SF 10-11_IR Diferido" xfId="33861"/>
    <cellStyle name="s_Valuation _Despesas ADM e COML (3)_Query C.Custos SF 10-11" xfId="33862"/>
    <cellStyle name="s_Valuation _Despesas ADM e COML (3)_Query C.Custos SF 10-11 2" xfId="33863"/>
    <cellStyle name="s_Valuation _Despesas ADM e COML (3)_Query C.Custos SF 10-11 2_15-FINANCEIRAS" xfId="33864"/>
    <cellStyle name="s_Valuation _Despesas ADM e COML (3)_Query C.Custos SF 10-11_15-FINANCEIRAS" xfId="33865"/>
    <cellStyle name="s_Valuation _Despesas ADM e COML (3)_Query C.Custos SF 10-11_15-FINANCEIRAS_1" xfId="33866"/>
    <cellStyle name="s_Valuation _Despesas ADM e COML (3)_Query C.Custos SF 10-11_2-DRE" xfId="33867"/>
    <cellStyle name="s_Valuation _Despesas ADM e COML (3)_Query C.Custos SF 10-11_2-DRE_Dep_Judiciais-Contingências" xfId="33868"/>
    <cellStyle name="s_Valuation _Despesas ADM e COML (3)_Query C.Custos SF 10-11_2-DRE_DFC Gerencial" xfId="33869"/>
    <cellStyle name="s_Valuation _Despesas ADM e COML (3)_Query C.Custos SF 10-11_2-DRE_DMPL" xfId="33870"/>
    <cellStyle name="s_Valuation _Despesas ADM e COML (3)_Query C.Custos SF 10-11_3-Balanço" xfId="33871"/>
    <cellStyle name="s_Valuation _Despesas ADM e COML (3)_Query C.Custos SF 10-11_3-Balanço 2" xfId="33872"/>
    <cellStyle name="s_Valuation _Despesas ADM e COML (3)_Query C.Custos SF 10-11_3-Balanço 2_15-FINANCEIRAS" xfId="33873"/>
    <cellStyle name="s_Valuation _Despesas ADM e COML (3)_Query C.Custos SF 10-11_3-Balanço_1" xfId="33874"/>
    <cellStyle name="s_Valuation _Despesas ADM e COML (3)_Query C.Custos SF 10-11_3-Balanço_15-FINANCEIRAS" xfId="33875"/>
    <cellStyle name="s_Valuation _Despesas ADM e COML (3)_Query C.Custos SF 10-11_3-Balanço_15-FINANCEIRAS_1" xfId="33876"/>
    <cellStyle name="s_Valuation _Despesas ADM e COML (3)_Query C.Custos SF 10-11_3-Balanço_2-DRE" xfId="33877"/>
    <cellStyle name="s_Valuation _Despesas ADM e COML (3)_Query C.Custos SF 10-11_3-Balanço_2-DRE_Dep_Judiciais-Contingências" xfId="33878"/>
    <cellStyle name="s_Valuation _Despesas ADM e COML (3)_Query C.Custos SF 10-11_3-Balanço_2-DRE_DFC Gerencial" xfId="33879"/>
    <cellStyle name="s_Valuation _Despesas ADM e COML (3)_Query C.Custos SF 10-11_3-Balanço_2-DRE_DMPL" xfId="33880"/>
    <cellStyle name="s_Valuation _Despesas ADM e COML (3)_Query C.Custos SF 10-11_3-Balanço_3-Balanço" xfId="33881"/>
    <cellStyle name="s_Valuation _Despesas ADM e COML (3)_Query C.Custos SF 10-11_3-Balanço_7-Estoque" xfId="33882"/>
    <cellStyle name="s_Valuation _Despesas ADM e COML (3)_Query C.Custos SF 10-11_7-Estoque" xfId="33883"/>
    <cellStyle name="s_Valuation _Despesas ADM e COML (3)_Query C.Custos SF 10-11_Balanço" xfId="33884"/>
    <cellStyle name="s_Valuation _Despesas ADM e COML (3)_Query C.Custos SF 10-11_CCL" xfId="33885"/>
    <cellStyle name="s_Valuation _Despesas ADM e COML (3)_Query C.Custos SF 10-11_CCL 2" xfId="33886"/>
    <cellStyle name="s_Valuation _Despesas ADM e COML (3)_Query C.Custos SF 10-11_CCL 2_15-FINANCEIRAS" xfId="33887"/>
    <cellStyle name="s_Valuation _Despesas ADM e COML (3)_Query C.Custos SF 10-11_CCL_15-FINANCEIRAS" xfId="33888"/>
    <cellStyle name="s_Valuation _Despesas ADM e COML (3)_Query C.Custos SF 10-11_CCL_15-FINANCEIRAS_1" xfId="33889"/>
    <cellStyle name="s_Valuation _Despesas ADM e COML (3)_Query C.Custos SF 10-11_CCL_2-DRE" xfId="33890"/>
    <cellStyle name="s_Valuation _Despesas ADM e COML (3)_Query C.Custos SF 10-11_CCL_2-DRE_Dep_Judiciais-Contingências" xfId="33891"/>
    <cellStyle name="s_Valuation _Despesas ADM e COML (3)_Query C.Custos SF 10-11_CCL_2-DRE_DFC Gerencial" xfId="33892"/>
    <cellStyle name="s_Valuation _Despesas ADM e COML (3)_Query C.Custos SF 10-11_CCL_2-DRE_DMPL" xfId="33893"/>
    <cellStyle name="s_Valuation _Despesas ADM e COML (3)_Query C.Custos SF 10-11_CCL_3-Balanço" xfId="33894"/>
    <cellStyle name="s_Valuation _Despesas ADM e COML (3)_Query C.Custos SF 10-11_CCL_3-Balanço 2" xfId="33895"/>
    <cellStyle name="s_Valuation _Despesas ADM e COML (3)_Query C.Custos SF 10-11_CCL_3-Balanço 2_15-FINANCEIRAS" xfId="33896"/>
    <cellStyle name="s_Valuation _Despesas ADM e COML (3)_Query C.Custos SF 10-11_CCL_3-Balanço_1" xfId="33897"/>
    <cellStyle name="s_Valuation _Despesas ADM e COML (3)_Query C.Custos SF 10-11_CCL_3-Balanço_15-FINANCEIRAS" xfId="33898"/>
    <cellStyle name="s_Valuation _Despesas ADM e COML (3)_Query C.Custos SF 10-11_CCL_3-Balanço_15-FINANCEIRAS_1" xfId="33899"/>
    <cellStyle name="s_Valuation _Despesas ADM e COML (3)_Query C.Custos SF 10-11_CCL_3-Balanço_2-DRE" xfId="33900"/>
    <cellStyle name="s_Valuation _Despesas ADM e COML (3)_Query C.Custos SF 10-11_CCL_3-Balanço_2-DRE_Dep_Judiciais-Contingências" xfId="33901"/>
    <cellStyle name="s_Valuation _Despesas ADM e COML (3)_Query C.Custos SF 10-11_CCL_3-Balanço_2-DRE_DFC Gerencial" xfId="33902"/>
    <cellStyle name="s_Valuation _Despesas ADM e COML (3)_Query C.Custos SF 10-11_CCL_3-Balanço_2-DRE_DMPL" xfId="33903"/>
    <cellStyle name="s_Valuation _Despesas ADM e COML (3)_Query C.Custos SF 10-11_CCL_3-Balanço_3-Balanço" xfId="33904"/>
    <cellStyle name="s_Valuation _Despesas ADM e COML (3)_Query C.Custos SF 10-11_CCL_3-Balanço_7-Estoque" xfId="33905"/>
    <cellStyle name="s_Valuation _Despesas ADM e COML (3)_Query C.Custos SF 10-11_CCL_7-Estoque" xfId="33906"/>
    <cellStyle name="s_Valuation _Despesas ADM e COML (3)_Query C.Custos SF 10-11_CCL_Balanço" xfId="33907"/>
    <cellStyle name="s_Valuation _Despesas ADM e COML (3)_Query C.Custos SF 10-11_CCL_IR Diferido" xfId="33908"/>
    <cellStyle name="s_Valuation _Despesas ADM e COML (3)_Query C.Custos SF 10-11_Diferenças outubro CAN- (2)" xfId="33909"/>
    <cellStyle name="s_Valuation _Despesas ADM e COML (3)_Query C.Custos SF 10-11_Diferenças outubro CAN- (2) 2" xfId="33910"/>
    <cellStyle name="s_Valuation _Despesas ADM e COML (3)_Query C.Custos SF 10-11_Diferenças outubro CAN- (2) 2_15-FINANCEIRAS" xfId="33911"/>
    <cellStyle name="s_Valuation _Despesas ADM e COML (3)_Query C.Custos SF 10-11_Diferenças outubro CAN- (2)_15-FINANCEIRAS" xfId="33912"/>
    <cellStyle name="s_Valuation _Despesas ADM e COML (3)_Query C.Custos SF 10-11_Diferenças outubro CAN- (2)_15-FINANCEIRAS_1" xfId="33913"/>
    <cellStyle name="s_Valuation _Despesas ADM e COML (3)_Query C.Custos SF 10-11_Diferenças outubro CAN- (2)_2-DRE" xfId="33914"/>
    <cellStyle name="s_Valuation _Despesas ADM e COML (3)_Query C.Custos SF 10-11_Diferenças outubro CAN- (2)_2-DRE_Dep_Judiciais-Contingências" xfId="33915"/>
    <cellStyle name="s_Valuation _Despesas ADM e COML (3)_Query C.Custos SF 10-11_Diferenças outubro CAN- (2)_2-DRE_DFC Gerencial" xfId="33916"/>
    <cellStyle name="s_Valuation _Despesas ADM e COML (3)_Query C.Custos SF 10-11_Diferenças outubro CAN- (2)_2-DRE_DMPL" xfId="33917"/>
    <cellStyle name="s_Valuation _Despesas ADM e COML (3)_Query C.Custos SF 10-11_Diferenças outubro CAN- (2)_3-Balanço" xfId="33918"/>
    <cellStyle name="s_Valuation _Despesas ADM e COML (3)_Query C.Custos SF 10-11_Diferenças outubro CAN- (2)_3-Balanço 2" xfId="33919"/>
    <cellStyle name="s_Valuation _Despesas ADM e COML (3)_Query C.Custos SF 10-11_Diferenças outubro CAN- (2)_3-Balanço 2_15-FINANCEIRAS" xfId="33920"/>
    <cellStyle name="s_Valuation _Despesas ADM e COML (3)_Query C.Custos SF 10-11_Diferenças outubro CAN- (2)_3-Balanço_1" xfId="33921"/>
    <cellStyle name="s_Valuation _Despesas ADM e COML (3)_Query C.Custos SF 10-11_Diferenças outubro CAN- (2)_3-Balanço_15-FINANCEIRAS" xfId="33922"/>
    <cellStyle name="s_Valuation _Despesas ADM e COML (3)_Query C.Custos SF 10-11_Diferenças outubro CAN- (2)_3-Balanço_15-FINANCEIRAS_1" xfId="33923"/>
    <cellStyle name="s_Valuation _Despesas ADM e COML (3)_Query C.Custos SF 10-11_Diferenças outubro CAN- (2)_3-Balanço_2-DRE" xfId="33924"/>
    <cellStyle name="s_Valuation _Despesas ADM e COML (3)_Query C.Custos SF 10-11_Diferenças outubro CAN- (2)_3-Balanço_2-DRE_Dep_Judiciais-Contingências" xfId="33925"/>
    <cellStyle name="s_Valuation _Despesas ADM e COML (3)_Query C.Custos SF 10-11_Diferenças outubro CAN- (2)_3-Balanço_2-DRE_DFC Gerencial" xfId="33926"/>
    <cellStyle name="s_Valuation _Despesas ADM e COML (3)_Query C.Custos SF 10-11_Diferenças outubro CAN- (2)_3-Balanço_2-DRE_DMPL" xfId="33927"/>
    <cellStyle name="s_Valuation _Despesas ADM e COML (3)_Query C.Custos SF 10-11_Diferenças outubro CAN- (2)_3-Balanço_3-Balanço" xfId="33928"/>
    <cellStyle name="s_Valuation _Despesas ADM e COML (3)_Query C.Custos SF 10-11_Diferenças outubro CAN- (2)_3-Balanço_7-Estoque" xfId="33929"/>
    <cellStyle name="s_Valuation _Despesas ADM e COML (3)_Query C.Custos SF 10-11_Diferenças outubro CAN- (2)_7-Estoque" xfId="33930"/>
    <cellStyle name="s_Valuation _Despesas ADM e COML (3)_Query C.Custos SF 10-11_Diferenças outubro CAN- (2)_Balanço" xfId="33931"/>
    <cellStyle name="s_Valuation _Despesas ADM e COML (3)_Query C.Custos SF 10-11_Diferenças outubro CAN- (2)_IR Diferido" xfId="33932"/>
    <cellStyle name="s_Valuation _Despesas ADM e COML (3)_Query C.Custos SF 10-11_IR Diferido" xfId="33933"/>
    <cellStyle name="s_Valuation _Despesas ADM e COML (3)_Query C.Custos SF 10-11_Query C.Custos SF 10-11" xfId="33934"/>
    <cellStyle name="s_Valuation _Despesas ADM e COML (3)_Query C.Custos SF 10-11_Query C.Custos SF 10-11 2" xfId="33935"/>
    <cellStyle name="s_Valuation _Despesas ADM e COML (3)_Query C.Custos SF 10-11_Query C.Custos SF 10-11 2_15-FINANCEIRAS" xfId="33936"/>
    <cellStyle name="s_Valuation _Despesas ADM e COML (3)_Query C.Custos SF 10-11_Query C.Custos SF 10-11_15-FINANCEIRAS" xfId="33937"/>
    <cellStyle name="s_Valuation _Despesas ADM e COML (3)_Query C.Custos SF 10-11_Query C.Custos SF 10-11_15-FINANCEIRAS_1" xfId="33938"/>
    <cellStyle name="s_Valuation _Despesas ADM e COML (3)_Query C.Custos SF 10-11_Query C.Custos SF 10-11_2-DRE" xfId="33939"/>
    <cellStyle name="s_Valuation _Despesas ADM e COML (3)_Query C.Custos SF 10-11_Query C.Custos SF 10-11_2-DRE_Dep_Judiciais-Contingências" xfId="33940"/>
    <cellStyle name="s_Valuation _Despesas ADM e COML (3)_Query C.Custos SF 10-11_Query C.Custos SF 10-11_2-DRE_DFC Gerencial" xfId="33941"/>
    <cellStyle name="s_Valuation _Despesas ADM e COML (3)_Query C.Custos SF 10-11_Query C.Custos SF 10-11_2-DRE_DMPL" xfId="33942"/>
    <cellStyle name="s_Valuation _Despesas ADM e COML (3)_Query C.Custos SF 10-11_Query C.Custos SF 10-11_3-Balanço" xfId="33943"/>
    <cellStyle name="s_Valuation _Despesas ADM e COML (3)_Query C.Custos SF 10-11_Query C.Custos SF 10-11_3-Balanço 2" xfId="33944"/>
    <cellStyle name="s_Valuation _Despesas ADM e COML (3)_Query C.Custos SF 10-11_Query C.Custos SF 10-11_3-Balanço 2_15-FINANCEIRAS" xfId="33945"/>
    <cellStyle name="s_Valuation _Despesas ADM e COML (3)_Query C.Custos SF 10-11_Query C.Custos SF 10-11_3-Balanço_1" xfId="33946"/>
    <cellStyle name="s_Valuation _Despesas ADM e COML (3)_Query C.Custos SF 10-11_Query C.Custos SF 10-11_3-Balanço_15-FINANCEIRAS" xfId="33947"/>
    <cellStyle name="s_Valuation _Despesas ADM e COML (3)_Query C.Custos SF 10-11_Query C.Custos SF 10-11_3-Balanço_15-FINANCEIRAS_1" xfId="33948"/>
    <cellStyle name="s_Valuation _Despesas ADM e COML (3)_Query C.Custos SF 10-11_Query C.Custos SF 10-11_3-Balanço_2-DRE" xfId="33949"/>
    <cellStyle name="s_Valuation _Despesas ADM e COML (3)_Query C.Custos SF 10-11_Query C.Custos SF 10-11_3-Balanço_2-DRE_Dep_Judiciais-Contingências" xfId="33950"/>
    <cellStyle name="s_Valuation _Despesas ADM e COML (3)_Query C.Custos SF 10-11_Query C.Custos SF 10-11_3-Balanço_2-DRE_DFC Gerencial" xfId="33951"/>
    <cellStyle name="s_Valuation _Despesas ADM e COML (3)_Query C.Custos SF 10-11_Query C.Custos SF 10-11_3-Balanço_2-DRE_DMPL" xfId="33952"/>
    <cellStyle name="s_Valuation _Despesas ADM e COML (3)_Query C.Custos SF 10-11_Query C.Custos SF 10-11_3-Balanço_3-Balanço" xfId="33953"/>
    <cellStyle name="s_Valuation _Despesas ADM e COML (3)_Query C.Custos SF 10-11_Query C.Custos SF 10-11_3-Balanço_7-Estoque" xfId="33954"/>
    <cellStyle name="s_Valuation _Despesas ADM e COML (3)_Query C.Custos SF 10-11_Query C.Custos SF 10-11_7-Estoque" xfId="33955"/>
    <cellStyle name="s_Valuation _Despesas ADM e COML (3)_Query C.Custos SF 10-11_Query C.Custos SF 10-11_Balanço" xfId="33956"/>
    <cellStyle name="s_Valuation _Despesas ADM e COML (3)_Query C.Custos SF 10-11_Query C.Custos SF 10-11_IR Diferido" xfId="33957"/>
    <cellStyle name="s_Valuation _DFC Gerencial" xfId="33958"/>
    <cellStyle name="s_Valuation _DFC Gerencial_1" xfId="33959"/>
    <cellStyle name="s_Valuation _DFC Gerencial_Dep_Judiciais-Contingências" xfId="33960"/>
    <cellStyle name="s_Valuation _DFC Gerencial_DFC Gerencial" xfId="33961"/>
    <cellStyle name="s_Valuation _DFC Gerencial_DMPL" xfId="33962"/>
    <cellStyle name="s_Valuation _DFC Indireto_Novo" xfId="33963"/>
    <cellStyle name="s_Valuation _Diferido RTT Barra" xfId="33964"/>
    <cellStyle name="s_Valuation _Display" xfId="33965"/>
    <cellStyle name="s_Valuation _Display 2" xfId="33966"/>
    <cellStyle name="s_Valuation _Display 2_15-FINANCEIRAS" xfId="33967"/>
    <cellStyle name="s_Valuation _Display_15-FINANCEIRAS" xfId="33968"/>
    <cellStyle name="s_Valuation _Display_15-FINANCEIRAS_1" xfId="33969"/>
    <cellStyle name="s_Valuation _Display_2-DRE" xfId="33970"/>
    <cellStyle name="s_Valuation _Display_2-DRE_Dep_Judiciais-Contingências" xfId="33971"/>
    <cellStyle name="s_Valuation _Display_2-DRE_DFC Gerencial" xfId="33972"/>
    <cellStyle name="s_Valuation _Display_2-DRE_DMPL" xfId="33973"/>
    <cellStyle name="s_Valuation _Display_3-Balanço" xfId="33974"/>
    <cellStyle name="s_Valuation _Display_7-Estoque" xfId="33975"/>
    <cellStyle name="s_Valuation _DMPL" xfId="33976"/>
    <cellStyle name="s_Valuation _DRE" xfId="33977"/>
    <cellStyle name="s_Valuation _DRE_30-6" xfId="33978"/>
    <cellStyle name="s_Valuation _DRE_30-6_Base Junho" xfId="33979"/>
    <cellStyle name="s_Valuation _DRE_30-6_Base Junho_Base Julho" xfId="33980"/>
    <cellStyle name="s_Valuation _DRE_30-6_Base Junho_Base Julho_Taxa Efetiva Cosan - Acumulado até Setembro 2011" xfId="33981"/>
    <cellStyle name="s_Valuation _DRE_30-6_Taxa Efetiva Cosan - Acumulado até Setembro 2011" xfId="33982"/>
    <cellStyle name="s_Valuation _DRE_Taxa Efetiva Cosan - Acumulado até Setembro 2011" xfId="33983"/>
    <cellStyle name="s_Valuation _FINANCEIRAS" xfId="33984"/>
    <cellStyle name="s_Valuation _FINANCEIRAS_Dep_Judiciais-Contingências" xfId="33985"/>
    <cellStyle name="s_Valuation _FINANCEIRAS_DFC Gerencial" xfId="33986"/>
    <cellStyle name="s_Valuation _FINANCEIRAS_DMPL" xfId="33987"/>
    <cellStyle name="s_Valuation _Ind_Consol" xfId="33988"/>
    <cellStyle name="s_Valuation _Informações Financeiras - Cosan Combustíveis e Lubrificantes S.A" xfId="33989"/>
    <cellStyle name="s_Valuation _Informações Financeiras - Cosan Combustíveis e Lubrificantes S.A 2" xfId="33990"/>
    <cellStyle name="s_Valuation _Informações Financeiras - Cosan Combustíveis e Lubrificantes S.A 2 2" xfId="33991"/>
    <cellStyle name="s_Valuation _Informações Financeiras - Cosan Combustíveis e Lubrificantes S.A 2 2_15-FINANCEIRAS" xfId="33992"/>
    <cellStyle name="s_Valuation _Informações Financeiras - Cosan Combustíveis e Lubrificantes S.A 2_15-FINANCEIRAS" xfId="33993"/>
    <cellStyle name="s_Valuation _Informações Financeiras - Cosan Combustíveis e Lubrificantes S.A 2_15-FINANCEIRAS_1" xfId="33994"/>
    <cellStyle name="s_Valuation _Informações Financeiras - Cosan Combustíveis e Lubrificantes S.A 2_2-DRE" xfId="33995"/>
    <cellStyle name="s_Valuation _Informações Financeiras - Cosan Combustíveis e Lubrificantes S.A 2_2-DRE_Dep_Judiciais-Contingências" xfId="33996"/>
    <cellStyle name="s_Valuation _Informações Financeiras - Cosan Combustíveis e Lubrificantes S.A 2_2-DRE_DFC Gerencial" xfId="33997"/>
    <cellStyle name="s_Valuation _Informações Financeiras - Cosan Combustíveis e Lubrificantes S.A 2_2-DRE_DMPL" xfId="33998"/>
    <cellStyle name="s_Valuation _Informações Financeiras - Cosan Combustíveis e Lubrificantes S.A 2_3-Balanço" xfId="33999"/>
    <cellStyle name="s_Valuation _Informações Financeiras - Cosan Combustíveis e Lubrificantes S.A 2_7-Estoque" xfId="34000"/>
    <cellStyle name="s_Valuation _Informações Financeiras - Cosan Combustíveis e Lubrificantes S.A 3" xfId="34001"/>
    <cellStyle name="s_Valuation _Informações Financeiras - Cosan Combustíveis e Lubrificantes S.A 3 2" xfId="34002"/>
    <cellStyle name="s_Valuation _Informações Financeiras - Cosan Combustíveis e Lubrificantes S.A 3 2_15-FINANCEIRAS" xfId="34003"/>
    <cellStyle name="s_Valuation _Informações Financeiras - Cosan Combustíveis e Lubrificantes S.A 3_15-FINANCEIRAS" xfId="34004"/>
    <cellStyle name="s_Valuation _Informações Financeiras - Cosan Combustíveis e Lubrificantes S.A 3_15-FINANCEIRAS_1" xfId="34005"/>
    <cellStyle name="s_Valuation _Informações Financeiras - Cosan Combustíveis e Lubrificantes S.A 3_2-DRE" xfId="34006"/>
    <cellStyle name="s_Valuation _Informações Financeiras - Cosan Combustíveis e Lubrificantes S.A 3_2-DRE_Dep_Judiciais-Contingências" xfId="34007"/>
    <cellStyle name="s_Valuation _Informações Financeiras - Cosan Combustíveis e Lubrificantes S.A 3_2-DRE_DFC Gerencial" xfId="34008"/>
    <cellStyle name="s_Valuation _Informações Financeiras - Cosan Combustíveis e Lubrificantes S.A 3_2-DRE_DMPL" xfId="34009"/>
    <cellStyle name="s_Valuation _Informações Financeiras - Cosan Combustíveis e Lubrificantes S.A 3_3-Balanço" xfId="34010"/>
    <cellStyle name="s_Valuation _Informações Financeiras - Cosan Combustíveis e Lubrificantes S.A 3_7-Estoque" xfId="34011"/>
    <cellStyle name="s_Valuation _Informações Financeiras - Cosan Combustíveis e Lubrificantes S.A 4" xfId="34012"/>
    <cellStyle name="s_Valuation _Informações Financeiras - Cosan Combustíveis e Lubrificantes S.A 4 2" xfId="34013"/>
    <cellStyle name="s_Valuation _Informações Financeiras - Cosan Combustíveis e Lubrificantes S.A 4 2_15-FINANCEIRAS" xfId="34014"/>
    <cellStyle name="s_Valuation _Informações Financeiras - Cosan Combustíveis e Lubrificantes S.A 4_15-FINANCEIRAS" xfId="34015"/>
    <cellStyle name="s_Valuation _Informações Financeiras - Cosan Combustíveis e Lubrificantes S.A 4_15-FINANCEIRAS_1" xfId="34016"/>
    <cellStyle name="s_Valuation _Informações Financeiras - Cosan Combustíveis e Lubrificantes S.A 4_2-DRE" xfId="34017"/>
    <cellStyle name="s_Valuation _Informações Financeiras - Cosan Combustíveis e Lubrificantes S.A 4_2-DRE_Dep_Judiciais-Contingências" xfId="34018"/>
    <cellStyle name="s_Valuation _Informações Financeiras - Cosan Combustíveis e Lubrificantes S.A 4_2-DRE_DFC Gerencial" xfId="34019"/>
    <cellStyle name="s_Valuation _Informações Financeiras - Cosan Combustíveis e Lubrificantes S.A 4_2-DRE_DMPL" xfId="34020"/>
    <cellStyle name="s_Valuation _Informações Financeiras - Cosan Combustíveis e Lubrificantes S.A 4_3-Balanço" xfId="34021"/>
    <cellStyle name="s_Valuation _Informações Financeiras - Cosan Combustíveis e Lubrificantes S.A 4_Dep_Judiciais-Contingências" xfId="34022"/>
    <cellStyle name="s_Valuation _Informações Financeiras - Cosan Combustíveis e Lubrificantes S.A 4_DFC Gerencial" xfId="34023"/>
    <cellStyle name="s_Valuation _Informações Financeiras - Cosan Combustíveis e Lubrificantes S.A 4_DMPL" xfId="34024"/>
    <cellStyle name="s_Valuation _Informações Financeiras - Cosan Combustíveis e Lubrificantes S.A 5" xfId="34025"/>
    <cellStyle name="s_Valuation _Informações Financeiras - Cosan Combustíveis e Lubrificantes S.A 5_15-FINANCEIRAS" xfId="34026"/>
    <cellStyle name="s_Valuation _Informações Financeiras - Cosan Combustíveis e Lubrificantes S.A_15-FINANCEIRAS" xfId="34027"/>
    <cellStyle name="s_Valuation _Informações Financeiras - Cosan Combustíveis e Lubrificantes S.A_15-FINANCEIRAS_1" xfId="34028"/>
    <cellStyle name="s_Valuation _Informações Financeiras - Cosan Combustíveis e Lubrificantes S.A_26_Instrumentos Financeiros" xfId="34029"/>
    <cellStyle name="s_Valuation _Informações Financeiras - Cosan Combustíveis e Lubrificantes S.A_26_Instrumentos Financeiros 2" xfId="34030"/>
    <cellStyle name="s_Valuation _Informações Financeiras - Cosan Combustíveis e Lubrificantes S.A_26_Instrumentos Financeiros 2_15-FINANCEIRAS" xfId="34031"/>
    <cellStyle name="s_Valuation _Informações Financeiras - Cosan Combustíveis e Lubrificantes S.A_26_Instrumentos Financeiros_1" xfId="34032"/>
    <cellStyle name="s_Valuation _Informações Financeiras - Cosan Combustíveis e Lubrificantes S.A_26_Instrumentos Financeiros_1 2" xfId="34033"/>
    <cellStyle name="s_Valuation _Informações Financeiras - Cosan Combustíveis e Lubrificantes S.A_26_Instrumentos Financeiros_1 2_15-FINANCEIRAS" xfId="34034"/>
    <cellStyle name="s_Valuation _Informações Financeiras - Cosan Combustíveis e Lubrificantes S.A_26_Instrumentos Financeiros_1_15-FINANCEIRAS" xfId="34035"/>
    <cellStyle name="s_Valuation _Informações Financeiras - Cosan Combustíveis e Lubrificantes S.A_26_Instrumentos Financeiros_1_15-FINANCEIRAS_1" xfId="34036"/>
    <cellStyle name="s_Valuation _Informações Financeiras - Cosan Combustíveis e Lubrificantes S.A_26_Instrumentos Financeiros_1_2-DRE" xfId="34037"/>
    <cellStyle name="s_Valuation _Informações Financeiras - Cosan Combustíveis e Lubrificantes S.A_26_Instrumentos Financeiros_1_2-DRE_Dep_Judiciais-Contingências" xfId="34038"/>
    <cellStyle name="s_Valuation _Informações Financeiras - Cosan Combustíveis e Lubrificantes S.A_26_Instrumentos Financeiros_1_2-DRE_DFC Gerencial" xfId="34039"/>
    <cellStyle name="s_Valuation _Informações Financeiras - Cosan Combustíveis e Lubrificantes S.A_26_Instrumentos Financeiros_1_2-DRE_DMPL" xfId="34040"/>
    <cellStyle name="s_Valuation _Informações Financeiras - Cosan Combustíveis e Lubrificantes S.A_26_Instrumentos Financeiros_1_3-Balanço" xfId="34041"/>
    <cellStyle name="s_Valuation _Informações Financeiras - Cosan Combustíveis e Lubrificantes S.A_26_Instrumentos Financeiros_1_7-Estoque" xfId="34042"/>
    <cellStyle name="s_Valuation _Informações Financeiras - Cosan Combustíveis e Lubrificantes S.A_26_Instrumentos Financeiros_15-FINANCEIRAS" xfId="34043"/>
    <cellStyle name="s_Valuation _Informações Financeiras - Cosan Combustíveis e Lubrificantes S.A_26_Instrumentos Financeiros_15-FINANCEIRAS_1" xfId="34044"/>
    <cellStyle name="s_Valuation _Informações Financeiras - Cosan Combustíveis e Lubrificantes S.A_26_Instrumentos Financeiros_2-DRE" xfId="34045"/>
    <cellStyle name="s_Valuation _Informações Financeiras - Cosan Combustíveis e Lubrificantes S.A_26_Instrumentos Financeiros_2-DRE_Dep_Judiciais-Contingências" xfId="34046"/>
    <cellStyle name="s_Valuation _Informações Financeiras - Cosan Combustíveis e Lubrificantes S.A_26_Instrumentos Financeiros_2-DRE_DFC Gerencial" xfId="34047"/>
    <cellStyle name="s_Valuation _Informações Financeiras - Cosan Combustíveis e Lubrificantes S.A_26_Instrumentos Financeiros_2-DRE_DMPL" xfId="34048"/>
    <cellStyle name="s_Valuation _Informações Financeiras - Cosan Combustíveis e Lubrificantes S.A_26_Instrumentos Financeiros_3-Balanço" xfId="34049"/>
    <cellStyle name="s_Valuation _Informações Financeiras - Cosan Combustíveis e Lubrificantes S.A_26_Instrumentos Financeiros_7-Estoque" xfId="34050"/>
    <cellStyle name="s_Valuation _Informações Financeiras - Cosan Combustíveis e Lubrificantes S.A_2-DRE" xfId="34051"/>
    <cellStyle name="s_Valuation _Informações Financeiras - Cosan Combustíveis e Lubrificantes S.A_2-DRE 2" xfId="34052"/>
    <cellStyle name="s_Valuation _Informações Financeiras - Cosan Combustíveis e Lubrificantes S.A_2-DRE 2_15-FINANCEIRAS" xfId="34053"/>
    <cellStyle name="s_Valuation _Informações Financeiras - Cosan Combustíveis e Lubrificantes S.A_2-DRE_1" xfId="34054"/>
    <cellStyle name="s_Valuation _Informações Financeiras - Cosan Combustíveis e Lubrificantes S.A_2-DRE_1_Dep_Judiciais-Contingências" xfId="34055"/>
    <cellStyle name="s_Valuation _Informações Financeiras - Cosan Combustíveis e Lubrificantes S.A_2-DRE_1_DFC Gerencial" xfId="34056"/>
    <cellStyle name="s_Valuation _Informações Financeiras - Cosan Combustíveis e Lubrificantes S.A_2-DRE_1_DMPL" xfId="34057"/>
    <cellStyle name="s_Valuation _Informações Financeiras - Cosan Combustíveis e Lubrificantes S.A_2-DRE_15-FINANCEIRAS" xfId="34058"/>
    <cellStyle name="s_Valuation _Informações Financeiras - Cosan Combustíveis e Lubrificantes S.A_2-DRE_15-FINANCEIRAS_1" xfId="34059"/>
    <cellStyle name="s_Valuation _Informações Financeiras - Cosan Combustíveis e Lubrificantes S.A_2-DRE_2-DRE" xfId="34060"/>
    <cellStyle name="s_Valuation _Informações Financeiras - Cosan Combustíveis e Lubrificantes S.A_2-DRE_2-DRE_Dep_Judiciais-Contingências" xfId="34061"/>
    <cellStyle name="s_Valuation _Informações Financeiras - Cosan Combustíveis e Lubrificantes S.A_2-DRE_2-DRE_DFC Gerencial" xfId="34062"/>
    <cellStyle name="s_Valuation _Informações Financeiras - Cosan Combustíveis e Lubrificantes S.A_2-DRE_2-DRE_DMPL" xfId="34063"/>
    <cellStyle name="s_Valuation _Informações Financeiras - Cosan Combustíveis e Lubrificantes S.A_2-DRE_3-Balanço" xfId="34064"/>
    <cellStyle name="s_Valuation _Informações Financeiras - Cosan Combustíveis e Lubrificantes S.A_2-DRE_7-Estoque" xfId="34065"/>
    <cellStyle name="s_Valuation _Informações Financeiras - Cosan Combustíveis e Lubrificantes S.A_3-Balanço" xfId="34066"/>
    <cellStyle name="s_Valuation _Informações Financeiras - Cosan Combustíveis e Lubrificantes S.A_3-Balanço 2" xfId="34067"/>
    <cellStyle name="s_Valuation _Informações Financeiras - Cosan Combustíveis e Lubrificantes S.A_3-Balanço 2_15-FINANCEIRAS" xfId="34068"/>
    <cellStyle name="s_Valuation _Informações Financeiras - Cosan Combustíveis e Lubrificantes S.A_3-Balanço_1" xfId="34069"/>
    <cellStyle name="s_Valuation _Informações Financeiras - Cosan Combustíveis e Lubrificantes S.A_3-Balanço_1 2" xfId="34070"/>
    <cellStyle name="s_Valuation _Informações Financeiras - Cosan Combustíveis e Lubrificantes S.A_3-Balanço_1 2_15-FINANCEIRAS" xfId="34071"/>
    <cellStyle name="s_Valuation _Informações Financeiras - Cosan Combustíveis e Lubrificantes S.A_3-Balanço_1_15-FINANCEIRAS" xfId="34072"/>
    <cellStyle name="s_Valuation _Informações Financeiras - Cosan Combustíveis e Lubrificantes S.A_3-Balanço_1_15-FINANCEIRAS_1" xfId="34073"/>
    <cellStyle name="s_Valuation _Informações Financeiras - Cosan Combustíveis e Lubrificantes S.A_3-Balanço_1_2-DRE" xfId="34074"/>
    <cellStyle name="s_Valuation _Informações Financeiras - Cosan Combustíveis e Lubrificantes S.A_3-Balanço_1_2-DRE_Dep_Judiciais-Contingências" xfId="34075"/>
    <cellStyle name="s_Valuation _Informações Financeiras - Cosan Combustíveis e Lubrificantes S.A_3-Balanço_1_2-DRE_DFC Gerencial" xfId="34076"/>
    <cellStyle name="s_Valuation _Informações Financeiras - Cosan Combustíveis e Lubrificantes S.A_3-Balanço_1_2-DRE_DMPL" xfId="34077"/>
    <cellStyle name="s_Valuation _Informações Financeiras - Cosan Combustíveis e Lubrificantes S.A_3-Balanço_1_3-Balanço" xfId="34078"/>
    <cellStyle name="s_Valuation _Informações Financeiras - Cosan Combustíveis e Lubrificantes S.A_3-Balanço_1_7-Estoque" xfId="34079"/>
    <cellStyle name="s_Valuation _Informações Financeiras - Cosan Combustíveis e Lubrificantes S.A_3-Balanço_15-FINANCEIRAS" xfId="34080"/>
    <cellStyle name="s_Valuation _Informações Financeiras - Cosan Combustíveis e Lubrificantes S.A_3-Balanço_15-FINANCEIRAS_1" xfId="34081"/>
    <cellStyle name="s_Valuation _Informações Financeiras - Cosan Combustíveis e Lubrificantes S.A_3-Balanço_2" xfId="34082"/>
    <cellStyle name="s_Valuation _Informações Financeiras - Cosan Combustíveis e Lubrificantes S.A_3-Balanço_2-DRE" xfId="34083"/>
    <cellStyle name="s_Valuation _Informações Financeiras - Cosan Combustíveis e Lubrificantes S.A_3-Balanço_2-DRE_Dep_Judiciais-Contingências" xfId="34084"/>
    <cellStyle name="s_Valuation _Informações Financeiras - Cosan Combustíveis e Lubrificantes S.A_3-Balanço_2-DRE_DFC Gerencial" xfId="34085"/>
    <cellStyle name="s_Valuation _Informações Financeiras - Cosan Combustíveis e Lubrificantes S.A_3-Balanço_2-DRE_DMPL" xfId="34086"/>
    <cellStyle name="s_Valuation _Informações Financeiras - Cosan Combustíveis e Lubrificantes S.A_3-Balanço_3-Balanço" xfId="34087"/>
    <cellStyle name="s_Valuation _Informações Financeiras - Cosan Combustíveis e Lubrificantes S.A_3-Balanço_7-Estoque" xfId="34088"/>
    <cellStyle name="s_Valuation _Informações Financeiras - Cosan Combustíveis e Lubrificantes S.A_4-DMPL" xfId="34089"/>
    <cellStyle name="s_Valuation _Informações Financeiras - Cosan Combustíveis e Lubrificantes S.A_4-DMPL 2" xfId="34090"/>
    <cellStyle name="s_Valuation _Informações Financeiras - Cosan Combustíveis e Lubrificantes S.A_4-DMPL 2_15-FINANCEIRAS" xfId="34091"/>
    <cellStyle name="s_Valuation _Informações Financeiras - Cosan Combustíveis e Lubrificantes S.A_4-DMPL_15-FINANCEIRAS" xfId="34092"/>
    <cellStyle name="s_Valuation _Informações Financeiras - Cosan Combustíveis e Lubrificantes S.A_4-DMPL_15-FINANCEIRAS_1" xfId="34093"/>
    <cellStyle name="s_Valuation _Informações Financeiras - Cosan Combustíveis e Lubrificantes S.A_4-DMPL_2-DRE" xfId="34094"/>
    <cellStyle name="s_Valuation _Informações Financeiras - Cosan Combustíveis e Lubrificantes S.A_4-DMPL_2-DRE_Dep_Judiciais-Contingências" xfId="34095"/>
    <cellStyle name="s_Valuation _Informações Financeiras - Cosan Combustíveis e Lubrificantes S.A_4-DMPL_2-DRE_DFC Gerencial" xfId="34096"/>
    <cellStyle name="s_Valuation _Informações Financeiras - Cosan Combustíveis e Lubrificantes S.A_4-DMPL_2-DRE_DMPL" xfId="34097"/>
    <cellStyle name="s_Valuation _Informações Financeiras - Cosan Combustíveis e Lubrificantes S.A_4-DMPL_3-Balanço" xfId="34098"/>
    <cellStyle name="s_Valuation _Informações Financeiras - Cosan Combustíveis e Lubrificantes S.A_4-DMPL_Dep_Judiciais-Contingências" xfId="34099"/>
    <cellStyle name="s_Valuation _Informações Financeiras - Cosan Combustíveis e Lubrificantes S.A_4-DMPL_DFC Gerencial" xfId="34100"/>
    <cellStyle name="s_Valuation _Informações Financeiras - Cosan Combustíveis e Lubrificantes S.A_4-DMPL_DMPL" xfId="34101"/>
    <cellStyle name="s_Valuation _Informações Financeiras - Cosan Combustíveis e Lubrificantes S.A_7-Estoque" xfId="34102"/>
    <cellStyle name="s_Valuation _Informações Financeiras - Cosan Combustíveis e Lubrificantes S.A_8-Impostos" xfId="34103"/>
    <cellStyle name="s_Valuation _Informações Financeiras - Cosan Combustíveis e Lubrificantes S.A_8-Impostos 2" xfId="34104"/>
    <cellStyle name="s_Valuation _Informações Financeiras - Cosan Combustíveis e Lubrificantes S.A_8-Impostos 2_15-FINANCEIRAS" xfId="34105"/>
    <cellStyle name="s_Valuation _Informações Financeiras - Cosan Combustíveis e Lubrificantes S.A_8-Impostos_15-FINANCEIRAS" xfId="34106"/>
    <cellStyle name="s_Valuation _Informações Financeiras - Cosan Combustíveis e Lubrificantes S.A_8-Impostos_15-FINANCEIRAS_1" xfId="34107"/>
    <cellStyle name="s_Valuation _Informações Financeiras - Cosan Combustíveis e Lubrificantes S.A_8-Impostos_2-DRE" xfId="34108"/>
    <cellStyle name="s_Valuation _Informações Financeiras - Cosan Combustíveis e Lubrificantes S.A_8-Impostos_2-DRE_Dep_Judiciais-Contingências" xfId="34109"/>
    <cellStyle name="s_Valuation _Informações Financeiras - Cosan Combustíveis e Lubrificantes S.A_8-Impostos_2-DRE_DFC Gerencial" xfId="34110"/>
    <cellStyle name="s_Valuation _Informações Financeiras - Cosan Combustíveis e Lubrificantes S.A_8-Impostos_2-DRE_DMPL" xfId="34111"/>
    <cellStyle name="s_Valuation _Informações Financeiras - Cosan Combustíveis e Lubrificantes S.A_8-Impostos_3-Balanço" xfId="34112"/>
    <cellStyle name="s_Valuation _Informações Financeiras - Cosan Combustíveis e Lubrificantes S.A_8-Impostos_Dep_Judiciais-Contingências" xfId="34113"/>
    <cellStyle name="s_Valuation _Informações Financeiras - Cosan Combustíveis e Lubrificantes S.A_8-Impostos_DFC Gerencial" xfId="34114"/>
    <cellStyle name="s_Valuation _Informações Financeiras - Cosan Combustíveis e Lubrificantes S.A_8-Impostos_DMPL" xfId="34115"/>
    <cellStyle name="s_Valuation _Informações Financeiras - Cosan Combustíveis e Lubrificantes S.A_Acerto FV e Ajustes Manuais" xfId="34116"/>
    <cellStyle name="s_Valuation _Informações Financeiras - Cosan Combustíveis e Lubrificantes S.A_Balanço" xfId="34117"/>
    <cellStyle name="s_Valuation _Informações Financeiras - Cosan Combustíveis e Lubrificantes S.A_Caixa restrito" xfId="34118"/>
    <cellStyle name="s_Valuation _Informações Financeiras - Cosan Combustíveis e Lubrificantes S.A_Caixa restrito_7-Estoque" xfId="34119"/>
    <cellStyle name="s_Valuation _Informações Financeiras - Cosan Combustíveis e Lubrificantes S.A_COSAN SA CONSOLID_MÊS" xfId="34120"/>
    <cellStyle name="s_Valuation _Informações Financeiras - Cosan Combustíveis e Lubrificantes S.A_CV-CF Elevação" xfId="34121"/>
    <cellStyle name="s_Valuation _Informações Financeiras - Cosan Combustíveis e Lubrificantes S.A_CV-CF Elevação_DFC Gerencial" xfId="34122"/>
    <cellStyle name="s_Valuation _Informações Financeiras - Cosan Combustíveis e Lubrificantes S.A_CV-CF Outros" xfId="34123"/>
    <cellStyle name="s_Valuation _Informações Financeiras - Cosan Combustíveis e Lubrificantes S.A_CV-CF Outros_DFC Gerencial" xfId="34124"/>
    <cellStyle name="s_Valuation _Informações Financeiras - Cosan Combustíveis e Lubrificantes S.A_Display" xfId="34125"/>
    <cellStyle name="s_Valuation _Informações Financeiras - Cosan Combustíveis e Lubrificantes S.A_Display 2" xfId="34126"/>
    <cellStyle name="s_Valuation _Informações Financeiras - Cosan Combustíveis e Lubrificantes S.A_Display 2_15-FINANCEIRAS" xfId="34127"/>
    <cellStyle name="s_Valuation _Informações Financeiras - Cosan Combustíveis e Lubrificantes S.A_Display_15-FINANCEIRAS" xfId="34128"/>
    <cellStyle name="s_Valuation _Informações Financeiras - Cosan Combustíveis e Lubrificantes S.A_Display_15-FINANCEIRAS_1" xfId="34129"/>
    <cellStyle name="s_Valuation _Informações Financeiras - Cosan Combustíveis e Lubrificantes S.A_Display_2-DRE" xfId="34130"/>
    <cellStyle name="s_Valuation _Informações Financeiras - Cosan Combustíveis e Lubrificantes S.A_Display_2-DRE_Dep_Judiciais-Contingências" xfId="34131"/>
    <cellStyle name="s_Valuation _Informações Financeiras - Cosan Combustíveis e Lubrificantes S.A_Display_2-DRE_DFC Gerencial" xfId="34132"/>
    <cellStyle name="s_Valuation _Informações Financeiras - Cosan Combustíveis e Lubrificantes S.A_Display_2-DRE_DMPL" xfId="34133"/>
    <cellStyle name="s_Valuation _Informações Financeiras - Cosan Combustíveis e Lubrificantes S.A_Display_3-Balanço" xfId="34134"/>
    <cellStyle name="s_Valuation _Informações Financeiras - Cosan Combustíveis e Lubrificantes S.A_Display_7-Estoque" xfId="34135"/>
    <cellStyle name="s_Valuation _Informações Financeiras - Cosan Combustíveis e Lubrificantes S.A_FINANCEIRAS" xfId="34136"/>
    <cellStyle name="s_Valuation _Informações Financeiras - Cosan Combustíveis e Lubrificantes S.A_FINANCEIRAS_Dep_Judiciais-Contingências" xfId="34137"/>
    <cellStyle name="s_Valuation _Informações Financeiras - Cosan Combustíveis e Lubrificantes S.A_FINANCEIRAS_DFC Gerencial" xfId="34138"/>
    <cellStyle name="s_Valuation _Informações Financeiras - Cosan Combustíveis e Lubrificantes S.A_FINANCEIRAS_DMPL" xfId="34139"/>
    <cellStyle name="s_Valuation _Informações Financeiras - Cosan Combustíveis e Lubrificantes S.A_Instrumentos Financeiros" xfId="34140"/>
    <cellStyle name="s_Valuation _Informações Financeiras - Cosan Combustíveis e Lubrificantes S.A_Instrumentos Financeiros 2" xfId="34141"/>
    <cellStyle name="s_Valuation _Informações Financeiras - Cosan Combustíveis e Lubrificantes S.A_Instrumentos Financeiros 2_15-FINANCEIRAS" xfId="34142"/>
    <cellStyle name="s_Valuation _Informações Financeiras - Cosan Combustíveis e Lubrificantes S.A_Instrumentos Financeiros_15-FINANCEIRAS" xfId="34143"/>
    <cellStyle name="s_Valuation _Informações Financeiras - Cosan Combustíveis e Lubrificantes S.A_Instrumentos Financeiros_15-FINANCEIRAS_1" xfId="34144"/>
    <cellStyle name="s_Valuation _Informações Financeiras - Cosan Combustíveis e Lubrificantes S.A_Instrumentos Financeiros_2-DRE" xfId="34145"/>
    <cellStyle name="s_Valuation _Informações Financeiras - Cosan Combustíveis e Lubrificantes S.A_Instrumentos Financeiros_2-DRE_Dep_Judiciais-Contingências" xfId="34146"/>
    <cellStyle name="s_Valuation _Informações Financeiras - Cosan Combustíveis e Lubrificantes S.A_Instrumentos Financeiros_2-DRE_DFC Gerencial" xfId="34147"/>
    <cellStyle name="s_Valuation _Informações Financeiras - Cosan Combustíveis e Lubrificantes S.A_Instrumentos Financeiros_2-DRE_DMPL" xfId="34148"/>
    <cellStyle name="s_Valuation _Informações Financeiras - Cosan Combustíveis e Lubrificantes S.A_Instrumentos Financeiros_3-Balanço" xfId="34149"/>
    <cellStyle name="s_Valuation _Informações Financeiras - Cosan Combustíveis e Lubrificantes S.A_Instrumentos Financeiros_7-Estoque" xfId="34150"/>
    <cellStyle name="s_Valuation _Informações Financeiras - Cosan Combustíveis e Lubrificantes S.A_IR Diferido" xfId="34151"/>
    <cellStyle name="s_Valuation _Informações Financeiras - Cosan Combustíveis e Lubrificantes S.A_Ir e CS Dez 2011 Cosan Novo" xfId="34152"/>
    <cellStyle name="s_Valuation _Informações Financeiras - Cosan Combustíveis e Lubrificantes S.A_Mapa 3T12" xfId="34153"/>
    <cellStyle name="s_Valuation _Informações Financeiras - Cosan Combustíveis e Lubrificantes S.A_Mapa 3T12 2" xfId="34154"/>
    <cellStyle name="s_Valuation _Informações Financeiras - Cosan Combustíveis e Lubrificantes S.A_Mapa 3T12 2_15-FINANCEIRAS" xfId="34155"/>
    <cellStyle name="s_Valuation _Informações Financeiras - Cosan Combustíveis e Lubrificantes S.A_Mapa 3T12_15-FINANCEIRAS" xfId="34156"/>
    <cellStyle name="s_Valuation _Informações Financeiras - Cosan Combustíveis e Lubrificantes S.A_Mapa 3T12_15-FINANCEIRAS_1" xfId="34157"/>
    <cellStyle name="s_Valuation _Informações Financeiras - Cosan Combustíveis e Lubrificantes S.A_Mapa 3T12_2-DRE" xfId="34158"/>
    <cellStyle name="s_Valuation _Informações Financeiras - Cosan Combustíveis e Lubrificantes S.A_Mapa 3T12_2-DRE_Dep_Judiciais-Contingências" xfId="34159"/>
    <cellStyle name="s_Valuation _Informações Financeiras - Cosan Combustíveis e Lubrificantes S.A_Mapa 3T12_2-DRE_DFC Gerencial" xfId="34160"/>
    <cellStyle name="s_Valuation _Informações Financeiras - Cosan Combustíveis e Lubrificantes S.A_Mapa 3T12_2-DRE_DMPL" xfId="34161"/>
    <cellStyle name="s_Valuation _Informações Financeiras - Cosan Combustíveis e Lubrificantes S.A_Mapa 3T12_3-Balanço" xfId="34162"/>
    <cellStyle name="s_Valuation _Informações Financeiras - Cosan Combustíveis e Lubrificantes S.A_Mapa 3T12_Dep_Judiciais-Contingências" xfId="34163"/>
    <cellStyle name="s_Valuation _Informações Financeiras - Cosan Combustíveis e Lubrificantes S.A_Mapa 3T12_DFC Gerencial" xfId="34164"/>
    <cellStyle name="s_Valuation _Informações Financeiras - Cosan Combustíveis e Lubrificantes S.A_Mapa 3T12_DMPL" xfId="34165"/>
    <cellStyle name="s_Valuation _Informações Financeiras - Cosan Combustíveis e Lubrificantes S.A_mensal" xfId="34166"/>
    <cellStyle name="s_Valuation _Informações Financeiras - Cosan Combustíveis e Lubrificantes S.A_mensal_Dep_Judiciais-Contingências" xfId="34167"/>
    <cellStyle name="s_Valuation _Informações Financeiras - Cosan Combustíveis e Lubrificantes S.A_mensal_DFC Gerencial" xfId="34168"/>
    <cellStyle name="s_Valuation _Informações Financeiras - Cosan Combustíveis e Lubrificantes S.A_mensal_DMPL" xfId="34169"/>
    <cellStyle name="s_Valuation _Informações Financeiras - Cosan Combustíveis e Lubrificantes S.A_P&amp;L_MENSAL" xfId="34170"/>
    <cellStyle name="s_Valuation _Informações Financeiras - Cosan Combustíveis e Lubrificantes S.A_Plan2" xfId="34171"/>
    <cellStyle name="s_Valuation _Informações Financeiras - Cosan Combustíveis e Lubrificantes S.A_Plan2 2" xfId="34172"/>
    <cellStyle name="s_Valuation _Informações Financeiras - Cosan Combustíveis e Lubrificantes S.A_Plan2 2_15-FINANCEIRAS" xfId="34173"/>
    <cellStyle name="s_Valuation _Informações Financeiras - Cosan Combustíveis e Lubrificantes S.A_Plan2_15-FINANCEIRAS" xfId="34174"/>
    <cellStyle name="s_Valuation _Informações Financeiras - Cosan Combustíveis e Lubrificantes S.A_Plan2_15-FINANCEIRAS_1" xfId="34175"/>
    <cellStyle name="s_Valuation _Informações Financeiras - Cosan Combustíveis e Lubrificantes S.A_Plan2_2-DRE" xfId="34176"/>
    <cellStyle name="s_Valuation _Informações Financeiras - Cosan Combustíveis e Lubrificantes S.A_Plan2_2-DRE_Dep_Judiciais-Contingências" xfId="34177"/>
    <cellStyle name="s_Valuation _Informações Financeiras - Cosan Combustíveis e Lubrificantes S.A_Plan2_2-DRE_DFC Gerencial" xfId="34178"/>
    <cellStyle name="s_Valuation _Informações Financeiras - Cosan Combustíveis e Lubrificantes S.A_Plan2_2-DRE_DMPL" xfId="34179"/>
    <cellStyle name="s_Valuation _Informações Financeiras - Cosan Combustíveis e Lubrificantes S.A_Plan2_3-Balanço" xfId="34180"/>
    <cellStyle name="s_Valuation _Informações Financeiras - Cosan Combustíveis e Lubrificantes S.A_Plan2_7-Estoque" xfId="34181"/>
    <cellStyle name="s_Valuation _Informações Financeiras - Cosan Combustíveis e Lubrificantes S.A_receitas" xfId="34182"/>
    <cellStyle name="s_Valuation _Informações Financeiras - Cosan Combustíveis e Lubrificantes S.A_receitas_CV-CF Elevação" xfId="34183"/>
    <cellStyle name="s_Valuation _Informações Financeiras - Cosan Combustíveis e Lubrificantes S.A_receitas_CV-CF Elevação_DFC Gerencial" xfId="34184"/>
    <cellStyle name="s_Valuation _Informações Financeiras - Cosan Combustíveis e Lubrificantes S.A_receitas_CV-CF Outros" xfId="34185"/>
    <cellStyle name="s_Valuation _Informações Financeiras - Cosan Combustíveis e Lubrificantes S.A_receitas_CV-CF Outros_DFC Gerencial" xfId="34186"/>
    <cellStyle name="s_Valuation _Informações Financeiras - Cosan Combustíveis e Lubrificantes S.A_receitas_Dep_Judiciais-Contingências" xfId="34187"/>
    <cellStyle name="s_Valuation _Informações Financeiras - Cosan Combustíveis e Lubrificantes S.A_receitas_DFC Gerencial" xfId="34188"/>
    <cellStyle name="s_Valuation _Informações Financeiras - Cosan Combustíveis e Lubrificantes S.A_receitas_DMPL" xfId="34189"/>
    <cellStyle name="s_Valuation _Informações Financeiras - Cosan Combustíveis e Lubrificantes S.A_receitas_mensal" xfId="34190"/>
    <cellStyle name="s_Valuation _Informações Financeiras - Cosan Combustíveis e Lubrificantes S.A_receitas_mensal_Dep_Judiciais-Contingências" xfId="34191"/>
    <cellStyle name="s_Valuation _Informações Financeiras - Cosan Combustíveis e Lubrificantes S.A_receitas_mensal_DFC Gerencial" xfId="34192"/>
    <cellStyle name="s_Valuation _Informações Financeiras - Cosan Combustíveis e Lubrificantes S.A_receitas_mensal_DMPL" xfId="34193"/>
    <cellStyle name="s_Valuation _Informações Financeiras - Cosan Combustíveis e Lubrificantes S.A_receitas_mensal_mensal" xfId="34194"/>
    <cellStyle name="s_Valuation _Informações Financeiras - Cosan Combustíveis e Lubrificantes S.A_receitas_mensal_mensal_Dep_Judiciais-Contingências" xfId="34195"/>
    <cellStyle name="s_Valuation _Informações Financeiras - Cosan Combustíveis e Lubrificantes S.A_receitas_mensal_mensal_DFC Gerencial" xfId="34196"/>
    <cellStyle name="s_Valuation _Informações Financeiras - Cosan Combustíveis e Lubrificantes S.A_receitas_mensal_mensal_DMPL" xfId="34197"/>
    <cellStyle name="s_Valuation _Informações Financeiras - Cosan Combustíveis e Lubrificantes S.A_receitas_receitas" xfId="34198"/>
    <cellStyle name="s_Valuation _Informações Financeiras - Cosan Combustíveis e Lubrificantes S.A_receitas_receitas_Dep_Judiciais-Contingências" xfId="34199"/>
    <cellStyle name="s_Valuation _Informações Financeiras - Cosan Combustíveis e Lubrificantes S.A_receitas_receitas_DFC Gerencial" xfId="34200"/>
    <cellStyle name="s_Valuation _Informações Financeiras - Cosan Combustíveis e Lubrificantes S.A_receitas_receitas_DMPL" xfId="34201"/>
    <cellStyle name="s_Valuation _Informações Financeiras - Cosan Combustíveis e Lubrificantes S.A_receitas_receitas_mensal" xfId="34202"/>
    <cellStyle name="s_Valuation _Informações Financeiras - Cosan Combustíveis e Lubrificantes S.A_receitas_receitas_mensal_Dep_Judiciais-Contingências" xfId="34203"/>
    <cellStyle name="s_Valuation _Informações Financeiras - Cosan Combustíveis e Lubrificantes S.A_receitas_receitas_mensal_DFC Gerencial" xfId="34204"/>
    <cellStyle name="s_Valuation _Informações Financeiras - Cosan Combustíveis e Lubrificantes S.A_receitas_receitas_mensal_DMPL" xfId="34205"/>
    <cellStyle name="s_Valuation _Informações Financeiras - Cosan Combustíveis e Lubrificantes S.A_receitas_receitas_receitas" xfId="34206"/>
    <cellStyle name="s_Valuation _Informações Financeiras - Cosan Combustíveis e Lubrificantes S.A_receitas_receitas_receitas_Dep_Judiciais-Contingências" xfId="34207"/>
    <cellStyle name="s_Valuation _Informações Financeiras - Cosan Combustíveis e Lubrificantes S.A_receitas_receitas_receitas_DFC Gerencial" xfId="34208"/>
    <cellStyle name="s_Valuation _Informações Financeiras - Cosan Combustíveis e Lubrificantes S.A_receitas_receitas_receitas_DMPL" xfId="34209"/>
    <cellStyle name="s_Valuation _Informações Financeiras - Cosan Combustíveis e Lubrificantes S.A_receitas_receitas_receitas_mensal" xfId="34210"/>
    <cellStyle name="s_Valuation _Informações Financeiras - Cosan Combustíveis e Lubrificantes S.A_receitas_receitas_receitas_mensal_Dep_Judiciais-Contingências" xfId="34211"/>
    <cellStyle name="s_Valuation _Informações Financeiras - Cosan Combustíveis e Lubrificantes S.A_receitas_receitas_receitas_mensal_DFC Gerencial" xfId="34212"/>
    <cellStyle name="s_Valuation _Informações Financeiras - Cosan Combustíveis e Lubrificantes S.A_receitas_receitas_receitas_mensal_DMPL" xfId="34213"/>
    <cellStyle name="s_Valuation _Informações Financeiras - Cosan Combustíveis e Lubrificantes S.A_receitas_receitas_receitas_mensal_mensal" xfId="34214"/>
    <cellStyle name="s_Valuation _Informações Financeiras - Cosan Combustíveis e Lubrificantes S.A_receitas_receitas_receitas_mensal_mensal_Dep_Judiciais-Contingências" xfId="34215"/>
    <cellStyle name="s_Valuation _Informações Financeiras - Cosan Combustíveis e Lubrificantes S.A_receitas_receitas_receitas_mensal_mensal_DFC Gerencial" xfId="34216"/>
    <cellStyle name="s_Valuation _Informações Financeiras - Cosan Combustíveis e Lubrificantes S.A_receitas_receitas_receitas_mensal_mensal_DMPL" xfId="34217"/>
    <cellStyle name="s_Valuation _Informações Financeiras - Cosan Combustíveis e Lubrificantes S.A_receitas_receitas_receitas_receitas" xfId="34218"/>
    <cellStyle name="s_Valuation _Informações Financeiras - Cosan Combustíveis e Lubrificantes S.A_receitas_receitas_receitas_receitas_Dep_Judiciais-Contingências" xfId="34219"/>
    <cellStyle name="s_Valuation _Informações Financeiras - Cosan Combustíveis e Lubrificantes S.A_receitas_receitas_receitas_receitas_DFC Gerencial" xfId="34220"/>
    <cellStyle name="s_Valuation _Informações Financeiras - Cosan Combustíveis e Lubrificantes S.A_receitas_receitas_receitas_receitas_DMPL" xfId="34221"/>
    <cellStyle name="s_Valuation _Informações Financeiras - Cosan Combustíveis e Lubrificantes S.A_receitas_receitas_receitas_receitas_mensal" xfId="34222"/>
    <cellStyle name="s_Valuation _Informações Financeiras - Cosan Combustíveis e Lubrificantes S.A_receitas_receitas_receitas_receitas_mensal_Dep_Judiciais-Contingências" xfId="34223"/>
    <cellStyle name="s_Valuation _Informações Financeiras - Cosan Combustíveis e Lubrificantes S.A_receitas_receitas_receitas_receitas_mensal_DFC Gerencial" xfId="34224"/>
    <cellStyle name="s_Valuation _Informações Financeiras - Cosan Combustíveis e Lubrificantes S.A_receitas_receitas_receitas_receitas_mensal_DMPL" xfId="34225"/>
    <cellStyle name="s_Valuation _Instrumentos Financeiros" xfId="34226"/>
    <cellStyle name="s_Valuation _Instrumentos Financeiros 2" xfId="34227"/>
    <cellStyle name="s_Valuation _Instrumentos Financeiros 2_15-FINANCEIRAS" xfId="34228"/>
    <cellStyle name="s_Valuation _Instrumentos Financeiros_1" xfId="34229"/>
    <cellStyle name="s_Valuation _Instrumentos Financeiros_1 2" xfId="34230"/>
    <cellStyle name="s_Valuation _Instrumentos Financeiros_1 2_15-FINANCEIRAS" xfId="34231"/>
    <cellStyle name="s_Valuation _Instrumentos Financeiros_1_15-FINANCEIRAS" xfId="34232"/>
    <cellStyle name="s_Valuation _Instrumentos Financeiros_1_15-FINANCEIRAS_1" xfId="34233"/>
    <cellStyle name="s_Valuation _Instrumentos Financeiros_1_2-DRE" xfId="34234"/>
    <cellStyle name="s_Valuation _Instrumentos Financeiros_1_2-DRE_Dep_Judiciais-Contingências" xfId="34235"/>
    <cellStyle name="s_Valuation _Instrumentos Financeiros_1_2-DRE_DFC Gerencial" xfId="34236"/>
    <cellStyle name="s_Valuation _Instrumentos Financeiros_1_2-DRE_DMPL" xfId="34237"/>
    <cellStyle name="s_Valuation _Instrumentos Financeiros_1_3-Balanço" xfId="34238"/>
    <cellStyle name="s_Valuation _Instrumentos Financeiros_1_7-Estoque" xfId="34239"/>
    <cellStyle name="s_Valuation _Instrumentos Financeiros_15-FINANCEIRAS" xfId="34240"/>
    <cellStyle name="s_Valuation _Instrumentos Financeiros_15-FINANCEIRAS_1" xfId="34241"/>
    <cellStyle name="s_Valuation _Instrumentos Financeiros_2-DRE" xfId="34242"/>
    <cellStyle name="s_Valuation _Instrumentos Financeiros_2-DRE_Dep_Judiciais-Contingências" xfId="34243"/>
    <cellStyle name="s_Valuation _Instrumentos Financeiros_2-DRE_DFC Gerencial" xfId="34244"/>
    <cellStyle name="s_Valuation _Instrumentos Financeiros_2-DRE_DMPL" xfId="34245"/>
    <cellStyle name="s_Valuation _Instrumentos Financeiros_3-Balanço" xfId="34246"/>
    <cellStyle name="s_Valuation _Instrumentos Financeiros_7-Estoque" xfId="34247"/>
    <cellStyle name="s_Valuation _IR Diferido" xfId="34248"/>
    <cellStyle name="s_Valuation _Ir e CS Ativo Jun 2011 (2)" xfId="34249"/>
    <cellStyle name="s_Valuation _Ir e CS Ativo Mar 2010 (Ifrs)" xfId="34250"/>
    <cellStyle name="s_Valuation _Ir e CS Dez 2011 Cosan Novo" xfId="34251"/>
    <cellStyle name="s_Valuation _Ir e CS EAB Set 2011" xfId="34252"/>
    <cellStyle name="s_Valuation _Ir e CS Jun 2011 Cosan" xfId="34253"/>
    <cellStyle name="s_Valuation _Ir e CS Mai 2011 Cosan" xfId="34254"/>
    <cellStyle name="s_Valuation _Ir e CS Rumo Set 2011" xfId="34255"/>
    <cellStyle name="s_Valuation _Ir e CS Set 2011 Cosan Novo" xfId="34256"/>
    <cellStyle name="s_Valuation _Mapa 3T12" xfId="34257"/>
    <cellStyle name="s_Valuation _Mapa 3T12 2" xfId="34258"/>
    <cellStyle name="s_Valuation _Mapa 3T12 2_15-FINANCEIRAS" xfId="34259"/>
    <cellStyle name="s_Valuation _Mapa 3T12_15-FINANCEIRAS" xfId="34260"/>
    <cellStyle name="s_Valuation _Mapa 3T12_15-FINANCEIRAS_1" xfId="34261"/>
    <cellStyle name="s_Valuation _Mapa 3T12_2-DRE" xfId="34262"/>
    <cellStyle name="s_Valuation _Mapa 3T12_2-DRE_Dep_Judiciais-Contingências" xfId="34263"/>
    <cellStyle name="s_Valuation _Mapa 3T12_2-DRE_DFC Gerencial" xfId="34264"/>
    <cellStyle name="s_Valuation _Mapa 3T12_2-DRE_DMPL" xfId="34265"/>
    <cellStyle name="s_Valuation _Mapa 3T12_3-Balanço" xfId="34266"/>
    <cellStyle name="s_Valuation _Mapa 3T12_Dep_Judiciais-Contingências" xfId="34267"/>
    <cellStyle name="s_Valuation _Mapa 3T12_DFC Gerencial" xfId="34268"/>
    <cellStyle name="s_Valuation _Mapa 3T12_DMPL" xfId="34269"/>
    <cellStyle name="s_Valuation _Mapa de endividamento" xfId="34270"/>
    <cellStyle name="s_Valuation _mensal" xfId="34271"/>
    <cellStyle name="s_Valuation _mensal_Dep_Judiciais-Contingências" xfId="34272"/>
    <cellStyle name="s_Valuation _mensal_DFC Gerencial" xfId="34273"/>
    <cellStyle name="s_Valuation _mensal_DMPL" xfId="34274"/>
    <cellStyle name="s_Valuation _Modelo kardex_Abril 10-11_Alcool_v 1.1" xfId="34275"/>
    <cellStyle name="s_Valuation _Modelo kardex_Abril 10-11_Alcool_v 1.1 2" xfId="34276"/>
    <cellStyle name="s_Valuation _Modelo kardex_Abril 10-11_Alcool_v 1.1 2_15-FINANCEIRAS" xfId="34277"/>
    <cellStyle name="s_Valuation _Modelo kardex_Abril 10-11_Alcool_v 1.1_15-FINANCEIRAS" xfId="34278"/>
    <cellStyle name="s_Valuation _Modelo kardex_Abril 10-11_Alcool_v 1.1_15-FINANCEIRAS_1" xfId="34279"/>
    <cellStyle name="s_Valuation _Modelo kardex_Abril 10-11_Alcool_v 1.1_2-DRE" xfId="34280"/>
    <cellStyle name="s_Valuation _Modelo kardex_Abril 10-11_Alcool_v 1.1_2-DRE_Dep_Judiciais-Contingências" xfId="34281"/>
    <cellStyle name="s_Valuation _Modelo kardex_Abril 10-11_Alcool_v 1.1_2-DRE_DFC Gerencial" xfId="34282"/>
    <cellStyle name="s_Valuation _Modelo kardex_Abril 10-11_Alcool_v 1.1_2-DRE_DMPL" xfId="34283"/>
    <cellStyle name="s_Valuation _Modelo kardex_Abril 10-11_Alcool_v 1.1_3-Balanço" xfId="34284"/>
    <cellStyle name="s_Valuation _Modelo kardex_Abril 10-11_Alcool_v 1.1_3-Balanço 2" xfId="34285"/>
    <cellStyle name="s_Valuation _Modelo kardex_Abril 10-11_Alcool_v 1.1_3-Balanço 2_15-FINANCEIRAS" xfId="34286"/>
    <cellStyle name="s_Valuation _Modelo kardex_Abril 10-11_Alcool_v 1.1_3-Balanço_1" xfId="34287"/>
    <cellStyle name="s_Valuation _Modelo kardex_Abril 10-11_Alcool_v 1.1_3-Balanço_15-FINANCEIRAS" xfId="34288"/>
    <cellStyle name="s_Valuation _Modelo kardex_Abril 10-11_Alcool_v 1.1_3-Balanço_15-FINANCEIRAS_1" xfId="34289"/>
    <cellStyle name="s_Valuation _Modelo kardex_Abril 10-11_Alcool_v 1.1_3-Balanço_2-DRE" xfId="34290"/>
    <cellStyle name="s_Valuation _Modelo kardex_Abril 10-11_Alcool_v 1.1_3-Balanço_2-DRE_Dep_Judiciais-Contingências" xfId="34291"/>
    <cellStyle name="s_Valuation _Modelo kardex_Abril 10-11_Alcool_v 1.1_3-Balanço_2-DRE_DFC Gerencial" xfId="34292"/>
    <cellStyle name="s_Valuation _Modelo kardex_Abril 10-11_Alcool_v 1.1_3-Balanço_2-DRE_DMPL" xfId="34293"/>
    <cellStyle name="s_Valuation _Modelo kardex_Abril 10-11_Alcool_v 1.1_3-Balanço_3-Balanço" xfId="34294"/>
    <cellStyle name="s_Valuation _Modelo kardex_Abril 10-11_Alcool_v 1.1_3-Balanço_7-Estoque" xfId="34295"/>
    <cellStyle name="s_Valuation _Modelo kardex_Abril 10-11_Alcool_v 1.1_7-Estoque" xfId="34296"/>
    <cellStyle name="s_Valuation _Modelo kardex_Abril 10-11_Alcool_v 1.1_Balanço" xfId="34297"/>
    <cellStyle name="s_Valuation _Modelo kardex_Abril 10-11_Alcool_v 1.1_IR Diferido" xfId="34298"/>
    <cellStyle name="s_Valuation _MTM Swap Morgan Stanley" xfId="34299"/>
    <cellStyle name="s_Valuation _MTM Swap Morgan Stanley 2" xfId="34300"/>
    <cellStyle name="s_Valuation _MTM Swap Morgan Stanley 2_15-FINANCEIRAS" xfId="34301"/>
    <cellStyle name="s_Valuation _MTM Swap Morgan Stanley_15-FINANCEIRAS" xfId="34302"/>
    <cellStyle name="s_Valuation _MTM Swap Morgan Stanley_15-FINANCEIRAS_1" xfId="34303"/>
    <cellStyle name="s_Valuation _MTM Swap Morgan Stanley_2-DRE" xfId="34304"/>
    <cellStyle name="s_Valuation _MTM Swap Morgan Stanley_2-DRE_Dep_Judiciais-Contingências" xfId="34305"/>
    <cellStyle name="s_Valuation _MTM Swap Morgan Stanley_2-DRE_DFC Gerencial" xfId="34306"/>
    <cellStyle name="s_Valuation _MTM Swap Morgan Stanley_2-DRE_DMPL" xfId="34307"/>
    <cellStyle name="s_Valuation _MTM Swap Morgan Stanley_3-Balanço" xfId="34308"/>
    <cellStyle name="s_Valuation _MTM Swap Morgan Stanley_7-Estoque" xfId="34309"/>
    <cellStyle name="s_Valuation _MTM Swap Morgan Stanley_MtM Swap Morgan Stanley" xfId="34310"/>
    <cellStyle name="s_Valuation _MTM Swap Morgan Stanley_MtM Swap Morgan Stanley 130109" xfId="34311"/>
    <cellStyle name="s_Valuation _MTM Swap Morgan Stanley_MtM Swap Morgan Stanley 130109 2" xfId="34312"/>
    <cellStyle name="s_Valuation _MTM Swap Morgan Stanley_MtM Swap Morgan Stanley 130109 2_15-FINANCEIRAS" xfId="34313"/>
    <cellStyle name="s_Valuation _MTM Swap Morgan Stanley_MtM Swap Morgan Stanley 130109_15-FINANCEIRAS" xfId="34314"/>
    <cellStyle name="s_Valuation _MTM Swap Morgan Stanley_MtM Swap Morgan Stanley 130109_15-FINANCEIRAS_1" xfId="34315"/>
    <cellStyle name="s_Valuation _MTM Swap Morgan Stanley_MtM Swap Morgan Stanley 130109_2-DRE" xfId="34316"/>
    <cellStyle name="s_Valuation _MTM Swap Morgan Stanley_MtM Swap Morgan Stanley 130109_2-DRE_Dep_Judiciais-Contingências" xfId="34317"/>
    <cellStyle name="s_Valuation _MTM Swap Morgan Stanley_MtM Swap Morgan Stanley 130109_2-DRE_DFC Gerencial" xfId="34318"/>
    <cellStyle name="s_Valuation _MTM Swap Morgan Stanley_MtM Swap Morgan Stanley 130109_2-DRE_DMPL" xfId="34319"/>
    <cellStyle name="s_Valuation _MTM Swap Morgan Stanley_MtM Swap Morgan Stanley 130109_3-Balanço" xfId="34320"/>
    <cellStyle name="s_Valuation _MTM Swap Morgan Stanley_MtM Swap Morgan Stanley 130109_7-Estoque" xfId="34321"/>
    <cellStyle name="s_Valuation _MTM Swap Morgan Stanley_MtM Swap Morgan Stanley 130109_Relatório Gerencial" xfId="34322"/>
    <cellStyle name="s_Valuation _MTM Swap Morgan Stanley_MtM Swap Morgan Stanley 130109_Relatório Gerencial 2" xfId="34323"/>
    <cellStyle name="s_Valuation _MTM Swap Morgan Stanley_MtM Swap Morgan Stanley 130109_Relatório Gerencial 2_15-FINANCEIRAS" xfId="34324"/>
    <cellStyle name="s_Valuation _MTM Swap Morgan Stanley_MtM Swap Morgan Stanley 130109_Relatório Gerencial_15-FINANCEIRAS" xfId="34325"/>
    <cellStyle name="s_Valuation _MTM Swap Morgan Stanley_MtM Swap Morgan Stanley 130109_Relatório Gerencial_15-FINANCEIRAS_1" xfId="34326"/>
    <cellStyle name="s_Valuation _MTM Swap Morgan Stanley_MtM Swap Morgan Stanley 130109_Relatório Gerencial_2-DRE" xfId="34327"/>
    <cellStyle name="s_Valuation _MTM Swap Morgan Stanley_MtM Swap Morgan Stanley 130109_Relatório Gerencial_2-DRE_Dep_Judiciais-Contingências" xfId="34328"/>
    <cellStyle name="s_Valuation _MTM Swap Morgan Stanley_MtM Swap Morgan Stanley 130109_Relatório Gerencial_2-DRE_DFC Gerencial" xfId="34329"/>
    <cellStyle name="s_Valuation _MTM Swap Morgan Stanley_MtM Swap Morgan Stanley 130109_Relatório Gerencial_2-DRE_DMPL" xfId="34330"/>
    <cellStyle name="s_Valuation _MTM Swap Morgan Stanley_MtM Swap Morgan Stanley 130109_Relatório Gerencial_3-Balanço" xfId="34331"/>
    <cellStyle name="s_Valuation _MTM Swap Morgan Stanley_MtM Swap Morgan Stanley 130109_Relatório Gerencial_7-Estoque" xfId="34332"/>
    <cellStyle name="s_Valuation _MTM Swap Morgan Stanley_MtM Swap Morgan Stanley 2" xfId="34333"/>
    <cellStyle name="s_Valuation _MTM Swap Morgan Stanley_MtM Swap Morgan Stanley 2_15-FINANCEIRAS" xfId="34334"/>
    <cellStyle name="s_Valuation _MTM Swap Morgan Stanley_MtM Swap Morgan Stanley_15-FINANCEIRAS" xfId="34335"/>
    <cellStyle name="s_Valuation _MTM Swap Morgan Stanley_MtM Swap Morgan Stanley_15-FINANCEIRAS_1" xfId="34336"/>
    <cellStyle name="s_Valuation _MTM Swap Morgan Stanley_MtM Swap Morgan Stanley_2-DRE" xfId="34337"/>
    <cellStyle name="s_Valuation _MTM Swap Morgan Stanley_MtM Swap Morgan Stanley_2-DRE_Dep_Judiciais-Contingências" xfId="34338"/>
    <cellStyle name="s_Valuation _MTM Swap Morgan Stanley_MtM Swap Morgan Stanley_2-DRE_DFC Gerencial" xfId="34339"/>
    <cellStyle name="s_Valuation _MTM Swap Morgan Stanley_MtM Swap Morgan Stanley_2-DRE_DMPL" xfId="34340"/>
    <cellStyle name="s_Valuation _MTM Swap Morgan Stanley_MtM Swap Morgan Stanley_3-Balanço" xfId="34341"/>
    <cellStyle name="s_Valuation _MTM Swap Morgan Stanley_MtM Swap Morgan Stanley_7-Estoque" xfId="34342"/>
    <cellStyle name="s_Valuation _MTM Swap Morgan Stanley_MtM Swap Morgan Stanley_Relatório Gerencial" xfId="34343"/>
    <cellStyle name="s_Valuation _MTM Swap Morgan Stanley_MtM Swap Morgan Stanley_Relatório Gerencial 2" xfId="34344"/>
    <cellStyle name="s_Valuation _MTM Swap Morgan Stanley_MtM Swap Morgan Stanley_Relatório Gerencial 2_15-FINANCEIRAS" xfId="34345"/>
    <cellStyle name="s_Valuation _MTM Swap Morgan Stanley_MtM Swap Morgan Stanley_Relatório Gerencial_15-FINANCEIRAS" xfId="34346"/>
    <cellStyle name="s_Valuation _MTM Swap Morgan Stanley_MtM Swap Morgan Stanley_Relatório Gerencial_15-FINANCEIRAS_1" xfId="34347"/>
    <cellStyle name="s_Valuation _MTM Swap Morgan Stanley_MtM Swap Morgan Stanley_Relatório Gerencial_2-DRE" xfId="34348"/>
    <cellStyle name="s_Valuation _MTM Swap Morgan Stanley_MtM Swap Morgan Stanley_Relatório Gerencial_2-DRE_Dep_Judiciais-Contingências" xfId="34349"/>
    <cellStyle name="s_Valuation _MTM Swap Morgan Stanley_MtM Swap Morgan Stanley_Relatório Gerencial_2-DRE_DFC Gerencial" xfId="34350"/>
    <cellStyle name="s_Valuation _MTM Swap Morgan Stanley_MtM Swap Morgan Stanley_Relatório Gerencial_2-DRE_DMPL" xfId="34351"/>
    <cellStyle name="s_Valuation _MTM Swap Morgan Stanley_MtM Swap Morgan Stanley_Relatório Gerencial_3-Balanço" xfId="34352"/>
    <cellStyle name="s_Valuation _MTM Swap Morgan Stanley_MtM Swap Morgan Stanley_Relatório Gerencial_7-Estoque" xfId="34353"/>
    <cellStyle name="s_Valuation _MTM Swap Morgan Stanley_Relatório Gerencial" xfId="34354"/>
    <cellStyle name="s_Valuation _MTM Swap Morgan Stanley_Relatório Gerencial 2" xfId="34355"/>
    <cellStyle name="s_Valuation _MTM Swap Morgan Stanley_Relatório Gerencial 2_15-FINANCEIRAS" xfId="34356"/>
    <cellStyle name="s_Valuation _MTM Swap Morgan Stanley_Relatório Gerencial_15-FINANCEIRAS" xfId="34357"/>
    <cellStyle name="s_Valuation _MTM Swap Morgan Stanley_Relatório Gerencial_15-FINANCEIRAS_1" xfId="34358"/>
    <cellStyle name="s_Valuation _MTM Swap Morgan Stanley_Relatório Gerencial_2-DRE" xfId="34359"/>
    <cellStyle name="s_Valuation _MTM Swap Morgan Stanley_Relatório Gerencial_2-DRE_Dep_Judiciais-Contingências" xfId="34360"/>
    <cellStyle name="s_Valuation _MTM Swap Morgan Stanley_Relatório Gerencial_2-DRE_DFC Gerencial" xfId="34361"/>
    <cellStyle name="s_Valuation _MTM Swap Morgan Stanley_Relatório Gerencial_2-DRE_DMPL" xfId="34362"/>
    <cellStyle name="s_Valuation _MTM Swap Morgan Stanley_Relatório Gerencial_3-Balanço" xfId="34363"/>
    <cellStyle name="s_Valuation _MTM Swap Morgan Stanley_Relatório Gerencial_7-Estoque" xfId="34364"/>
    <cellStyle name="s_Valuation _MtM Swap Out08 CF" xfId="34365"/>
    <cellStyle name="s_Valuation _MtM Swap Out08 CF 2" xfId="34366"/>
    <cellStyle name="s_Valuation _MtM Swap Out08 CF 2_15-FINANCEIRAS" xfId="34367"/>
    <cellStyle name="s_Valuation _MtM Swap Out08 CF_15-FINANCEIRAS" xfId="34368"/>
    <cellStyle name="s_Valuation _MtM Swap Out08 CF_15-FINANCEIRAS_1" xfId="34369"/>
    <cellStyle name="s_Valuation _MtM Swap Out08 CF_2-DRE" xfId="34370"/>
    <cellStyle name="s_Valuation _MtM Swap Out08 CF_2-DRE_Dep_Judiciais-Contingências" xfId="34371"/>
    <cellStyle name="s_Valuation _MtM Swap Out08 CF_2-DRE_DFC Gerencial" xfId="34372"/>
    <cellStyle name="s_Valuation _MtM Swap Out08 CF_2-DRE_DMPL" xfId="34373"/>
    <cellStyle name="s_Valuation _MtM Swap Out08 CF_3-Balanço" xfId="34374"/>
    <cellStyle name="s_Valuation _MtM Swap Out08 CF_7-Estoque" xfId="34375"/>
    <cellStyle name="s_Valuation _MtM Swap Out08 CF_Relatório Gerencial" xfId="34376"/>
    <cellStyle name="s_Valuation _MtM Swap Out08 CF_Relatório Gerencial 2" xfId="34377"/>
    <cellStyle name="s_Valuation _MtM Swap Out08 CF_Relatório Gerencial 2_15-FINANCEIRAS" xfId="34378"/>
    <cellStyle name="s_Valuation _MtM Swap Out08 CF_Relatório Gerencial_15-FINANCEIRAS" xfId="34379"/>
    <cellStyle name="s_Valuation _MtM Swap Out08 CF_Relatório Gerencial_15-FINANCEIRAS_1" xfId="34380"/>
    <cellStyle name="s_Valuation _MtM Swap Out08 CF_Relatório Gerencial_2-DRE" xfId="34381"/>
    <cellStyle name="s_Valuation _MtM Swap Out08 CF_Relatório Gerencial_2-DRE_Dep_Judiciais-Contingências" xfId="34382"/>
    <cellStyle name="s_Valuation _MtM Swap Out08 CF_Relatório Gerencial_2-DRE_DFC Gerencial" xfId="34383"/>
    <cellStyle name="s_Valuation _MtM Swap Out08 CF_Relatório Gerencial_2-DRE_DMPL" xfId="34384"/>
    <cellStyle name="s_Valuation _MtM Swap Out08 CF_Relatório Gerencial_3-Balanço" xfId="34385"/>
    <cellStyle name="s_Valuation _MtM Swap Out08 CF_Relatório Gerencial_7-Estoque" xfId="34386"/>
    <cellStyle name="s_Valuation _NDF" xfId="34387"/>
    <cellStyle name="s_Valuation _NDF 10" xfId="34388"/>
    <cellStyle name="s_Valuation _NDF 10 2" xfId="34389"/>
    <cellStyle name="s_Valuation _NDF 10 2_15-FINANCEIRAS" xfId="34390"/>
    <cellStyle name="s_Valuation _NDF 10_15-FINANCEIRAS" xfId="34391"/>
    <cellStyle name="s_Valuation _NDF 10_15-FINANCEIRAS_1" xfId="34392"/>
    <cellStyle name="s_Valuation _NDF 10_2-DRE" xfId="34393"/>
    <cellStyle name="s_Valuation _NDF 10_2-DRE_Dep_Judiciais-Contingências" xfId="34394"/>
    <cellStyle name="s_Valuation _NDF 10_2-DRE_DFC Gerencial" xfId="34395"/>
    <cellStyle name="s_Valuation _NDF 10_2-DRE_DMPL" xfId="34396"/>
    <cellStyle name="s_Valuation _NDF 10_3-Balanço" xfId="34397"/>
    <cellStyle name="s_Valuation _NDF 10_7-Estoque" xfId="34398"/>
    <cellStyle name="s_Valuation _NDF 10_Relatório Gerencial" xfId="34399"/>
    <cellStyle name="s_Valuation _NDF 10_Relatório Gerencial 2" xfId="34400"/>
    <cellStyle name="s_Valuation _NDF 10_Relatório Gerencial 2_15-FINANCEIRAS" xfId="34401"/>
    <cellStyle name="s_Valuation _NDF 10_Relatório Gerencial_15-FINANCEIRAS" xfId="34402"/>
    <cellStyle name="s_Valuation _NDF 10_Relatório Gerencial_15-FINANCEIRAS_1" xfId="34403"/>
    <cellStyle name="s_Valuation _NDF 10_Relatório Gerencial_2-DRE" xfId="34404"/>
    <cellStyle name="s_Valuation _NDF 10_Relatório Gerencial_2-DRE_Dep_Judiciais-Contingências" xfId="34405"/>
    <cellStyle name="s_Valuation _NDF 10_Relatório Gerencial_2-DRE_DFC Gerencial" xfId="34406"/>
    <cellStyle name="s_Valuation _NDF 10_Relatório Gerencial_2-DRE_DMPL" xfId="34407"/>
    <cellStyle name="s_Valuation _NDF 10_Relatório Gerencial_3-Balanço" xfId="34408"/>
    <cellStyle name="s_Valuation _NDF 10_Relatório Gerencial_7-Estoque" xfId="34409"/>
    <cellStyle name="s_Valuation _NDF 11" xfId="34410"/>
    <cellStyle name="s_Valuation _NDF 11 2" xfId="34411"/>
    <cellStyle name="s_Valuation _NDF 11 2_15-FINANCEIRAS" xfId="34412"/>
    <cellStyle name="s_Valuation _NDF 11_15-FINANCEIRAS" xfId="34413"/>
    <cellStyle name="s_Valuation _NDF 11_15-FINANCEIRAS_1" xfId="34414"/>
    <cellStyle name="s_Valuation _NDF 11_2-DRE" xfId="34415"/>
    <cellStyle name="s_Valuation _NDF 11_2-DRE_Dep_Judiciais-Contingências" xfId="34416"/>
    <cellStyle name="s_Valuation _NDF 11_2-DRE_DFC Gerencial" xfId="34417"/>
    <cellStyle name="s_Valuation _NDF 11_2-DRE_DMPL" xfId="34418"/>
    <cellStyle name="s_Valuation _NDF 11_3-Balanço" xfId="34419"/>
    <cellStyle name="s_Valuation _NDF 11_7-Estoque" xfId="34420"/>
    <cellStyle name="s_Valuation _NDF 11_Relatório Gerencial" xfId="34421"/>
    <cellStyle name="s_Valuation _NDF 11_Relatório Gerencial 2" xfId="34422"/>
    <cellStyle name="s_Valuation _NDF 11_Relatório Gerencial 2_15-FINANCEIRAS" xfId="34423"/>
    <cellStyle name="s_Valuation _NDF 11_Relatório Gerencial_15-FINANCEIRAS" xfId="34424"/>
    <cellStyle name="s_Valuation _NDF 11_Relatório Gerencial_15-FINANCEIRAS_1" xfId="34425"/>
    <cellStyle name="s_Valuation _NDF 11_Relatório Gerencial_2-DRE" xfId="34426"/>
    <cellStyle name="s_Valuation _NDF 11_Relatório Gerencial_2-DRE_Dep_Judiciais-Contingências" xfId="34427"/>
    <cellStyle name="s_Valuation _NDF 11_Relatório Gerencial_2-DRE_DFC Gerencial" xfId="34428"/>
    <cellStyle name="s_Valuation _NDF 11_Relatório Gerencial_2-DRE_DMPL" xfId="34429"/>
    <cellStyle name="s_Valuation _NDF 11_Relatório Gerencial_3-Balanço" xfId="34430"/>
    <cellStyle name="s_Valuation _NDF 11_Relatório Gerencial_7-Estoque" xfId="34431"/>
    <cellStyle name="s_Valuation _NDF 12" xfId="34432"/>
    <cellStyle name="s_Valuation _NDF 12_15-FINANCEIRAS" xfId="34433"/>
    <cellStyle name="s_Valuation _NDF 2" xfId="34434"/>
    <cellStyle name="s_Valuation _NDF 2 2" xfId="34435"/>
    <cellStyle name="s_Valuation _NDF 2 2_15-FINANCEIRAS" xfId="34436"/>
    <cellStyle name="s_Valuation _NDF 2_15-FINANCEIRAS" xfId="34437"/>
    <cellStyle name="s_Valuation _NDF 2_15-FINANCEIRAS_1" xfId="34438"/>
    <cellStyle name="s_Valuation _NDF 2_2-DRE" xfId="34439"/>
    <cellStyle name="s_Valuation _NDF 2_2-DRE_Dep_Judiciais-Contingências" xfId="34440"/>
    <cellStyle name="s_Valuation _NDF 2_2-DRE_DFC Gerencial" xfId="34441"/>
    <cellStyle name="s_Valuation _NDF 2_2-DRE_DMPL" xfId="34442"/>
    <cellStyle name="s_Valuation _NDF 2_3-Balanço" xfId="34443"/>
    <cellStyle name="s_Valuation _NDF 2_7-Estoque" xfId="34444"/>
    <cellStyle name="s_Valuation _NDF 2_Relatório Gerencial" xfId="34445"/>
    <cellStyle name="s_Valuation _NDF 2_Relatório Gerencial 2" xfId="34446"/>
    <cellStyle name="s_Valuation _NDF 2_Relatório Gerencial 2_15-FINANCEIRAS" xfId="34447"/>
    <cellStyle name="s_Valuation _NDF 2_Relatório Gerencial_15-FINANCEIRAS" xfId="34448"/>
    <cellStyle name="s_Valuation _NDF 2_Relatório Gerencial_15-FINANCEIRAS_1" xfId="34449"/>
    <cellStyle name="s_Valuation _NDF 2_Relatório Gerencial_2-DRE" xfId="34450"/>
    <cellStyle name="s_Valuation _NDF 2_Relatório Gerencial_2-DRE_Dep_Judiciais-Contingências" xfId="34451"/>
    <cellStyle name="s_Valuation _NDF 2_Relatório Gerencial_2-DRE_DFC Gerencial" xfId="34452"/>
    <cellStyle name="s_Valuation _NDF 2_Relatório Gerencial_2-DRE_DMPL" xfId="34453"/>
    <cellStyle name="s_Valuation _NDF 2_Relatório Gerencial_3-Balanço" xfId="34454"/>
    <cellStyle name="s_Valuation _NDF 2_Relatório Gerencial_7-Estoque" xfId="34455"/>
    <cellStyle name="s_Valuation _NDF 3" xfId="34456"/>
    <cellStyle name="s_Valuation _NDF 3 2" xfId="34457"/>
    <cellStyle name="s_Valuation _NDF 3 2_15-FINANCEIRAS" xfId="34458"/>
    <cellStyle name="s_Valuation _NDF 3_15-FINANCEIRAS" xfId="34459"/>
    <cellStyle name="s_Valuation _NDF 3_15-FINANCEIRAS_1" xfId="34460"/>
    <cellStyle name="s_Valuation _NDF 3_2-DRE" xfId="34461"/>
    <cellStyle name="s_Valuation _NDF 3_2-DRE_Dep_Judiciais-Contingências" xfId="34462"/>
    <cellStyle name="s_Valuation _NDF 3_2-DRE_DFC Gerencial" xfId="34463"/>
    <cellStyle name="s_Valuation _NDF 3_2-DRE_DMPL" xfId="34464"/>
    <cellStyle name="s_Valuation _NDF 3_3-Balanço" xfId="34465"/>
    <cellStyle name="s_Valuation _NDF 3_7-Estoque" xfId="34466"/>
    <cellStyle name="s_Valuation _NDF 3_Relatório Gerencial" xfId="34467"/>
    <cellStyle name="s_Valuation _NDF 3_Relatório Gerencial 2" xfId="34468"/>
    <cellStyle name="s_Valuation _NDF 3_Relatório Gerencial 2_15-FINANCEIRAS" xfId="34469"/>
    <cellStyle name="s_Valuation _NDF 3_Relatório Gerencial_15-FINANCEIRAS" xfId="34470"/>
    <cellStyle name="s_Valuation _NDF 3_Relatório Gerencial_15-FINANCEIRAS_1" xfId="34471"/>
    <cellStyle name="s_Valuation _NDF 3_Relatório Gerencial_2-DRE" xfId="34472"/>
    <cellStyle name="s_Valuation _NDF 3_Relatório Gerencial_2-DRE_Dep_Judiciais-Contingências" xfId="34473"/>
    <cellStyle name="s_Valuation _NDF 3_Relatório Gerencial_2-DRE_DFC Gerencial" xfId="34474"/>
    <cellStyle name="s_Valuation _NDF 3_Relatório Gerencial_2-DRE_DMPL" xfId="34475"/>
    <cellStyle name="s_Valuation _NDF 3_Relatório Gerencial_3-Balanço" xfId="34476"/>
    <cellStyle name="s_Valuation _NDF 3_Relatório Gerencial_7-Estoque" xfId="34477"/>
    <cellStyle name="s_Valuation _NDF 4" xfId="34478"/>
    <cellStyle name="s_Valuation _NDF 4 2" xfId="34479"/>
    <cellStyle name="s_Valuation _NDF 4 2_15-FINANCEIRAS" xfId="34480"/>
    <cellStyle name="s_Valuation _NDF 4_15-FINANCEIRAS" xfId="34481"/>
    <cellStyle name="s_Valuation _NDF 4_15-FINANCEIRAS_1" xfId="34482"/>
    <cellStyle name="s_Valuation _NDF 4_2-DRE" xfId="34483"/>
    <cellStyle name="s_Valuation _NDF 4_2-DRE_Dep_Judiciais-Contingências" xfId="34484"/>
    <cellStyle name="s_Valuation _NDF 4_2-DRE_DFC Gerencial" xfId="34485"/>
    <cellStyle name="s_Valuation _NDF 4_2-DRE_DMPL" xfId="34486"/>
    <cellStyle name="s_Valuation _NDF 4_3-Balanço" xfId="34487"/>
    <cellStyle name="s_Valuation _NDF 4_7-Estoque" xfId="34488"/>
    <cellStyle name="s_Valuation _NDF 4_Relatório Gerencial" xfId="34489"/>
    <cellStyle name="s_Valuation _NDF 4_Relatório Gerencial 2" xfId="34490"/>
    <cellStyle name="s_Valuation _NDF 4_Relatório Gerencial 2_15-FINANCEIRAS" xfId="34491"/>
    <cellStyle name="s_Valuation _NDF 4_Relatório Gerencial_15-FINANCEIRAS" xfId="34492"/>
    <cellStyle name="s_Valuation _NDF 4_Relatório Gerencial_15-FINANCEIRAS_1" xfId="34493"/>
    <cellStyle name="s_Valuation _NDF 4_Relatório Gerencial_2-DRE" xfId="34494"/>
    <cellStyle name="s_Valuation _NDF 4_Relatório Gerencial_2-DRE_Dep_Judiciais-Contingências" xfId="34495"/>
    <cellStyle name="s_Valuation _NDF 4_Relatório Gerencial_2-DRE_DFC Gerencial" xfId="34496"/>
    <cellStyle name="s_Valuation _NDF 4_Relatório Gerencial_2-DRE_DMPL" xfId="34497"/>
    <cellStyle name="s_Valuation _NDF 4_Relatório Gerencial_3-Balanço" xfId="34498"/>
    <cellStyle name="s_Valuation _NDF 4_Relatório Gerencial_7-Estoque" xfId="34499"/>
    <cellStyle name="s_Valuation _NDF 5" xfId="34500"/>
    <cellStyle name="s_Valuation _NDF 5 2" xfId="34501"/>
    <cellStyle name="s_Valuation _NDF 5 2_15-FINANCEIRAS" xfId="34502"/>
    <cellStyle name="s_Valuation _NDF 5_15-FINANCEIRAS" xfId="34503"/>
    <cellStyle name="s_Valuation _NDF 5_15-FINANCEIRAS_1" xfId="34504"/>
    <cellStyle name="s_Valuation _NDF 5_2-DRE" xfId="34505"/>
    <cellStyle name="s_Valuation _NDF 5_2-DRE_Dep_Judiciais-Contingências" xfId="34506"/>
    <cellStyle name="s_Valuation _NDF 5_2-DRE_DFC Gerencial" xfId="34507"/>
    <cellStyle name="s_Valuation _NDF 5_2-DRE_DMPL" xfId="34508"/>
    <cellStyle name="s_Valuation _NDF 5_3-Balanço" xfId="34509"/>
    <cellStyle name="s_Valuation _NDF 5_7-Estoque" xfId="34510"/>
    <cellStyle name="s_Valuation _NDF 5_Relatório Gerencial" xfId="34511"/>
    <cellStyle name="s_Valuation _NDF 5_Relatório Gerencial 2" xfId="34512"/>
    <cellStyle name="s_Valuation _NDF 5_Relatório Gerencial 2_15-FINANCEIRAS" xfId="34513"/>
    <cellStyle name="s_Valuation _NDF 5_Relatório Gerencial_15-FINANCEIRAS" xfId="34514"/>
    <cellStyle name="s_Valuation _NDF 5_Relatório Gerencial_15-FINANCEIRAS_1" xfId="34515"/>
    <cellStyle name="s_Valuation _NDF 5_Relatório Gerencial_2-DRE" xfId="34516"/>
    <cellStyle name="s_Valuation _NDF 5_Relatório Gerencial_2-DRE_Dep_Judiciais-Contingências" xfId="34517"/>
    <cellStyle name="s_Valuation _NDF 5_Relatório Gerencial_2-DRE_DFC Gerencial" xfId="34518"/>
    <cellStyle name="s_Valuation _NDF 5_Relatório Gerencial_2-DRE_DMPL" xfId="34519"/>
    <cellStyle name="s_Valuation _NDF 5_Relatório Gerencial_3-Balanço" xfId="34520"/>
    <cellStyle name="s_Valuation _NDF 5_Relatório Gerencial_7-Estoque" xfId="34521"/>
    <cellStyle name="s_Valuation _NDF 6" xfId="34522"/>
    <cellStyle name="s_Valuation _NDF 6 2" xfId="34523"/>
    <cellStyle name="s_Valuation _NDF 6 2_15-FINANCEIRAS" xfId="34524"/>
    <cellStyle name="s_Valuation _NDF 6_15-FINANCEIRAS" xfId="34525"/>
    <cellStyle name="s_Valuation _NDF 6_15-FINANCEIRAS_1" xfId="34526"/>
    <cellStyle name="s_Valuation _NDF 6_2-DRE" xfId="34527"/>
    <cellStyle name="s_Valuation _NDF 6_2-DRE_Dep_Judiciais-Contingências" xfId="34528"/>
    <cellStyle name="s_Valuation _NDF 6_2-DRE_DFC Gerencial" xfId="34529"/>
    <cellStyle name="s_Valuation _NDF 6_2-DRE_DMPL" xfId="34530"/>
    <cellStyle name="s_Valuation _NDF 6_3-Balanço" xfId="34531"/>
    <cellStyle name="s_Valuation _NDF 6_7-Estoque" xfId="34532"/>
    <cellStyle name="s_Valuation _NDF 6_Relatório Gerencial" xfId="34533"/>
    <cellStyle name="s_Valuation _NDF 6_Relatório Gerencial 2" xfId="34534"/>
    <cellStyle name="s_Valuation _NDF 6_Relatório Gerencial 2_15-FINANCEIRAS" xfId="34535"/>
    <cellStyle name="s_Valuation _NDF 6_Relatório Gerencial_15-FINANCEIRAS" xfId="34536"/>
    <cellStyle name="s_Valuation _NDF 6_Relatório Gerencial_15-FINANCEIRAS_1" xfId="34537"/>
    <cellStyle name="s_Valuation _NDF 6_Relatório Gerencial_2-DRE" xfId="34538"/>
    <cellStyle name="s_Valuation _NDF 6_Relatório Gerencial_2-DRE_Dep_Judiciais-Contingências" xfId="34539"/>
    <cellStyle name="s_Valuation _NDF 6_Relatório Gerencial_2-DRE_DFC Gerencial" xfId="34540"/>
    <cellStyle name="s_Valuation _NDF 6_Relatório Gerencial_2-DRE_DMPL" xfId="34541"/>
    <cellStyle name="s_Valuation _NDF 6_Relatório Gerencial_3-Balanço" xfId="34542"/>
    <cellStyle name="s_Valuation _NDF 6_Relatório Gerencial_7-Estoque" xfId="34543"/>
    <cellStyle name="s_Valuation _NDF 7" xfId="34544"/>
    <cellStyle name="s_Valuation _NDF 7 2" xfId="34545"/>
    <cellStyle name="s_Valuation _NDF 7 2_15-FINANCEIRAS" xfId="34546"/>
    <cellStyle name="s_Valuation _NDF 7_15-FINANCEIRAS" xfId="34547"/>
    <cellStyle name="s_Valuation _NDF 7_15-FINANCEIRAS_1" xfId="34548"/>
    <cellStyle name="s_Valuation _NDF 7_2-DRE" xfId="34549"/>
    <cellStyle name="s_Valuation _NDF 7_2-DRE_Dep_Judiciais-Contingências" xfId="34550"/>
    <cellStyle name="s_Valuation _NDF 7_2-DRE_DFC Gerencial" xfId="34551"/>
    <cellStyle name="s_Valuation _NDF 7_2-DRE_DMPL" xfId="34552"/>
    <cellStyle name="s_Valuation _NDF 7_3-Balanço" xfId="34553"/>
    <cellStyle name="s_Valuation _NDF 7_7-Estoque" xfId="34554"/>
    <cellStyle name="s_Valuation _NDF 7_Relatório Gerencial" xfId="34555"/>
    <cellStyle name="s_Valuation _NDF 7_Relatório Gerencial 2" xfId="34556"/>
    <cellStyle name="s_Valuation _NDF 7_Relatório Gerencial 2_15-FINANCEIRAS" xfId="34557"/>
    <cellStyle name="s_Valuation _NDF 7_Relatório Gerencial_15-FINANCEIRAS" xfId="34558"/>
    <cellStyle name="s_Valuation _NDF 7_Relatório Gerencial_15-FINANCEIRAS_1" xfId="34559"/>
    <cellStyle name="s_Valuation _NDF 7_Relatório Gerencial_2-DRE" xfId="34560"/>
    <cellStyle name="s_Valuation _NDF 7_Relatório Gerencial_2-DRE_Dep_Judiciais-Contingências" xfId="34561"/>
    <cellStyle name="s_Valuation _NDF 7_Relatório Gerencial_2-DRE_DFC Gerencial" xfId="34562"/>
    <cellStyle name="s_Valuation _NDF 7_Relatório Gerencial_2-DRE_DMPL" xfId="34563"/>
    <cellStyle name="s_Valuation _NDF 7_Relatório Gerencial_3-Balanço" xfId="34564"/>
    <cellStyle name="s_Valuation _NDF 7_Relatório Gerencial_7-Estoque" xfId="34565"/>
    <cellStyle name="s_Valuation _NDF 8" xfId="34566"/>
    <cellStyle name="s_Valuation _NDF 8 2" xfId="34567"/>
    <cellStyle name="s_Valuation _NDF 8 2_15-FINANCEIRAS" xfId="34568"/>
    <cellStyle name="s_Valuation _NDF 8_15-FINANCEIRAS" xfId="34569"/>
    <cellStyle name="s_Valuation _NDF 8_15-FINANCEIRAS_1" xfId="34570"/>
    <cellStyle name="s_Valuation _NDF 8_2-DRE" xfId="34571"/>
    <cellStyle name="s_Valuation _NDF 8_2-DRE_Dep_Judiciais-Contingências" xfId="34572"/>
    <cellStyle name="s_Valuation _NDF 8_2-DRE_DFC Gerencial" xfId="34573"/>
    <cellStyle name="s_Valuation _NDF 8_2-DRE_DMPL" xfId="34574"/>
    <cellStyle name="s_Valuation _NDF 8_3-Balanço" xfId="34575"/>
    <cellStyle name="s_Valuation _NDF 8_7-Estoque" xfId="34576"/>
    <cellStyle name="s_Valuation _NDF 8_Relatório Gerencial" xfId="34577"/>
    <cellStyle name="s_Valuation _NDF 8_Relatório Gerencial 2" xfId="34578"/>
    <cellStyle name="s_Valuation _NDF 8_Relatório Gerencial 2_15-FINANCEIRAS" xfId="34579"/>
    <cellStyle name="s_Valuation _NDF 8_Relatório Gerencial_15-FINANCEIRAS" xfId="34580"/>
    <cellStyle name="s_Valuation _NDF 8_Relatório Gerencial_15-FINANCEIRAS_1" xfId="34581"/>
    <cellStyle name="s_Valuation _NDF 8_Relatório Gerencial_2-DRE" xfId="34582"/>
    <cellStyle name="s_Valuation _NDF 8_Relatório Gerencial_2-DRE_Dep_Judiciais-Contingências" xfId="34583"/>
    <cellStyle name="s_Valuation _NDF 8_Relatório Gerencial_2-DRE_DFC Gerencial" xfId="34584"/>
    <cellStyle name="s_Valuation _NDF 8_Relatório Gerencial_2-DRE_DMPL" xfId="34585"/>
    <cellStyle name="s_Valuation _NDF 8_Relatório Gerencial_3-Balanço" xfId="34586"/>
    <cellStyle name="s_Valuation _NDF 8_Relatório Gerencial_7-Estoque" xfId="34587"/>
    <cellStyle name="s_Valuation _NDF 9" xfId="34588"/>
    <cellStyle name="s_Valuation _NDF 9 2" xfId="34589"/>
    <cellStyle name="s_Valuation _NDF 9 2_15-FINANCEIRAS" xfId="34590"/>
    <cellStyle name="s_Valuation _NDF 9_15-FINANCEIRAS" xfId="34591"/>
    <cellStyle name="s_Valuation _NDF 9_15-FINANCEIRAS_1" xfId="34592"/>
    <cellStyle name="s_Valuation _NDF 9_2-DRE" xfId="34593"/>
    <cellStyle name="s_Valuation _NDF 9_2-DRE_Dep_Judiciais-Contingências" xfId="34594"/>
    <cellStyle name="s_Valuation _NDF 9_2-DRE_DFC Gerencial" xfId="34595"/>
    <cellStyle name="s_Valuation _NDF 9_2-DRE_DMPL" xfId="34596"/>
    <cellStyle name="s_Valuation _NDF 9_3-Balanço" xfId="34597"/>
    <cellStyle name="s_Valuation _NDF 9_7-Estoque" xfId="34598"/>
    <cellStyle name="s_Valuation _NDF 9_Relatório Gerencial" xfId="34599"/>
    <cellStyle name="s_Valuation _NDF 9_Relatório Gerencial 2" xfId="34600"/>
    <cellStyle name="s_Valuation _NDF 9_Relatório Gerencial 2_15-FINANCEIRAS" xfId="34601"/>
    <cellStyle name="s_Valuation _NDF 9_Relatório Gerencial_15-FINANCEIRAS" xfId="34602"/>
    <cellStyle name="s_Valuation _NDF 9_Relatório Gerencial_15-FINANCEIRAS_1" xfId="34603"/>
    <cellStyle name="s_Valuation _NDF 9_Relatório Gerencial_2-DRE" xfId="34604"/>
    <cellStyle name="s_Valuation _NDF 9_Relatório Gerencial_2-DRE_Dep_Judiciais-Contingências" xfId="34605"/>
    <cellStyle name="s_Valuation _NDF 9_Relatório Gerencial_2-DRE_DFC Gerencial" xfId="34606"/>
    <cellStyle name="s_Valuation _NDF 9_Relatório Gerencial_2-DRE_DMPL" xfId="34607"/>
    <cellStyle name="s_Valuation _NDF 9_Relatório Gerencial_3-Balanço" xfId="34608"/>
    <cellStyle name="s_Valuation _NDF 9_Relatório Gerencial_7-Estoque" xfId="34609"/>
    <cellStyle name="s_Valuation _NDF_15-FINANCEIRAS" xfId="34610"/>
    <cellStyle name="s_Valuation _NDF_15-FINANCEIRAS_1" xfId="34611"/>
    <cellStyle name="s_Valuation _NDF_1ITR - D2 - Derivativos" xfId="34612"/>
    <cellStyle name="s_Valuation _NDF_1ITR - D2 - Derivativos_Base Julho" xfId="34613"/>
    <cellStyle name="s_Valuation _NDF_1ITR - D2 - Derivativos_Base Julho_Taxa Efetiva Cosan - Acumulado até Setembro 2011" xfId="34614"/>
    <cellStyle name="s_Valuation _NDF_1ITR - D2 - Derivativos_Base Junho" xfId="34615"/>
    <cellStyle name="s_Valuation _NDF_1ITR - D2 - Derivativos_Base Junho_Base Junho" xfId="34616"/>
    <cellStyle name="s_Valuation _NDF_1ITR - D2 - Derivativos_Base Junho_Base Junho_Base Julho" xfId="34617"/>
    <cellStyle name="s_Valuation _NDF_1ITR - D2 - Derivativos_Base Junho_Base Junho_Base Julho_Taxa Efetiva Cosan - Acumulado até Setembro 2011" xfId="34618"/>
    <cellStyle name="s_Valuation _NDF_1ITR - D2 - Derivativos_Base Junho_Taxa Efetiva Cosan - Acumulado até Setembro 2011" xfId="34619"/>
    <cellStyle name="s_Valuation _NDF_1ITR - D2 - Derivativos_Cosan" xfId="34620"/>
    <cellStyle name="s_Valuation _NDF_1ITR - D2 - Derivativos_Ir e CS Ativo Jun 2011 (2)" xfId="34621"/>
    <cellStyle name="s_Valuation _NDF_1ITR - D2 - Derivativos_Ir e CS Jun 2011 Cosan" xfId="34622"/>
    <cellStyle name="s_Valuation _NDF_1ITR - D2 - Derivativos_Ir e CS Mai 2011 Cosan" xfId="34623"/>
    <cellStyle name="s_Valuation _NDF_2-DRE" xfId="34624"/>
    <cellStyle name="s_Valuation _NDF_2-DRE_Dep_Judiciais-Contingências" xfId="34625"/>
    <cellStyle name="s_Valuation _NDF_2-DRE_DFC Gerencial" xfId="34626"/>
    <cellStyle name="s_Valuation _NDF_2-DRE_DMPL" xfId="34627"/>
    <cellStyle name="s_Valuation _NDF_3-Balanço" xfId="34628"/>
    <cellStyle name="s_Valuation _NDF_7-Estoque" xfId="34629"/>
    <cellStyle name="s_Valuation _NDF_Ajustes " xfId="34630"/>
    <cellStyle name="s_Valuation _NDF_Ajustes  2" xfId="34631"/>
    <cellStyle name="s_Valuation _NDF_Ajustes  2_15-FINANCEIRAS" xfId="34632"/>
    <cellStyle name="s_Valuation _NDF_Ajustes  3" xfId="34633"/>
    <cellStyle name="s_Valuation _NDF_Ajustes  3_COMGAS" xfId="34634"/>
    <cellStyle name="s_Valuation _NDF_Ajustes  3_OUTROS NEGÓCIOS" xfId="34635"/>
    <cellStyle name="s_Valuation _NDF_Ajustes  3_RUMO" xfId="34636"/>
    <cellStyle name="s_Valuation _NDF_Ajustes _15-FINANCEIRAS" xfId="34637"/>
    <cellStyle name="s_Valuation _NDF_Ajustes _15-FINANCEIRAS_1" xfId="34638"/>
    <cellStyle name="s_Valuation _NDF_Ajustes _2-DRE" xfId="34639"/>
    <cellStyle name="s_Valuation _NDF_Ajustes _2-DRE_Dep_Judiciais-Contingências" xfId="34640"/>
    <cellStyle name="s_Valuation _NDF_Ajustes _2-DRE_DFC Gerencial" xfId="34641"/>
    <cellStyle name="s_Valuation _NDF_Ajustes _2-DRE_DMPL" xfId="34642"/>
    <cellStyle name="s_Valuation _NDF_Ajustes _3-Balanço" xfId="34643"/>
    <cellStyle name="s_Valuation _NDF_Ajustes _7-Estoque" xfId="34644"/>
    <cellStyle name="s_Valuation _NDF_Ajustes _CRE - Aging" xfId="34645"/>
    <cellStyle name="s_Valuation _NDF_Ajustes _CV-CF Elevação" xfId="34646"/>
    <cellStyle name="s_Valuation _NDF_Ajustes _CV-CF Transporte" xfId="34647"/>
    <cellStyle name="s_Valuation _NDF_Ajustes _Dep_Judiciais-Contingências" xfId="34648"/>
    <cellStyle name="s_Valuation _NDF_Ajustes _DFC Gerencial" xfId="34649"/>
    <cellStyle name="s_Valuation _NDF_Ajustes _DFC Gerencial_1" xfId="34650"/>
    <cellStyle name="s_Valuation _NDF_Ajustes _DFC Gerencial_Dep_Judiciais-Contingências" xfId="34651"/>
    <cellStyle name="s_Valuation _NDF_Ajustes _DFC Gerencial_DFC Gerencial" xfId="34652"/>
    <cellStyle name="s_Valuation _NDF_Ajustes _DFC Gerencial_DMPL" xfId="34653"/>
    <cellStyle name="s_Valuation _NDF_Ajustes _DFC Indireto_Novo" xfId="34654"/>
    <cellStyle name="s_Valuation _NDF_Ajustes _DMPL" xfId="34655"/>
    <cellStyle name="s_Valuation _NDF_Ajustes _Ind_Consol" xfId="34656"/>
    <cellStyle name="s_Valuation _NDF_Ajustes _IR Diferido" xfId="34657"/>
    <cellStyle name="s_Valuation _NDF_Ajustes _Mapa de endividamento" xfId="34658"/>
    <cellStyle name="s_Valuation _NDF_Ajustes _Outras oper's" xfId="34659"/>
    <cellStyle name="s_Valuation _NDF_Ajustes _Outras oper's_COMGAS" xfId="34660"/>
    <cellStyle name="s_Valuation _NDF_Ajustes _Outras oper's_OUTROS NEGÓCIOS" xfId="34661"/>
    <cellStyle name="s_Valuation _NDF_Ajustes _Outras oper's_RUMO" xfId="34662"/>
    <cellStyle name="s_Valuation _NDF_Ajustes _Receitas" xfId="34663"/>
    <cellStyle name="s_Valuation _NDF_Ajustes _Relatório Gerencial" xfId="34664"/>
    <cellStyle name="s_Valuation _NDF_Ajustes _Relatório Gerencial 2" xfId="34665"/>
    <cellStyle name="s_Valuation _NDF_Ajustes _Relatório Gerencial 2_15-FINANCEIRAS" xfId="34666"/>
    <cellStyle name="s_Valuation _NDF_Ajustes _Relatório Gerencial_15-FINANCEIRAS" xfId="34667"/>
    <cellStyle name="s_Valuation _NDF_Ajustes _Relatório Gerencial_15-FINANCEIRAS_1" xfId="34668"/>
    <cellStyle name="s_Valuation _NDF_Ajustes _Relatório Gerencial_2-DRE" xfId="34669"/>
    <cellStyle name="s_Valuation _NDF_Ajustes _Relatório Gerencial_2-DRE_Dep_Judiciais-Contingências" xfId="34670"/>
    <cellStyle name="s_Valuation _NDF_Ajustes _Relatório Gerencial_2-DRE_DFC Gerencial" xfId="34671"/>
    <cellStyle name="s_Valuation _NDF_Ajustes _Relatório Gerencial_2-DRE_DMPL" xfId="34672"/>
    <cellStyle name="s_Valuation _NDF_Ajustes _Relatório Gerencial_3-Balanço" xfId="34673"/>
    <cellStyle name="s_Valuation _NDF_Ajustes _Relatório Gerencial_7-Estoque" xfId="34674"/>
    <cellStyle name="s_Valuation _NDF_Ajustes BMF" xfId="34675"/>
    <cellStyle name="s_Valuation _NDF_Ajustes BMF 2" xfId="34676"/>
    <cellStyle name="s_Valuation _NDF_Ajustes BMF 2_15-FINANCEIRAS" xfId="34677"/>
    <cellStyle name="s_Valuation _NDF_Ajustes BMF_15-FINANCEIRAS" xfId="34678"/>
    <cellStyle name="s_Valuation _NDF_Ajustes BMF_15-FINANCEIRAS_1" xfId="34679"/>
    <cellStyle name="s_Valuation _NDF_Ajustes BMF_2-DRE" xfId="34680"/>
    <cellStyle name="s_Valuation _NDF_Ajustes BMF_2-DRE_Dep_Judiciais-Contingências" xfId="34681"/>
    <cellStyle name="s_Valuation _NDF_Ajustes BMF_2-DRE_DFC Gerencial" xfId="34682"/>
    <cellStyle name="s_Valuation _NDF_Ajustes BMF_2-DRE_DMPL" xfId="34683"/>
    <cellStyle name="s_Valuation _NDF_Ajustes BMF_3-Balanço" xfId="34684"/>
    <cellStyle name="s_Valuation _NDF_Ajustes BMF_7-Estoque" xfId="34685"/>
    <cellStyle name="s_Valuation _NDF_Base Julho" xfId="34686"/>
    <cellStyle name="s_Valuation _NDF_Base Julho_Taxa Efetiva Cosan - Acumulado até Setembro 2011" xfId="34687"/>
    <cellStyle name="s_Valuation _NDF_Base Junho" xfId="34688"/>
    <cellStyle name="s_Valuation _NDF_Base Junho_Base Junho" xfId="34689"/>
    <cellStyle name="s_Valuation _NDF_Base Junho_Base Junho_Base Julho" xfId="34690"/>
    <cellStyle name="s_Valuation _NDF_Base Junho_Base Junho_Base Julho_Taxa Efetiva Cosan - Acumulado até Setembro 2011" xfId="34691"/>
    <cellStyle name="s_Valuation _NDF_Base Junho_Taxa Efetiva Cosan - Acumulado até Setembro 2011" xfId="34692"/>
    <cellStyle name="s_Valuation _NDF_Copy of COSAN Fechamento Mensal Setembro 09 v.5 NE" xfId="34693"/>
    <cellStyle name="s_Valuation _NDF_Copy of COSAN Fechamento Mensal Setembro 09 v.5 NE 2" xfId="34694"/>
    <cellStyle name="s_Valuation _NDF_Copy of COSAN Fechamento Mensal Setembro 09 v.5 NE 2_15-FINANCEIRAS" xfId="34695"/>
    <cellStyle name="s_Valuation _NDF_Copy of COSAN Fechamento Mensal Setembro 09 v.5 NE_15-FINANCEIRAS" xfId="34696"/>
    <cellStyle name="s_Valuation _NDF_Copy of COSAN Fechamento Mensal Setembro 09 v.5 NE_15-FINANCEIRAS_1" xfId="34697"/>
    <cellStyle name="s_Valuation _NDF_Copy of COSAN Fechamento Mensal Setembro 09 v.5 NE_2-DRE" xfId="34698"/>
    <cellStyle name="s_Valuation _NDF_Copy of COSAN Fechamento Mensal Setembro 09 v.5 NE_2-DRE_Dep_Judiciais-Contingências" xfId="34699"/>
    <cellStyle name="s_Valuation _NDF_Copy of COSAN Fechamento Mensal Setembro 09 v.5 NE_2-DRE_DFC Gerencial" xfId="34700"/>
    <cellStyle name="s_Valuation _NDF_Copy of COSAN Fechamento Mensal Setembro 09 v.5 NE_2-DRE_DMPL" xfId="34701"/>
    <cellStyle name="s_Valuation _NDF_Copy of COSAN Fechamento Mensal Setembro 09 v.5 NE_3-Balanço" xfId="34702"/>
    <cellStyle name="s_Valuation _NDF_Copy of COSAN Fechamento Mensal Setembro 09 v.5 NE_7-Estoque" xfId="34703"/>
    <cellStyle name="s_Valuation _NDF_Copy of COSAN Fechamento Mensal Setembro 09 v.5 NE_Relatório Gerencial" xfId="34704"/>
    <cellStyle name="s_Valuation _NDF_Copy of COSAN Fechamento Mensal Setembro 09 v.5 NE_Relatório Gerencial 2" xfId="34705"/>
    <cellStyle name="s_Valuation _NDF_Copy of COSAN Fechamento Mensal Setembro 09 v.5 NE_Relatório Gerencial 2_15-FINANCEIRAS" xfId="34706"/>
    <cellStyle name="s_Valuation _NDF_Copy of COSAN Fechamento Mensal Setembro 09 v.5 NE_Relatório Gerencial_15-FINANCEIRAS" xfId="34707"/>
    <cellStyle name="s_Valuation _NDF_Copy of COSAN Fechamento Mensal Setembro 09 v.5 NE_Relatório Gerencial_15-FINANCEIRAS_1" xfId="34708"/>
    <cellStyle name="s_Valuation _NDF_Copy of COSAN Fechamento Mensal Setembro 09 v.5 NE_Relatório Gerencial_2-DRE" xfId="34709"/>
    <cellStyle name="s_Valuation _NDF_Copy of COSAN Fechamento Mensal Setembro 09 v.5 NE_Relatório Gerencial_2-DRE_Dep_Judiciais-Contingências" xfId="34710"/>
    <cellStyle name="s_Valuation _NDF_Copy of COSAN Fechamento Mensal Setembro 09 v.5 NE_Relatório Gerencial_2-DRE_DFC Gerencial" xfId="34711"/>
    <cellStyle name="s_Valuation _NDF_Copy of COSAN Fechamento Mensal Setembro 09 v.5 NE_Relatório Gerencial_2-DRE_DMPL" xfId="34712"/>
    <cellStyle name="s_Valuation _NDF_Copy of COSAN Fechamento Mensal Setembro 09 v.5 NE_Relatório Gerencial_3-Balanço" xfId="34713"/>
    <cellStyle name="s_Valuation _NDF_Copy of COSAN Fechamento Mensal Setembro 09 v.5 NE_Relatório Gerencial_7-Estoque" xfId="34714"/>
    <cellStyle name="s_Valuation _NDF_Cosan" xfId="34715"/>
    <cellStyle name="s_Valuation _NDF_COSAN Fechamento Mensal Setembro 09 v.5 NE" xfId="34716"/>
    <cellStyle name="s_Valuation _NDF_COSAN Fechamento Mensal Setembro 09 v.5 NE 2" xfId="34717"/>
    <cellStyle name="s_Valuation _NDF_COSAN Fechamento Mensal Setembro 09 v.5 NE 2_15-FINANCEIRAS" xfId="34718"/>
    <cellStyle name="s_Valuation _NDF_COSAN Fechamento Mensal Setembro 09 v.5 NE_15-FINANCEIRAS" xfId="34719"/>
    <cellStyle name="s_Valuation _NDF_COSAN Fechamento Mensal Setembro 09 v.5 NE_15-FINANCEIRAS_1" xfId="34720"/>
    <cellStyle name="s_Valuation _NDF_COSAN Fechamento Mensal Setembro 09 v.5 NE_2-DRE" xfId="34721"/>
    <cellStyle name="s_Valuation _NDF_COSAN Fechamento Mensal Setembro 09 v.5 NE_2-DRE_Dep_Judiciais-Contingências" xfId="34722"/>
    <cellStyle name="s_Valuation _NDF_COSAN Fechamento Mensal Setembro 09 v.5 NE_2-DRE_DFC Gerencial" xfId="34723"/>
    <cellStyle name="s_Valuation _NDF_COSAN Fechamento Mensal Setembro 09 v.5 NE_2-DRE_DMPL" xfId="34724"/>
    <cellStyle name="s_Valuation _NDF_COSAN Fechamento Mensal Setembro 09 v.5 NE_3-Balanço" xfId="34725"/>
    <cellStyle name="s_Valuation _NDF_COSAN Fechamento Mensal Setembro 09 v.5 NE_7-Estoque" xfId="34726"/>
    <cellStyle name="s_Valuation _NDF_COSAN Fechamento Mensal Setembro 09 v.5 NE_Relatório Gerencial" xfId="34727"/>
    <cellStyle name="s_Valuation _NDF_COSAN Fechamento Mensal Setembro 09 v.5 NE_Relatório Gerencial 2" xfId="34728"/>
    <cellStyle name="s_Valuation _NDF_COSAN Fechamento Mensal Setembro 09 v.5 NE_Relatório Gerencial 2_15-FINANCEIRAS" xfId="34729"/>
    <cellStyle name="s_Valuation _NDF_COSAN Fechamento Mensal Setembro 09 v.5 NE_Relatório Gerencial_15-FINANCEIRAS" xfId="34730"/>
    <cellStyle name="s_Valuation _NDF_COSAN Fechamento Mensal Setembro 09 v.5 NE_Relatório Gerencial_15-FINANCEIRAS_1" xfId="34731"/>
    <cellStyle name="s_Valuation _NDF_COSAN Fechamento Mensal Setembro 09 v.5 NE_Relatório Gerencial_2-DRE" xfId="34732"/>
    <cellStyle name="s_Valuation _NDF_COSAN Fechamento Mensal Setembro 09 v.5 NE_Relatório Gerencial_2-DRE_Dep_Judiciais-Contingências" xfId="34733"/>
    <cellStyle name="s_Valuation _NDF_COSAN Fechamento Mensal Setembro 09 v.5 NE_Relatório Gerencial_2-DRE_DFC Gerencial" xfId="34734"/>
    <cellStyle name="s_Valuation _NDF_COSAN Fechamento Mensal Setembro 09 v.5 NE_Relatório Gerencial_2-DRE_DMPL" xfId="34735"/>
    <cellStyle name="s_Valuation _NDF_COSAN Fechamento Mensal Setembro 09 v.5 NE_Relatório Gerencial_3-Balanço" xfId="34736"/>
    <cellStyle name="s_Valuation _NDF_COSAN Fechamento Mensal Setembro 09 v.5 NE_Relatório Gerencial_7-Estoque" xfId="34737"/>
    <cellStyle name="s_Valuation _NDF_Derivativos 2009-03-31 Mar'09" xfId="34738"/>
    <cellStyle name="s_Valuation _NDF_Derivativos 2009-03-31 Mar'09 2" xfId="34739"/>
    <cellStyle name="s_Valuation _NDF_Derivativos 2009-03-31 Mar'09 2_15-FINANCEIRAS" xfId="34740"/>
    <cellStyle name="s_Valuation _NDF_Derivativos 2009-03-31 Mar'09_15-FINANCEIRAS" xfId="34741"/>
    <cellStyle name="s_Valuation _NDF_Derivativos 2009-03-31 Mar'09_15-FINANCEIRAS_1" xfId="34742"/>
    <cellStyle name="s_Valuation _NDF_Derivativos 2009-03-31 Mar'09_2-DRE" xfId="34743"/>
    <cellStyle name="s_Valuation _NDF_Derivativos 2009-03-31 Mar'09_2-DRE_Dep_Judiciais-Contingências" xfId="34744"/>
    <cellStyle name="s_Valuation _NDF_Derivativos 2009-03-31 Mar'09_2-DRE_DFC Gerencial" xfId="34745"/>
    <cellStyle name="s_Valuation _NDF_Derivativos 2009-03-31 Mar'09_2-DRE_DMPL" xfId="34746"/>
    <cellStyle name="s_Valuation _NDF_Derivativos 2009-03-31 Mar'09_3-Balanço" xfId="34747"/>
    <cellStyle name="s_Valuation _NDF_Derivativos 2009-03-31 Mar'09_7-Estoque" xfId="34748"/>
    <cellStyle name="s_Valuation _NDF_Derivativos 2009-03-31 Mar'09_Base Julho" xfId="34749"/>
    <cellStyle name="s_Valuation _NDF_Derivativos 2009-03-31 Mar'09_Base Julho_Taxa Efetiva Cosan - Acumulado até Setembro 2011" xfId="34750"/>
    <cellStyle name="s_Valuation _NDF_Derivativos 2009-03-31 Mar'09_Base Junho" xfId="34751"/>
    <cellStyle name="s_Valuation _NDF_Derivativos 2009-03-31 Mar'09_Base Junho_Base Junho" xfId="34752"/>
    <cellStyle name="s_Valuation _NDF_Derivativos 2009-03-31 Mar'09_Base Junho_Base Junho_Base Julho" xfId="34753"/>
    <cellStyle name="s_Valuation _NDF_Derivativos 2009-03-31 Mar'09_Base Junho_Base Junho_Base Julho_Taxa Efetiva Cosan - Acumulado até Setembro 2011" xfId="34754"/>
    <cellStyle name="s_Valuation _NDF_Derivativos 2009-03-31 Mar'09_Base Junho_Taxa Efetiva Cosan - Acumulado até Setembro 2011" xfId="34755"/>
    <cellStyle name="s_Valuation _NDF_Derivativos 2009-03-31 Mar'09_Cosan" xfId="34756"/>
    <cellStyle name="s_Valuation _NDF_Derivativos 2009-03-31 Mar'09_Diferido RTT Barra" xfId="34757"/>
    <cellStyle name="s_Valuation _NDF_Derivativos 2009-03-31 Mar'09_IR Diferido" xfId="34758"/>
    <cellStyle name="s_Valuation _NDF_Derivativos 2009-03-31 Mar'09_Ir e CS Ativo Jun 2011 (2)" xfId="34759"/>
    <cellStyle name="s_Valuation _NDF_Derivativos 2009-03-31 Mar'09_Ir e CS Jun 2011 Cosan" xfId="34760"/>
    <cellStyle name="s_Valuation _NDF_Derivativos 2009-03-31 Mar'09_Ir e CS Mai 2011 Cosan" xfId="34761"/>
    <cellStyle name="s_Valuation _NDF_Derivativos 2009-03-31 Mar'09_Relatório Gerencial" xfId="34762"/>
    <cellStyle name="s_Valuation _NDF_Derivativos 2009-03-31 Mar'09_Relatório Gerencial 2" xfId="34763"/>
    <cellStyle name="s_Valuation _NDF_Derivativos 2009-03-31 Mar'09_Relatório Gerencial 2_15-FINANCEIRAS" xfId="34764"/>
    <cellStyle name="s_Valuation _NDF_Derivativos 2009-03-31 Mar'09_Relatório Gerencial_15-FINANCEIRAS" xfId="34765"/>
    <cellStyle name="s_Valuation _NDF_Derivativos 2009-03-31 Mar'09_Relatório Gerencial_15-FINANCEIRAS_1" xfId="34766"/>
    <cellStyle name="s_Valuation _NDF_Derivativos 2009-03-31 Mar'09_Relatório Gerencial_2-DRE" xfId="34767"/>
    <cellStyle name="s_Valuation _NDF_Derivativos 2009-03-31 Mar'09_Relatório Gerencial_2-DRE_Dep_Judiciais-Contingências" xfId="34768"/>
    <cellStyle name="s_Valuation _NDF_Derivativos 2009-03-31 Mar'09_Relatório Gerencial_2-DRE_DFC Gerencial" xfId="34769"/>
    <cellStyle name="s_Valuation _NDF_Derivativos 2009-03-31 Mar'09_Relatório Gerencial_2-DRE_DMPL" xfId="34770"/>
    <cellStyle name="s_Valuation _NDF_Derivativos 2009-03-31 Mar'09_Relatório Gerencial_3-Balanço" xfId="34771"/>
    <cellStyle name="s_Valuation _NDF_Derivativos 2009-03-31 Mar'09_Relatório Gerencial_7-Estoque" xfId="34772"/>
    <cellStyle name="s_Valuation _NDF_Derivativos COSAN Mar 2009" xfId="34773"/>
    <cellStyle name="s_Valuation _NDF_Derivativos COSAN Mar 2009 2" xfId="34774"/>
    <cellStyle name="s_Valuation _NDF_Derivativos COSAN Mar 2009 2_15-FINANCEIRAS" xfId="34775"/>
    <cellStyle name="s_Valuation _NDF_Derivativos COSAN Mar 2009_15-FINANCEIRAS" xfId="34776"/>
    <cellStyle name="s_Valuation _NDF_Derivativos COSAN Mar 2009_15-FINANCEIRAS_1" xfId="34777"/>
    <cellStyle name="s_Valuation _NDF_Derivativos COSAN Mar 2009_2-DRE" xfId="34778"/>
    <cellStyle name="s_Valuation _NDF_Derivativos COSAN Mar 2009_2-DRE_Dep_Judiciais-Contingências" xfId="34779"/>
    <cellStyle name="s_Valuation _NDF_Derivativos COSAN Mar 2009_2-DRE_DFC Gerencial" xfId="34780"/>
    <cellStyle name="s_Valuation _NDF_Derivativos COSAN Mar 2009_2-DRE_DMPL" xfId="34781"/>
    <cellStyle name="s_Valuation _NDF_Derivativos COSAN Mar 2009_3-Balanço" xfId="34782"/>
    <cellStyle name="s_Valuation _NDF_Derivativos COSAN Mar 2009_7-Estoque" xfId="34783"/>
    <cellStyle name="s_Valuation _NDF_Derivativos COSAN Mar 2009_Base Julho" xfId="34784"/>
    <cellStyle name="s_Valuation _NDF_Derivativos COSAN Mar 2009_Base Julho_Taxa Efetiva Cosan - Acumulado até Setembro 2011" xfId="34785"/>
    <cellStyle name="s_Valuation _NDF_Derivativos COSAN Mar 2009_Base Junho" xfId="34786"/>
    <cellStyle name="s_Valuation _NDF_Derivativos COSAN Mar 2009_Base Junho_Base Junho" xfId="34787"/>
    <cellStyle name="s_Valuation _NDF_Derivativos COSAN Mar 2009_Base Junho_Base Junho_Base Julho" xfId="34788"/>
    <cellStyle name="s_Valuation _NDF_Derivativos COSAN Mar 2009_Base Junho_Base Junho_Base Julho_Taxa Efetiva Cosan - Acumulado até Setembro 2011" xfId="34789"/>
    <cellStyle name="s_Valuation _NDF_Derivativos COSAN Mar 2009_Base Junho_Taxa Efetiva Cosan - Acumulado até Setembro 2011" xfId="34790"/>
    <cellStyle name="s_Valuation _NDF_Derivativos COSAN Mar 2009_Cosan" xfId="34791"/>
    <cellStyle name="s_Valuation _NDF_Derivativos COSAN Mar 2009_Diferido RTT Barra" xfId="34792"/>
    <cellStyle name="s_Valuation _NDF_Derivativos COSAN Mar 2009_IR Diferido" xfId="34793"/>
    <cellStyle name="s_Valuation _NDF_Derivativos COSAN Mar 2009_Ir e CS Ativo Jun 2011 (2)" xfId="34794"/>
    <cellStyle name="s_Valuation _NDF_Derivativos COSAN Mar 2009_Ir e CS Jun 2011 Cosan" xfId="34795"/>
    <cellStyle name="s_Valuation _NDF_Derivativos COSAN Mar 2009_Ir e CS Mai 2011 Cosan" xfId="34796"/>
    <cellStyle name="s_Valuation _NDF_Derivativos COSAN Mar 2009_Relatório Gerencial" xfId="34797"/>
    <cellStyle name="s_Valuation _NDF_Derivativos COSAN Mar 2009_Relatório Gerencial 2" xfId="34798"/>
    <cellStyle name="s_Valuation _NDF_Derivativos COSAN Mar 2009_Relatório Gerencial 2_15-FINANCEIRAS" xfId="34799"/>
    <cellStyle name="s_Valuation _NDF_Derivativos COSAN Mar 2009_Relatório Gerencial_15-FINANCEIRAS" xfId="34800"/>
    <cellStyle name="s_Valuation _NDF_Derivativos COSAN Mar 2009_Relatório Gerencial_15-FINANCEIRAS_1" xfId="34801"/>
    <cellStyle name="s_Valuation _NDF_Derivativos COSAN Mar 2009_Relatório Gerencial_2-DRE" xfId="34802"/>
    <cellStyle name="s_Valuation _NDF_Derivativos COSAN Mar 2009_Relatório Gerencial_2-DRE_Dep_Judiciais-Contingências" xfId="34803"/>
    <cellStyle name="s_Valuation _NDF_Derivativos COSAN Mar 2009_Relatório Gerencial_2-DRE_DFC Gerencial" xfId="34804"/>
    <cellStyle name="s_Valuation _NDF_Derivativos COSAN Mar 2009_Relatório Gerencial_2-DRE_DMPL" xfId="34805"/>
    <cellStyle name="s_Valuation _NDF_Derivativos COSAN Mar 2009_Relatório Gerencial_3-Balanço" xfId="34806"/>
    <cellStyle name="s_Valuation _NDF_Derivativos COSAN Mar 2009_Relatório Gerencial_7-Estoque" xfId="34807"/>
    <cellStyle name="s_Valuation _NDF_Diferido RTT Barra" xfId="34808"/>
    <cellStyle name="s_Valuation _NDF_ExtratosAbr'09" xfId="34809"/>
    <cellStyle name="s_Valuation _NDF_ExtratosAbr'09 2" xfId="34810"/>
    <cellStyle name="s_Valuation _NDF_ExtratosAbr'09 2_15-FINANCEIRAS" xfId="34811"/>
    <cellStyle name="s_Valuation _NDF_ExtratosAbr'09_15-FINANCEIRAS" xfId="34812"/>
    <cellStyle name="s_Valuation _NDF_ExtratosAbr'09_15-FINANCEIRAS_1" xfId="34813"/>
    <cellStyle name="s_Valuation _NDF_ExtratosAbr'09_2-DRE" xfId="34814"/>
    <cellStyle name="s_Valuation _NDF_ExtratosAbr'09_2-DRE_Dep_Judiciais-Contingências" xfId="34815"/>
    <cellStyle name="s_Valuation _NDF_ExtratosAbr'09_2-DRE_DFC Gerencial" xfId="34816"/>
    <cellStyle name="s_Valuation _NDF_ExtratosAbr'09_2-DRE_DMPL" xfId="34817"/>
    <cellStyle name="s_Valuation _NDF_ExtratosAbr'09_3-Balanço" xfId="34818"/>
    <cellStyle name="s_Valuation _NDF_ExtratosAbr'09_7-Estoque" xfId="34819"/>
    <cellStyle name="s_Valuation _NDF_ExtratosAbr'09_Base Julho" xfId="34820"/>
    <cellStyle name="s_Valuation _NDF_ExtratosAbr'09_Base Julho_Taxa Efetiva Cosan - Acumulado até Setembro 2011" xfId="34821"/>
    <cellStyle name="s_Valuation _NDF_ExtratosAbr'09_Base Junho" xfId="34822"/>
    <cellStyle name="s_Valuation _NDF_ExtratosAbr'09_Base Junho_Base Junho" xfId="34823"/>
    <cellStyle name="s_Valuation _NDF_ExtratosAbr'09_Base Junho_Base Junho_Base Julho" xfId="34824"/>
    <cellStyle name="s_Valuation _NDF_ExtratosAbr'09_Base Junho_Base Junho_Base Julho_Taxa Efetiva Cosan - Acumulado até Setembro 2011" xfId="34825"/>
    <cellStyle name="s_Valuation _NDF_ExtratosAbr'09_Base Junho_Taxa Efetiva Cosan - Acumulado até Setembro 2011" xfId="34826"/>
    <cellStyle name="s_Valuation _NDF_ExtratosAbr'09_Cosan" xfId="34827"/>
    <cellStyle name="s_Valuation _NDF_ExtratosAbr'09_Diferido RTT Barra" xfId="34828"/>
    <cellStyle name="s_Valuation _NDF_ExtratosAbr'09_IR Diferido" xfId="34829"/>
    <cellStyle name="s_Valuation _NDF_ExtratosAbr'09_Ir e CS Ativo Jun 2011 (2)" xfId="34830"/>
    <cellStyle name="s_Valuation _NDF_ExtratosAbr'09_Ir e CS Jun 2011 Cosan" xfId="34831"/>
    <cellStyle name="s_Valuation _NDF_ExtratosAbr'09_Ir e CS Mai 2011 Cosan" xfId="34832"/>
    <cellStyle name="s_Valuation _NDF_ExtratosAbr'09_Relatório Gerencial" xfId="34833"/>
    <cellStyle name="s_Valuation _NDF_ExtratosAbr'09_Relatório Gerencial 2" xfId="34834"/>
    <cellStyle name="s_Valuation _NDF_ExtratosAbr'09_Relatório Gerencial 2_15-FINANCEIRAS" xfId="34835"/>
    <cellStyle name="s_Valuation _NDF_ExtratosAbr'09_Relatório Gerencial_15-FINANCEIRAS" xfId="34836"/>
    <cellStyle name="s_Valuation _NDF_ExtratosAbr'09_Relatório Gerencial_15-FINANCEIRAS_1" xfId="34837"/>
    <cellStyle name="s_Valuation _NDF_ExtratosAbr'09_Relatório Gerencial_2-DRE" xfId="34838"/>
    <cellStyle name="s_Valuation _NDF_ExtratosAbr'09_Relatório Gerencial_2-DRE_Dep_Judiciais-Contingências" xfId="34839"/>
    <cellStyle name="s_Valuation _NDF_ExtratosAbr'09_Relatório Gerencial_2-DRE_DFC Gerencial" xfId="34840"/>
    <cellStyle name="s_Valuation _NDF_ExtratosAbr'09_Relatório Gerencial_2-DRE_DMPL" xfId="34841"/>
    <cellStyle name="s_Valuation _NDF_ExtratosAbr'09_Relatório Gerencial_3-Balanço" xfId="34842"/>
    <cellStyle name="s_Valuation _NDF_ExtratosAbr'09_Relatório Gerencial_7-Estoque" xfId="34843"/>
    <cellStyle name="s_Valuation _NDF_ExtratosMai'09" xfId="34844"/>
    <cellStyle name="s_Valuation _NDF_ExtratosMai'09 2" xfId="34845"/>
    <cellStyle name="s_Valuation _NDF_ExtratosMai'09 2_15-FINANCEIRAS" xfId="34846"/>
    <cellStyle name="s_Valuation _NDF_ExtratosMai'09_15-FINANCEIRAS" xfId="34847"/>
    <cellStyle name="s_Valuation _NDF_ExtratosMai'09_15-FINANCEIRAS_1" xfId="34848"/>
    <cellStyle name="s_Valuation _NDF_ExtratosMai'09_2-DRE" xfId="34849"/>
    <cellStyle name="s_Valuation _NDF_ExtratosMai'09_2-DRE_Dep_Judiciais-Contingências" xfId="34850"/>
    <cellStyle name="s_Valuation _NDF_ExtratosMai'09_2-DRE_DFC Gerencial" xfId="34851"/>
    <cellStyle name="s_Valuation _NDF_ExtratosMai'09_2-DRE_DMPL" xfId="34852"/>
    <cellStyle name="s_Valuation _NDF_ExtratosMai'09_3-Balanço" xfId="34853"/>
    <cellStyle name="s_Valuation _NDF_ExtratosMai'09_7-Estoque" xfId="34854"/>
    <cellStyle name="s_Valuation _NDF_ExtratosMai'09_Base Julho" xfId="34855"/>
    <cellStyle name="s_Valuation _NDF_ExtratosMai'09_Base Julho_Taxa Efetiva Cosan - Acumulado até Setembro 2011" xfId="34856"/>
    <cellStyle name="s_Valuation _NDF_ExtratosMai'09_Base Junho" xfId="34857"/>
    <cellStyle name="s_Valuation _NDF_ExtratosMai'09_Base Junho_Base Junho" xfId="34858"/>
    <cellStyle name="s_Valuation _NDF_ExtratosMai'09_Base Junho_Base Junho_Base Julho" xfId="34859"/>
    <cellStyle name="s_Valuation _NDF_ExtratosMai'09_Base Junho_Base Junho_Base Julho_Taxa Efetiva Cosan - Acumulado até Setembro 2011" xfId="34860"/>
    <cellStyle name="s_Valuation _NDF_ExtratosMai'09_Base Junho_Taxa Efetiva Cosan - Acumulado até Setembro 2011" xfId="34861"/>
    <cellStyle name="s_Valuation _NDF_ExtratosMai'09_Cosan" xfId="34862"/>
    <cellStyle name="s_Valuation _NDF_ExtratosMai'09_Diferido RTT Barra" xfId="34863"/>
    <cellStyle name="s_Valuation _NDF_ExtratosMai'09_IR Diferido" xfId="34864"/>
    <cellStyle name="s_Valuation _NDF_ExtratosMai'09_Ir e CS Ativo Jun 2011 (2)" xfId="34865"/>
    <cellStyle name="s_Valuation _NDF_ExtratosMai'09_Ir e CS Jun 2011 Cosan" xfId="34866"/>
    <cellStyle name="s_Valuation _NDF_ExtratosMai'09_Ir e CS Mai 2011 Cosan" xfId="34867"/>
    <cellStyle name="s_Valuation _NDF_ExtratosMai'09_Relatório Gerencial" xfId="34868"/>
    <cellStyle name="s_Valuation _NDF_ExtratosMai'09_Relatório Gerencial 2" xfId="34869"/>
    <cellStyle name="s_Valuation _NDF_ExtratosMai'09_Relatório Gerencial 2_15-FINANCEIRAS" xfId="34870"/>
    <cellStyle name="s_Valuation _NDF_ExtratosMai'09_Relatório Gerencial_15-FINANCEIRAS" xfId="34871"/>
    <cellStyle name="s_Valuation _NDF_ExtratosMai'09_Relatório Gerencial_15-FINANCEIRAS_1" xfId="34872"/>
    <cellStyle name="s_Valuation _NDF_ExtratosMai'09_Relatório Gerencial_2-DRE" xfId="34873"/>
    <cellStyle name="s_Valuation _NDF_ExtratosMai'09_Relatório Gerencial_2-DRE_Dep_Judiciais-Contingências" xfId="34874"/>
    <cellStyle name="s_Valuation _NDF_ExtratosMai'09_Relatório Gerencial_2-DRE_DFC Gerencial" xfId="34875"/>
    <cellStyle name="s_Valuation _NDF_ExtratosMai'09_Relatório Gerencial_2-DRE_DMPL" xfId="34876"/>
    <cellStyle name="s_Valuation _NDF_ExtratosMai'09_Relatório Gerencial_3-Balanço" xfId="34877"/>
    <cellStyle name="s_Valuation _NDF_ExtratosMai'09_Relatório Gerencial_7-Estoque" xfId="34878"/>
    <cellStyle name="s_Valuation _NDF_IR Diferido" xfId="34879"/>
    <cellStyle name="s_Valuation _NDF_Ir e CS Ativo Jun 2011 (2)" xfId="34880"/>
    <cellStyle name="s_Valuation _NDF_Ir e CS Jun 2011 Cosan" xfId="34881"/>
    <cellStyle name="s_Valuation _NDF_Ir e CS Mai 2011 Cosan" xfId="34882"/>
    <cellStyle name="s_Valuation _NDF_MtM NDF - Swap Maio 10" xfId="34883"/>
    <cellStyle name="s_Valuation _NDF_MtM NDF - Swap Maio 10 2" xfId="34884"/>
    <cellStyle name="s_Valuation _NDF_MtM NDF - Swap Maio 10 2_15-FINANCEIRAS" xfId="34885"/>
    <cellStyle name="s_Valuation _NDF_MtM NDF - Swap Maio 10_15-FINANCEIRAS" xfId="34886"/>
    <cellStyle name="s_Valuation _NDF_MtM NDF - Swap Maio 10_15-FINANCEIRAS_1" xfId="34887"/>
    <cellStyle name="s_Valuation _NDF_MtM NDF - Swap Maio 10_2-DRE" xfId="34888"/>
    <cellStyle name="s_Valuation _NDF_MtM NDF - Swap Maio 10_2-DRE_Dep_Judiciais-Contingências" xfId="34889"/>
    <cellStyle name="s_Valuation _NDF_MtM NDF - Swap Maio 10_2-DRE_DFC Gerencial" xfId="34890"/>
    <cellStyle name="s_Valuation _NDF_MtM NDF - Swap Maio 10_2-DRE_DMPL" xfId="34891"/>
    <cellStyle name="s_Valuation _NDF_MtM NDF - Swap Maio 10_3-Balanço" xfId="34892"/>
    <cellStyle name="s_Valuation _NDF_MtM NDF - Swap Maio 10_7-Estoque" xfId="34893"/>
    <cellStyle name="s_Valuation _NDF_MtM NDF - Swap Morgan Setembro - CCL 09" xfId="34894"/>
    <cellStyle name="s_Valuation _NDF_MtM NDF - Swap Morgan Setembro - CCL 09 2" xfId="34895"/>
    <cellStyle name="s_Valuation _NDF_MtM NDF - Swap Morgan Setembro - CCL 09 2_15-FINANCEIRAS" xfId="34896"/>
    <cellStyle name="s_Valuation _NDF_MtM NDF - Swap Morgan Setembro - CCL 09_15-FINANCEIRAS" xfId="34897"/>
    <cellStyle name="s_Valuation _NDF_MtM NDF - Swap Morgan Setembro - CCL 09_15-FINANCEIRAS_1" xfId="34898"/>
    <cellStyle name="s_Valuation _NDF_MtM NDF - Swap Morgan Setembro - CCL 09_2-DRE" xfId="34899"/>
    <cellStyle name="s_Valuation _NDF_MtM NDF - Swap Morgan Setembro - CCL 09_2-DRE_Dep_Judiciais-Contingências" xfId="34900"/>
    <cellStyle name="s_Valuation _NDF_MtM NDF - Swap Morgan Setembro - CCL 09_2-DRE_DFC Gerencial" xfId="34901"/>
    <cellStyle name="s_Valuation _NDF_MtM NDF - Swap Morgan Setembro - CCL 09_2-DRE_DMPL" xfId="34902"/>
    <cellStyle name="s_Valuation _NDF_MtM NDF - Swap Morgan Setembro - CCL 09_3-Balanço" xfId="34903"/>
    <cellStyle name="s_Valuation _NDF_MtM NDF - Swap Morgan Setembro - CCL 09_7-Estoque" xfId="34904"/>
    <cellStyle name="s_Valuation _NDF_MtM NDF - Swap Morgan Setembro - CCL 09_Relatório Gerencial" xfId="34905"/>
    <cellStyle name="s_Valuation _NDF_MtM NDF - Swap Morgan Setembro - CCL 09_Relatório Gerencial 2" xfId="34906"/>
    <cellStyle name="s_Valuation _NDF_MtM NDF - Swap Morgan Setembro - CCL 09_Relatório Gerencial 2_15-FINANCEIRAS" xfId="34907"/>
    <cellStyle name="s_Valuation _NDF_MtM NDF - Swap Morgan Setembro - CCL 09_Relatório Gerencial_15-FINANCEIRAS" xfId="34908"/>
    <cellStyle name="s_Valuation _NDF_MtM NDF - Swap Morgan Setembro - CCL 09_Relatório Gerencial_15-FINANCEIRAS_1" xfId="34909"/>
    <cellStyle name="s_Valuation _NDF_MtM NDF - Swap Morgan Setembro - CCL 09_Relatório Gerencial_2-DRE" xfId="34910"/>
    <cellStyle name="s_Valuation _NDF_MtM NDF - Swap Morgan Setembro - CCL 09_Relatório Gerencial_2-DRE_Dep_Judiciais-Contingências" xfId="34911"/>
    <cellStyle name="s_Valuation _NDF_MtM NDF - Swap Morgan Setembro - CCL 09_Relatório Gerencial_2-DRE_DFC Gerencial" xfId="34912"/>
    <cellStyle name="s_Valuation _NDF_MtM NDF - Swap Morgan Setembro - CCL 09_Relatório Gerencial_2-DRE_DMPL" xfId="34913"/>
    <cellStyle name="s_Valuation _NDF_MtM NDF - Swap Morgan Setembro - CCL 09_Relatório Gerencial_3-Balanço" xfId="34914"/>
    <cellStyle name="s_Valuation _NDF_MtM NDF - Swap Morgan Setembro - CCL 09_Relatório Gerencial_7-Estoque" xfId="34915"/>
    <cellStyle name="s_Valuation _NDF_MtM NDF e Swap Morgan Ago 09" xfId="34916"/>
    <cellStyle name="s_Valuation _NDF_MtM NDF e Swap Morgan Ago 09 2" xfId="34917"/>
    <cellStyle name="s_Valuation _NDF_MtM NDF e Swap Morgan Ago 09 2_15-FINANCEIRAS" xfId="34918"/>
    <cellStyle name="s_Valuation _NDF_MtM NDF e Swap Morgan Ago 09_15-FINANCEIRAS" xfId="34919"/>
    <cellStyle name="s_Valuation _NDF_MtM NDF e Swap Morgan Ago 09_15-FINANCEIRAS_1" xfId="34920"/>
    <cellStyle name="s_Valuation _NDF_MtM NDF e Swap Morgan Ago 09_2-DRE" xfId="34921"/>
    <cellStyle name="s_Valuation _NDF_MtM NDF e Swap Morgan Ago 09_2-DRE_Dep_Judiciais-Contingências" xfId="34922"/>
    <cellStyle name="s_Valuation _NDF_MtM NDF e Swap Morgan Ago 09_2-DRE_DFC Gerencial" xfId="34923"/>
    <cellStyle name="s_Valuation _NDF_MtM NDF e Swap Morgan Ago 09_2-DRE_DMPL" xfId="34924"/>
    <cellStyle name="s_Valuation _NDF_MtM NDF e Swap Morgan Ago 09_3-Balanço" xfId="34925"/>
    <cellStyle name="s_Valuation _NDF_MtM NDF e Swap Morgan Ago 09_7-Estoque" xfId="34926"/>
    <cellStyle name="s_Valuation _NDF_MtM NDF e Swap Morgan Ago 09_Relatório Gerencial" xfId="34927"/>
    <cellStyle name="s_Valuation _NDF_MtM NDF e Swap Morgan Ago 09_Relatório Gerencial 2" xfId="34928"/>
    <cellStyle name="s_Valuation _NDF_MtM NDF e Swap Morgan Ago 09_Relatório Gerencial 2_15-FINANCEIRAS" xfId="34929"/>
    <cellStyle name="s_Valuation _NDF_MtM NDF e Swap Morgan Ago 09_Relatório Gerencial_15-FINANCEIRAS" xfId="34930"/>
    <cellStyle name="s_Valuation _NDF_MtM NDF e Swap Morgan Ago 09_Relatório Gerencial_15-FINANCEIRAS_1" xfId="34931"/>
    <cellStyle name="s_Valuation _NDF_MtM NDF e Swap Morgan Ago 09_Relatório Gerencial_2-DRE" xfId="34932"/>
    <cellStyle name="s_Valuation _NDF_MtM NDF e Swap Morgan Ago 09_Relatório Gerencial_2-DRE_Dep_Judiciais-Contingências" xfId="34933"/>
    <cellStyle name="s_Valuation _NDF_MtM NDF e Swap Morgan Ago 09_Relatório Gerencial_2-DRE_DFC Gerencial" xfId="34934"/>
    <cellStyle name="s_Valuation _NDF_MtM NDF e Swap Morgan Ago 09_Relatório Gerencial_2-DRE_DMPL" xfId="34935"/>
    <cellStyle name="s_Valuation _NDF_MtM NDF e Swap Morgan Ago 09_Relatório Gerencial_3-Balanço" xfId="34936"/>
    <cellStyle name="s_Valuation _NDF_MtM NDF e Swap Morgan Ago 09_Relatório Gerencial_7-Estoque" xfId="34937"/>
    <cellStyle name="s_Valuation _NDF_MTM Swap Morgan Stanley" xfId="34938"/>
    <cellStyle name="s_Valuation _NDF_MtM Swap Morgan Stanley 130109" xfId="34939"/>
    <cellStyle name="s_Valuation _NDF_MtM Swap Morgan Stanley 130109 2" xfId="34940"/>
    <cellStyle name="s_Valuation _NDF_MtM Swap Morgan Stanley 130109 2_15-FINANCEIRAS" xfId="34941"/>
    <cellStyle name="s_Valuation _NDF_MtM Swap Morgan Stanley 130109_15-FINANCEIRAS" xfId="34942"/>
    <cellStyle name="s_Valuation _NDF_MtM Swap Morgan Stanley 130109_15-FINANCEIRAS_1" xfId="34943"/>
    <cellStyle name="s_Valuation _NDF_MtM Swap Morgan Stanley 130109_2-DRE" xfId="34944"/>
    <cellStyle name="s_Valuation _NDF_MtM Swap Morgan Stanley 130109_2-DRE_Dep_Judiciais-Contingências" xfId="34945"/>
    <cellStyle name="s_Valuation _NDF_MtM Swap Morgan Stanley 130109_2-DRE_DFC Gerencial" xfId="34946"/>
    <cellStyle name="s_Valuation _NDF_MtM Swap Morgan Stanley 130109_2-DRE_DMPL" xfId="34947"/>
    <cellStyle name="s_Valuation _NDF_MtM Swap Morgan Stanley 130109_3-Balanço" xfId="34948"/>
    <cellStyle name="s_Valuation _NDF_MtM Swap Morgan Stanley 130109_7-Estoque" xfId="34949"/>
    <cellStyle name="s_Valuation _NDF_MtM Swap Morgan Stanley 130109_Relatório Gerencial" xfId="34950"/>
    <cellStyle name="s_Valuation _NDF_MtM Swap Morgan Stanley 130109_Relatório Gerencial 2" xfId="34951"/>
    <cellStyle name="s_Valuation _NDF_MtM Swap Morgan Stanley 130109_Relatório Gerencial 2_15-FINANCEIRAS" xfId="34952"/>
    <cellStyle name="s_Valuation _NDF_MtM Swap Morgan Stanley 130109_Relatório Gerencial_15-FINANCEIRAS" xfId="34953"/>
    <cellStyle name="s_Valuation _NDF_MtM Swap Morgan Stanley 130109_Relatório Gerencial_15-FINANCEIRAS_1" xfId="34954"/>
    <cellStyle name="s_Valuation _NDF_MtM Swap Morgan Stanley 130109_Relatório Gerencial_2-DRE" xfId="34955"/>
    <cellStyle name="s_Valuation _NDF_MtM Swap Morgan Stanley 130109_Relatório Gerencial_2-DRE_Dep_Judiciais-Contingências" xfId="34956"/>
    <cellStyle name="s_Valuation _NDF_MtM Swap Morgan Stanley 130109_Relatório Gerencial_2-DRE_DFC Gerencial" xfId="34957"/>
    <cellStyle name="s_Valuation _NDF_MtM Swap Morgan Stanley 130109_Relatório Gerencial_2-DRE_DMPL" xfId="34958"/>
    <cellStyle name="s_Valuation _NDF_MtM Swap Morgan Stanley 130109_Relatório Gerencial_3-Balanço" xfId="34959"/>
    <cellStyle name="s_Valuation _NDF_MtM Swap Morgan Stanley 130109_Relatório Gerencial_7-Estoque" xfId="34960"/>
    <cellStyle name="s_Valuation _NDF_MTM Swap Morgan Stanley 2" xfId="34961"/>
    <cellStyle name="s_Valuation _NDF_MTM Swap Morgan Stanley 2_15-FINANCEIRAS" xfId="34962"/>
    <cellStyle name="s_Valuation _NDF_MTM Swap Morgan Stanley 3" xfId="34963"/>
    <cellStyle name="s_Valuation _NDF_MTM Swap Morgan Stanley 3_15-FINANCEIRAS" xfId="34964"/>
    <cellStyle name="s_Valuation _NDF_MTM Swap Morgan Stanley 4" xfId="34965"/>
    <cellStyle name="s_Valuation _NDF_MTM Swap Morgan Stanley 4_15-FINANCEIRAS" xfId="34966"/>
    <cellStyle name="s_Valuation _NDF_MTM Swap Morgan Stanley_15-FINANCEIRAS" xfId="34967"/>
    <cellStyle name="s_Valuation _NDF_MTM Swap Morgan Stanley_15-FINANCEIRAS_1" xfId="34968"/>
    <cellStyle name="s_Valuation _NDF_MTM Swap Morgan Stanley_2-DRE" xfId="34969"/>
    <cellStyle name="s_Valuation _NDF_MTM Swap Morgan Stanley_2-DRE_Dep_Judiciais-Contingências" xfId="34970"/>
    <cellStyle name="s_Valuation _NDF_MTM Swap Morgan Stanley_2-DRE_DFC Gerencial" xfId="34971"/>
    <cellStyle name="s_Valuation _NDF_MTM Swap Morgan Stanley_2-DRE_DMPL" xfId="34972"/>
    <cellStyle name="s_Valuation _NDF_MTM Swap Morgan Stanley_3-Balanço" xfId="34973"/>
    <cellStyle name="s_Valuation _NDF_MTM Swap Morgan Stanley_7-Estoque" xfId="34974"/>
    <cellStyle name="s_Valuation _NDF_MTM Swap Morgan Stanley_Relatório Gerencial" xfId="34975"/>
    <cellStyle name="s_Valuation _NDF_MTM Swap Morgan Stanley_Relatório Gerencial 2" xfId="34976"/>
    <cellStyle name="s_Valuation _NDF_MTM Swap Morgan Stanley_Relatório Gerencial 2_15-FINANCEIRAS" xfId="34977"/>
    <cellStyle name="s_Valuation _NDF_MTM Swap Morgan Stanley_Relatório Gerencial_15-FINANCEIRAS" xfId="34978"/>
    <cellStyle name="s_Valuation _NDF_MTM Swap Morgan Stanley_Relatório Gerencial_15-FINANCEIRAS_1" xfId="34979"/>
    <cellStyle name="s_Valuation _NDF_MTM Swap Morgan Stanley_Relatório Gerencial_2-DRE" xfId="34980"/>
    <cellStyle name="s_Valuation _NDF_MTM Swap Morgan Stanley_Relatório Gerencial_2-DRE_Dep_Judiciais-Contingências" xfId="34981"/>
    <cellStyle name="s_Valuation _NDF_MTM Swap Morgan Stanley_Relatório Gerencial_2-DRE_DFC Gerencial" xfId="34982"/>
    <cellStyle name="s_Valuation _NDF_MTM Swap Morgan Stanley_Relatório Gerencial_2-DRE_DMPL" xfId="34983"/>
    <cellStyle name="s_Valuation _NDF_MTM Swap Morgan Stanley_Relatório Gerencial_3-Balanço" xfId="34984"/>
    <cellStyle name="s_Valuation _NDF_MTM Swap Morgan Stanley_Relatório Gerencial_7-Estoque" xfId="34985"/>
    <cellStyle name="s_Valuation _NDF_MtM Swap NOV08 CF" xfId="34986"/>
    <cellStyle name="s_Valuation _NDF_MtM Swap NOV08 CF 2" xfId="34987"/>
    <cellStyle name="s_Valuation _NDF_MtM Swap NOV08 CF 2_15-FINANCEIRAS" xfId="34988"/>
    <cellStyle name="s_Valuation _NDF_MtM Swap NOV08 CF_15-FINANCEIRAS" xfId="34989"/>
    <cellStyle name="s_Valuation _NDF_MtM Swap NOV08 CF_15-FINANCEIRAS_1" xfId="34990"/>
    <cellStyle name="s_Valuation _NDF_MtM Swap NOV08 CF_2-DRE" xfId="34991"/>
    <cellStyle name="s_Valuation _NDF_MtM Swap NOV08 CF_2-DRE_Dep_Judiciais-Contingências" xfId="34992"/>
    <cellStyle name="s_Valuation _NDF_MtM Swap NOV08 CF_2-DRE_DFC Gerencial" xfId="34993"/>
    <cellStyle name="s_Valuation _NDF_MtM Swap NOV08 CF_2-DRE_DMPL" xfId="34994"/>
    <cellStyle name="s_Valuation _NDF_MtM Swap NOV08 CF_3-Balanço" xfId="34995"/>
    <cellStyle name="s_Valuation _NDF_MtM Swap NOV08 CF_7-Estoque" xfId="34996"/>
    <cellStyle name="s_Valuation _NDF_MtM Swap NOV08 CF_Relatório Gerencial" xfId="34997"/>
    <cellStyle name="s_Valuation _NDF_MtM Swap NOV08 CF_Relatório Gerencial 2" xfId="34998"/>
    <cellStyle name="s_Valuation _NDF_MtM Swap NOV08 CF_Relatório Gerencial 2_15-FINANCEIRAS" xfId="34999"/>
    <cellStyle name="s_Valuation _NDF_MtM Swap NOV08 CF_Relatório Gerencial_15-FINANCEIRAS" xfId="35000"/>
    <cellStyle name="s_Valuation _NDF_MtM Swap NOV08 CF_Relatório Gerencial_15-FINANCEIRAS_1" xfId="35001"/>
    <cellStyle name="s_Valuation _NDF_MtM Swap NOV08 CF_Relatório Gerencial_2-DRE" xfId="35002"/>
    <cellStyle name="s_Valuation _NDF_MtM Swap NOV08 CF_Relatório Gerencial_2-DRE_Dep_Judiciais-Contingências" xfId="35003"/>
    <cellStyle name="s_Valuation _NDF_MtM Swap NOV08 CF_Relatório Gerencial_2-DRE_DFC Gerencial" xfId="35004"/>
    <cellStyle name="s_Valuation _NDF_MtM Swap NOV08 CF_Relatório Gerencial_2-DRE_DMPL" xfId="35005"/>
    <cellStyle name="s_Valuation _NDF_MtM Swap NOV08 CF_Relatório Gerencial_3-Balanço" xfId="35006"/>
    <cellStyle name="s_Valuation _NDF_MtM Swap NOV08 CF_Relatório Gerencial_7-Estoque" xfId="35007"/>
    <cellStyle name="s_Valuation _NDF_NDF Forward" xfId="35008"/>
    <cellStyle name="s_Valuation _NDF_NDF Forward 2" xfId="35009"/>
    <cellStyle name="s_Valuation _NDF_NDF Forward 2_15-FINANCEIRAS" xfId="35010"/>
    <cellStyle name="s_Valuation _NDF_NDF Forward_15-FINANCEIRAS" xfId="35011"/>
    <cellStyle name="s_Valuation _NDF_NDF Forward_15-FINANCEIRAS_1" xfId="35012"/>
    <cellStyle name="s_Valuation _NDF_NDF Forward_2-DRE" xfId="35013"/>
    <cellStyle name="s_Valuation _NDF_NDF Forward_2-DRE_Dep_Judiciais-Contingências" xfId="35014"/>
    <cellStyle name="s_Valuation _NDF_NDF Forward_2-DRE_DFC Gerencial" xfId="35015"/>
    <cellStyle name="s_Valuation _NDF_NDF Forward_2-DRE_DMPL" xfId="35016"/>
    <cellStyle name="s_Valuation _NDF_NDF Forward_3-Balanço" xfId="35017"/>
    <cellStyle name="s_Valuation _NDF_NDF Forward_7-Estoque" xfId="35018"/>
    <cellStyle name="s_Valuation _NDF_NDF Forward_Relatório Gerencial" xfId="35019"/>
    <cellStyle name="s_Valuation _NDF_NDF Forward_Relatório Gerencial 2" xfId="35020"/>
    <cellStyle name="s_Valuation _NDF_NDF Forward_Relatório Gerencial 2_15-FINANCEIRAS" xfId="35021"/>
    <cellStyle name="s_Valuation _NDF_NDF Forward_Relatório Gerencial_15-FINANCEIRAS" xfId="35022"/>
    <cellStyle name="s_Valuation _NDF_NDF Forward_Relatório Gerencial_15-FINANCEIRAS_1" xfId="35023"/>
    <cellStyle name="s_Valuation _NDF_NDF Forward_Relatório Gerencial_2-DRE" xfId="35024"/>
    <cellStyle name="s_Valuation _NDF_NDF Forward_Relatório Gerencial_2-DRE_Dep_Judiciais-Contingências" xfId="35025"/>
    <cellStyle name="s_Valuation _NDF_NDF Forward_Relatório Gerencial_2-DRE_DFC Gerencial" xfId="35026"/>
    <cellStyle name="s_Valuation _NDF_NDF Forward_Relatório Gerencial_2-DRE_DMPL" xfId="35027"/>
    <cellStyle name="s_Valuation _NDF_NDF Forward_Relatório Gerencial_3-Balanço" xfId="35028"/>
    <cellStyle name="s_Valuation _NDF_NDF Forward_Relatório Gerencial_7-Estoque" xfId="35029"/>
    <cellStyle name="s_Valuation _NDF_Relatório Gerencial" xfId="35030"/>
    <cellStyle name="s_Valuation _NDF_Relatório Gerencial 2" xfId="35031"/>
    <cellStyle name="s_Valuation _NDF_Relatório Gerencial 2_15-FINANCEIRAS" xfId="35032"/>
    <cellStyle name="s_Valuation _NDF_Relatório Gerencial_15-FINANCEIRAS" xfId="35033"/>
    <cellStyle name="s_Valuation _NDF_Relatório Gerencial_15-FINANCEIRAS_1" xfId="35034"/>
    <cellStyle name="s_Valuation _NDF_Relatório Gerencial_2-DRE" xfId="35035"/>
    <cellStyle name="s_Valuation _NDF_Relatório Gerencial_2-DRE_Dep_Judiciais-Contingências" xfId="35036"/>
    <cellStyle name="s_Valuation _NDF_Relatório Gerencial_2-DRE_DFC Gerencial" xfId="35037"/>
    <cellStyle name="s_Valuation _NDF_Relatório Gerencial_2-DRE_DMPL" xfId="35038"/>
    <cellStyle name="s_Valuation _NDF_Relatório Gerencial_3-Balanço" xfId="35039"/>
    <cellStyle name="s_Valuation _NDF_Relatório Gerencial_7-Estoque" xfId="35040"/>
    <cellStyle name="s_Valuation _NDF_Swap - CCL" xfId="35041"/>
    <cellStyle name="s_Valuation _NDF_Swap - CCL 2" xfId="35042"/>
    <cellStyle name="s_Valuation _NDF_Swap - CCL 2_15-FINANCEIRAS" xfId="35043"/>
    <cellStyle name="s_Valuation _NDF_Swap - CCL_15-FINANCEIRAS" xfId="35044"/>
    <cellStyle name="s_Valuation _NDF_Swap - CCL_15-FINANCEIRAS_1" xfId="35045"/>
    <cellStyle name="s_Valuation _NDF_Swap - CCL_2-DRE" xfId="35046"/>
    <cellStyle name="s_Valuation _NDF_Swap - CCL_2-DRE_Dep_Judiciais-Contingências" xfId="35047"/>
    <cellStyle name="s_Valuation _NDF_Swap - CCL_2-DRE_DFC Gerencial" xfId="35048"/>
    <cellStyle name="s_Valuation _NDF_Swap - CCL_2-DRE_DMPL" xfId="35049"/>
    <cellStyle name="s_Valuation _NDF_Swap - CCL_3-Balanço" xfId="35050"/>
    <cellStyle name="s_Valuation _NDF_Swap - CCL_7-Estoque" xfId="35051"/>
    <cellStyle name="s_Valuation _NDF_Swap Standard" xfId="35052"/>
    <cellStyle name="s_Valuation _NDF_Swap Standard 2" xfId="35053"/>
    <cellStyle name="s_Valuation _NDF_Swap Standard 2_15-FINANCEIRAS" xfId="35054"/>
    <cellStyle name="s_Valuation _NDF_Swap Standard_15-FINANCEIRAS" xfId="35055"/>
    <cellStyle name="s_Valuation _NDF_Swap Standard_15-FINANCEIRAS_1" xfId="35056"/>
    <cellStyle name="s_Valuation _NDF_Swap Standard_2-DRE" xfId="35057"/>
    <cellStyle name="s_Valuation _NDF_Swap Standard_2-DRE_Dep_Judiciais-Contingências" xfId="35058"/>
    <cellStyle name="s_Valuation _NDF_Swap Standard_2-DRE_DFC Gerencial" xfId="35059"/>
    <cellStyle name="s_Valuation _NDF_Swap Standard_2-DRE_DMPL" xfId="35060"/>
    <cellStyle name="s_Valuation _NDF_Swap Standard_3-Balanço" xfId="35061"/>
    <cellStyle name="s_Valuation _NDF_Swap Standard_7-Estoque" xfId="35062"/>
    <cellStyle name="s_Valuation _Opex ccl real" xfId="35063"/>
    <cellStyle name="s_Valuation _Opex ccl real 2" xfId="35064"/>
    <cellStyle name="s_Valuation _Opex ccl real 2_15-FINANCEIRAS" xfId="35065"/>
    <cellStyle name="s_Valuation _Opex ccl real_15-FINANCEIRAS" xfId="35066"/>
    <cellStyle name="s_Valuation _Opex ccl real_15-FINANCEIRAS_1" xfId="35067"/>
    <cellStyle name="s_Valuation _Opex ccl real_2-DRE" xfId="35068"/>
    <cellStyle name="s_Valuation _Opex ccl real_2-DRE_Dep_Judiciais-Contingências" xfId="35069"/>
    <cellStyle name="s_Valuation _Opex ccl real_2-DRE_DFC Gerencial" xfId="35070"/>
    <cellStyle name="s_Valuation _Opex ccl real_2-DRE_DMPL" xfId="35071"/>
    <cellStyle name="s_Valuation _Opex ccl real_3-Balanço" xfId="35072"/>
    <cellStyle name="s_Valuation _Opex ccl real_3-Balanço 2" xfId="35073"/>
    <cellStyle name="s_Valuation _Opex ccl real_3-Balanço 2_15-FINANCEIRAS" xfId="35074"/>
    <cellStyle name="s_Valuation _Opex ccl real_3-Balanço_1" xfId="35075"/>
    <cellStyle name="s_Valuation _Opex ccl real_3-Balanço_15-FINANCEIRAS" xfId="35076"/>
    <cellStyle name="s_Valuation _Opex ccl real_3-Balanço_15-FINANCEIRAS_1" xfId="35077"/>
    <cellStyle name="s_Valuation _Opex ccl real_3-Balanço_2-DRE" xfId="35078"/>
    <cellStyle name="s_Valuation _Opex ccl real_3-Balanço_2-DRE_Dep_Judiciais-Contingências" xfId="35079"/>
    <cellStyle name="s_Valuation _Opex ccl real_3-Balanço_2-DRE_DFC Gerencial" xfId="35080"/>
    <cellStyle name="s_Valuation _Opex ccl real_3-Balanço_2-DRE_DMPL" xfId="35081"/>
    <cellStyle name="s_Valuation _Opex ccl real_3-Balanço_3-Balanço" xfId="35082"/>
    <cellStyle name="s_Valuation _Opex ccl real_3-Balanço_7-Estoque" xfId="35083"/>
    <cellStyle name="s_Valuation _Opex ccl real_7-Estoque" xfId="35084"/>
    <cellStyle name="s_Valuation _Opex ccl real_Balanço" xfId="35085"/>
    <cellStyle name="s_Valuation _Opex ccl real_CCL" xfId="35086"/>
    <cellStyle name="s_Valuation _Opex ccl real_CCL 2" xfId="35087"/>
    <cellStyle name="s_Valuation _Opex ccl real_CCL 2_15-FINANCEIRAS" xfId="35088"/>
    <cellStyle name="s_Valuation _Opex ccl real_CCL_15-FINANCEIRAS" xfId="35089"/>
    <cellStyle name="s_Valuation _Opex ccl real_CCL_15-FINANCEIRAS_1" xfId="35090"/>
    <cellStyle name="s_Valuation _Opex ccl real_CCL_2-DRE" xfId="35091"/>
    <cellStyle name="s_Valuation _Opex ccl real_CCL_2-DRE_Dep_Judiciais-Contingências" xfId="35092"/>
    <cellStyle name="s_Valuation _Opex ccl real_CCL_2-DRE_DFC Gerencial" xfId="35093"/>
    <cellStyle name="s_Valuation _Opex ccl real_CCL_2-DRE_DMPL" xfId="35094"/>
    <cellStyle name="s_Valuation _Opex ccl real_CCL_3-Balanço" xfId="35095"/>
    <cellStyle name="s_Valuation _Opex ccl real_CCL_3-Balanço 2" xfId="35096"/>
    <cellStyle name="s_Valuation _Opex ccl real_CCL_3-Balanço 2_15-FINANCEIRAS" xfId="35097"/>
    <cellStyle name="s_Valuation _Opex ccl real_CCL_3-Balanço_1" xfId="35098"/>
    <cellStyle name="s_Valuation _Opex ccl real_CCL_3-Balanço_15-FINANCEIRAS" xfId="35099"/>
    <cellStyle name="s_Valuation _Opex ccl real_CCL_3-Balanço_15-FINANCEIRAS_1" xfId="35100"/>
    <cellStyle name="s_Valuation _Opex ccl real_CCL_3-Balanço_2-DRE" xfId="35101"/>
    <cellStyle name="s_Valuation _Opex ccl real_CCL_3-Balanço_2-DRE_Dep_Judiciais-Contingências" xfId="35102"/>
    <cellStyle name="s_Valuation _Opex ccl real_CCL_3-Balanço_2-DRE_DFC Gerencial" xfId="35103"/>
    <cellStyle name="s_Valuation _Opex ccl real_CCL_3-Balanço_2-DRE_DMPL" xfId="35104"/>
    <cellStyle name="s_Valuation _Opex ccl real_CCL_3-Balanço_3-Balanço" xfId="35105"/>
    <cellStyle name="s_Valuation _Opex ccl real_CCL_3-Balanço_7-Estoque" xfId="35106"/>
    <cellStyle name="s_Valuation _Opex ccl real_CCL_7-Estoque" xfId="35107"/>
    <cellStyle name="s_Valuation _Opex ccl real_CCL_Balanço" xfId="35108"/>
    <cellStyle name="s_Valuation _Opex ccl real_CCL_IR Diferido" xfId="35109"/>
    <cellStyle name="s_Valuation _Opex ccl real_Diferenças outubro CAN- (2)" xfId="35110"/>
    <cellStyle name="s_Valuation _Opex ccl real_Diferenças outubro CAN- (2) 2" xfId="35111"/>
    <cellStyle name="s_Valuation _Opex ccl real_Diferenças outubro CAN- (2) 2_15-FINANCEIRAS" xfId="35112"/>
    <cellStyle name="s_Valuation _Opex ccl real_Diferenças outubro CAN- (2)_15-FINANCEIRAS" xfId="35113"/>
    <cellStyle name="s_Valuation _Opex ccl real_Diferenças outubro CAN- (2)_15-FINANCEIRAS_1" xfId="35114"/>
    <cellStyle name="s_Valuation _Opex ccl real_Diferenças outubro CAN- (2)_2-DRE" xfId="35115"/>
    <cellStyle name="s_Valuation _Opex ccl real_Diferenças outubro CAN- (2)_2-DRE_Dep_Judiciais-Contingências" xfId="35116"/>
    <cellStyle name="s_Valuation _Opex ccl real_Diferenças outubro CAN- (2)_2-DRE_DFC Gerencial" xfId="35117"/>
    <cellStyle name="s_Valuation _Opex ccl real_Diferenças outubro CAN- (2)_2-DRE_DMPL" xfId="35118"/>
    <cellStyle name="s_Valuation _Opex ccl real_Diferenças outubro CAN- (2)_3-Balanço" xfId="35119"/>
    <cellStyle name="s_Valuation _Opex ccl real_Diferenças outubro CAN- (2)_3-Balanço 2" xfId="35120"/>
    <cellStyle name="s_Valuation _Opex ccl real_Diferenças outubro CAN- (2)_3-Balanço 2_15-FINANCEIRAS" xfId="35121"/>
    <cellStyle name="s_Valuation _Opex ccl real_Diferenças outubro CAN- (2)_3-Balanço_1" xfId="35122"/>
    <cellStyle name="s_Valuation _Opex ccl real_Diferenças outubro CAN- (2)_3-Balanço_15-FINANCEIRAS" xfId="35123"/>
    <cellStyle name="s_Valuation _Opex ccl real_Diferenças outubro CAN- (2)_3-Balanço_15-FINANCEIRAS_1" xfId="35124"/>
    <cellStyle name="s_Valuation _Opex ccl real_Diferenças outubro CAN- (2)_3-Balanço_2-DRE" xfId="35125"/>
    <cellStyle name="s_Valuation _Opex ccl real_Diferenças outubro CAN- (2)_3-Balanço_2-DRE_Dep_Judiciais-Contingências" xfId="35126"/>
    <cellStyle name="s_Valuation _Opex ccl real_Diferenças outubro CAN- (2)_3-Balanço_2-DRE_DFC Gerencial" xfId="35127"/>
    <cellStyle name="s_Valuation _Opex ccl real_Diferenças outubro CAN- (2)_3-Balanço_2-DRE_DMPL" xfId="35128"/>
    <cellStyle name="s_Valuation _Opex ccl real_Diferenças outubro CAN- (2)_3-Balanço_3-Balanço" xfId="35129"/>
    <cellStyle name="s_Valuation _Opex ccl real_Diferenças outubro CAN- (2)_3-Balanço_7-Estoque" xfId="35130"/>
    <cellStyle name="s_Valuation _Opex ccl real_Diferenças outubro CAN- (2)_7-Estoque" xfId="35131"/>
    <cellStyle name="s_Valuation _Opex ccl real_Diferenças outubro CAN- (2)_Balanço" xfId="35132"/>
    <cellStyle name="s_Valuation _Opex ccl real_Diferenças outubro CAN- (2)_IR Diferido" xfId="35133"/>
    <cellStyle name="s_Valuation _Opex ccl real_IR Diferido" xfId="35134"/>
    <cellStyle name="s_Valuation _Opex ccl real_Query C.Custos SF 10-11" xfId="35135"/>
    <cellStyle name="s_Valuation _Opex ccl real_Query C.Custos SF 10-11 2" xfId="35136"/>
    <cellStyle name="s_Valuation _Opex ccl real_Query C.Custos SF 10-11 2_15-FINANCEIRAS" xfId="35137"/>
    <cellStyle name="s_Valuation _Opex ccl real_Query C.Custos SF 10-11_15-FINANCEIRAS" xfId="35138"/>
    <cellStyle name="s_Valuation _Opex ccl real_Query C.Custos SF 10-11_15-FINANCEIRAS_1" xfId="35139"/>
    <cellStyle name="s_Valuation _Opex ccl real_Query C.Custos SF 10-11_2-DRE" xfId="35140"/>
    <cellStyle name="s_Valuation _Opex ccl real_Query C.Custos SF 10-11_2-DRE_Dep_Judiciais-Contingências" xfId="35141"/>
    <cellStyle name="s_Valuation _Opex ccl real_Query C.Custos SF 10-11_2-DRE_DFC Gerencial" xfId="35142"/>
    <cellStyle name="s_Valuation _Opex ccl real_Query C.Custos SF 10-11_2-DRE_DMPL" xfId="35143"/>
    <cellStyle name="s_Valuation _Opex ccl real_Query C.Custos SF 10-11_3-Balanço" xfId="35144"/>
    <cellStyle name="s_Valuation _Opex ccl real_Query C.Custos SF 10-11_3-Balanço 2" xfId="35145"/>
    <cellStyle name="s_Valuation _Opex ccl real_Query C.Custos SF 10-11_3-Balanço 2_15-FINANCEIRAS" xfId="35146"/>
    <cellStyle name="s_Valuation _Opex ccl real_Query C.Custos SF 10-11_3-Balanço_1" xfId="35147"/>
    <cellStyle name="s_Valuation _Opex ccl real_Query C.Custos SF 10-11_3-Balanço_15-FINANCEIRAS" xfId="35148"/>
    <cellStyle name="s_Valuation _Opex ccl real_Query C.Custos SF 10-11_3-Balanço_15-FINANCEIRAS_1" xfId="35149"/>
    <cellStyle name="s_Valuation _Opex ccl real_Query C.Custos SF 10-11_3-Balanço_2-DRE" xfId="35150"/>
    <cellStyle name="s_Valuation _Opex ccl real_Query C.Custos SF 10-11_3-Balanço_2-DRE_Dep_Judiciais-Contingências" xfId="35151"/>
    <cellStyle name="s_Valuation _Opex ccl real_Query C.Custos SF 10-11_3-Balanço_2-DRE_DFC Gerencial" xfId="35152"/>
    <cellStyle name="s_Valuation _Opex ccl real_Query C.Custos SF 10-11_3-Balanço_2-DRE_DMPL" xfId="35153"/>
    <cellStyle name="s_Valuation _Opex ccl real_Query C.Custos SF 10-11_3-Balanço_3-Balanço" xfId="35154"/>
    <cellStyle name="s_Valuation _Opex ccl real_Query C.Custos SF 10-11_3-Balanço_7-Estoque" xfId="35155"/>
    <cellStyle name="s_Valuation _Opex ccl real_Query C.Custos SF 10-11_7-Estoque" xfId="35156"/>
    <cellStyle name="s_Valuation _Opex ccl real_Query C.Custos SF 10-11_Balanço" xfId="35157"/>
    <cellStyle name="s_Valuation _Opex ccl real_Query C.Custos SF 10-11_IR Diferido" xfId="35158"/>
    <cellStyle name="s_Valuation _Outras oper's" xfId="35159"/>
    <cellStyle name="s_Valuation _Outras oper's_COMGAS" xfId="35160"/>
    <cellStyle name="s_Valuation _Outras oper's_OUTROS NEGÓCIOS" xfId="35161"/>
    <cellStyle name="s_Valuation _Outras oper's_RUMO" xfId="35162"/>
    <cellStyle name="s_Valuation _P&amp;L" xfId="35163"/>
    <cellStyle name="s_Valuation _P&amp;L_MENSAL" xfId="35164"/>
    <cellStyle name="s_Valuation _Partes relacionadas" xfId="35165"/>
    <cellStyle name="s_Valuation _Partes relacionadas_COMGAS" xfId="35166"/>
    <cellStyle name="s_Valuation _Partes relacionadas_OUTROS NEGÓCIOS" xfId="35167"/>
    <cellStyle name="s_Valuation _Partes relacionadas_RUMO" xfId="35168"/>
    <cellStyle name="s_Valuation _Pasta1" xfId="35169"/>
    <cellStyle name="s_Valuation _Pasta1 2" xfId="35170"/>
    <cellStyle name="s_Valuation _Pasta1 2_15-FINANCEIRAS" xfId="35171"/>
    <cellStyle name="s_Valuation _Pasta1_15-FINANCEIRAS" xfId="35172"/>
    <cellStyle name="s_Valuation _Pasta1_15-FINANCEIRAS_1" xfId="35173"/>
    <cellStyle name="s_Valuation _Pasta1_2-DRE" xfId="35174"/>
    <cellStyle name="s_Valuation _Pasta1_2-DRE_Dep_Judiciais-Contingências" xfId="35175"/>
    <cellStyle name="s_Valuation _Pasta1_2-DRE_DFC Gerencial" xfId="35176"/>
    <cellStyle name="s_Valuation _Pasta1_2-DRE_DMPL" xfId="35177"/>
    <cellStyle name="s_Valuation _Pasta1_3-Balanço" xfId="35178"/>
    <cellStyle name="s_Valuation _Pasta1_3-Balanço 2" xfId="35179"/>
    <cellStyle name="s_Valuation _Pasta1_3-Balanço 2_15-FINANCEIRAS" xfId="35180"/>
    <cellStyle name="s_Valuation _Pasta1_3-Balanço_1" xfId="35181"/>
    <cellStyle name="s_Valuation _Pasta1_3-Balanço_15-FINANCEIRAS" xfId="35182"/>
    <cellStyle name="s_Valuation _Pasta1_3-Balanço_15-FINANCEIRAS_1" xfId="35183"/>
    <cellStyle name="s_Valuation _Pasta1_3-Balanço_2-DRE" xfId="35184"/>
    <cellStyle name="s_Valuation _Pasta1_3-Balanço_2-DRE_Dep_Judiciais-Contingências" xfId="35185"/>
    <cellStyle name="s_Valuation _Pasta1_3-Balanço_2-DRE_DFC Gerencial" xfId="35186"/>
    <cellStyle name="s_Valuation _Pasta1_3-Balanço_2-DRE_DMPL" xfId="35187"/>
    <cellStyle name="s_Valuation _Pasta1_3-Balanço_3-Balanço" xfId="35188"/>
    <cellStyle name="s_Valuation _Pasta1_3-Balanço_7-Estoque" xfId="35189"/>
    <cellStyle name="s_Valuation _Pasta1_7-Estoque" xfId="35190"/>
    <cellStyle name="s_Valuation _Pasta1_Balanço" xfId="35191"/>
    <cellStyle name="s_Valuation _Pasta1_IR Diferido" xfId="35192"/>
    <cellStyle name="s_Valuation _Pasta3" xfId="35193"/>
    <cellStyle name="s_Valuation _Pasta3 2" xfId="35194"/>
    <cellStyle name="s_Valuation _Pasta3 2_15-FINANCEIRAS" xfId="35195"/>
    <cellStyle name="s_Valuation _Pasta3_15-FINANCEIRAS" xfId="35196"/>
    <cellStyle name="s_Valuation _Pasta3_15-FINANCEIRAS_1" xfId="35197"/>
    <cellStyle name="s_Valuation _Pasta3_2-DRE" xfId="35198"/>
    <cellStyle name="s_Valuation _Pasta3_2-DRE_Dep_Judiciais-Contingências" xfId="35199"/>
    <cellStyle name="s_Valuation _Pasta3_2-DRE_DFC Gerencial" xfId="35200"/>
    <cellStyle name="s_Valuation _Pasta3_2-DRE_DMPL" xfId="35201"/>
    <cellStyle name="s_Valuation _Pasta3_3-Balanço" xfId="35202"/>
    <cellStyle name="s_Valuation _Pasta3_3-Balanço 2" xfId="35203"/>
    <cellStyle name="s_Valuation _Pasta3_3-Balanço 2_15-FINANCEIRAS" xfId="35204"/>
    <cellStyle name="s_Valuation _Pasta3_3-Balanço_1" xfId="35205"/>
    <cellStyle name="s_Valuation _Pasta3_3-Balanço_15-FINANCEIRAS" xfId="35206"/>
    <cellStyle name="s_Valuation _Pasta3_3-Balanço_15-FINANCEIRAS_1" xfId="35207"/>
    <cellStyle name="s_Valuation _Pasta3_3-Balanço_2-DRE" xfId="35208"/>
    <cellStyle name="s_Valuation _Pasta3_3-Balanço_2-DRE_Dep_Judiciais-Contingências" xfId="35209"/>
    <cellStyle name="s_Valuation _Pasta3_3-Balanço_2-DRE_DFC Gerencial" xfId="35210"/>
    <cellStyle name="s_Valuation _Pasta3_3-Balanço_2-DRE_DMPL" xfId="35211"/>
    <cellStyle name="s_Valuation _Pasta3_3-Balanço_3-Balanço" xfId="35212"/>
    <cellStyle name="s_Valuation _Pasta3_3-Balanço_7-Estoque" xfId="35213"/>
    <cellStyle name="s_Valuation _Pasta3_7-Estoque" xfId="35214"/>
    <cellStyle name="s_Valuation _Pasta3_Balanço" xfId="35215"/>
    <cellStyle name="s_Valuation _Pasta3_IR Diferido" xfId="35216"/>
    <cellStyle name="s_Valuation _Pasta4" xfId="35217"/>
    <cellStyle name="s_Valuation _Pasta4 2" xfId="35218"/>
    <cellStyle name="s_Valuation _Pasta4 2_15-FINANCEIRAS" xfId="35219"/>
    <cellStyle name="s_Valuation _Pasta4_15-FINANCEIRAS" xfId="35220"/>
    <cellStyle name="s_Valuation _Pasta4_15-FINANCEIRAS_1" xfId="35221"/>
    <cellStyle name="s_Valuation _Pasta4_2-DRE" xfId="35222"/>
    <cellStyle name="s_Valuation _Pasta4_2-DRE_Dep_Judiciais-Contingências" xfId="35223"/>
    <cellStyle name="s_Valuation _Pasta4_2-DRE_DFC Gerencial" xfId="35224"/>
    <cellStyle name="s_Valuation _Pasta4_2-DRE_DMPL" xfId="35225"/>
    <cellStyle name="s_Valuation _Pasta4_3-Balanço" xfId="35226"/>
    <cellStyle name="s_Valuation _Pasta4_3-Balanço 2" xfId="35227"/>
    <cellStyle name="s_Valuation _Pasta4_3-Balanço 2_15-FINANCEIRAS" xfId="35228"/>
    <cellStyle name="s_Valuation _Pasta4_3-Balanço_1" xfId="35229"/>
    <cellStyle name="s_Valuation _Pasta4_3-Balanço_15-FINANCEIRAS" xfId="35230"/>
    <cellStyle name="s_Valuation _Pasta4_3-Balanço_15-FINANCEIRAS_1" xfId="35231"/>
    <cellStyle name="s_Valuation _Pasta4_3-Balanço_2-DRE" xfId="35232"/>
    <cellStyle name="s_Valuation _Pasta4_3-Balanço_2-DRE_Dep_Judiciais-Contingências" xfId="35233"/>
    <cellStyle name="s_Valuation _Pasta4_3-Balanço_2-DRE_DFC Gerencial" xfId="35234"/>
    <cellStyle name="s_Valuation _Pasta4_3-Balanço_2-DRE_DMPL" xfId="35235"/>
    <cellStyle name="s_Valuation _Pasta4_3-Balanço_3-Balanço" xfId="35236"/>
    <cellStyle name="s_Valuation _Pasta4_3-Balanço_7-Estoque" xfId="35237"/>
    <cellStyle name="s_Valuation _Pasta4_7-Estoque" xfId="35238"/>
    <cellStyle name="s_Valuation _Pasta4_Balanço" xfId="35239"/>
    <cellStyle name="s_Valuation _Pasta4_IR Diferido" xfId="35240"/>
    <cellStyle name="s_Valuation _Pasta5" xfId="35241"/>
    <cellStyle name="s_Valuation _Pasta5 2" xfId="35242"/>
    <cellStyle name="s_Valuation _Pasta5 2_15-FINANCEIRAS" xfId="35243"/>
    <cellStyle name="s_Valuation _Pasta5_15-FINANCEIRAS" xfId="35244"/>
    <cellStyle name="s_Valuation _Pasta5_15-FINANCEIRAS_1" xfId="35245"/>
    <cellStyle name="s_Valuation _Pasta5_2-DRE" xfId="35246"/>
    <cellStyle name="s_Valuation _Pasta5_2-DRE_Dep_Judiciais-Contingências" xfId="35247"/>
    <cellStyle name="s_Valuation _Pasta5_2-DRE_DFC Gerencial" xfId="35248"/>
    <cellStyle name="s_Valuation _Pasta5_2-DRE_DMPL" xfId="35249"/>
    <cellStyle name="s_Valuation _Pasta5_3-Balanço" xfId="35250"/>
    <cellStyle name="s_Valuation _Pasta5_3-Balanço 2" xfId="35251"/>
    <cellStyle name="s_Valuation _Pasta5_3-Balanço 2_15-FINANCEIRAS" xfId="35252"/>
    <cellStyle name="s_Valuation _Pasta5_3-Balanço_1" xfId="35253"/>
    <cellStyle name="s_Valuation _Pasta5_3-Balanço_15-FINANCEIRAS" xfId="35254"/>
    <cellStyle name="s_Valuation _Pasta5_3-Balanço_15-FINANCEIRAS_1" xfId="35255"/>
    <cellStyle name="s_Valuation _Pasta5_3-Balanço_2-DRE" xfId="35256"/>
    <cellStyle name="s_Valuation _Pasta5_3-Balanço_2-DRE_Dep_Judiciais-Contingências" xfId="35257"/>
    <cellStyle name="s_Valuation _Pasta5_3-Balanço_2-DRE_DFC Gerencial" xfId="35258"/>
    <cellStyle name="s_Valuation _Pasta5_3-Balanço_2-DRE_DMPL" xfId="35259"/>
    <cellStyle name="s_Valuation _Pasta5_3-Balanço_3-Balanço" xfId="35260"/>
    <cellStyle name="s_Valuation _Pasta5_3-Balanço_7-Estoque" xfId="35261"/>
    <cellStyle name="s_Valuation _Pasta5_7-Estoque" xfId="35262"/>
    <cellStyle name="s_Valuation _Pasta5_Balanço" xfId="35263"/>
    <cellStyle name="s_Valuation _Pasta5_IR Diferido" xfId="35264"/>
    <cellStyle name="s_Valuation _Plan1" xfId="35265"/>
    <cellStyle name="s_Valuation _Plan1 2" xfId="35266"/>
    <cellStyle name="s_Valuation _Plan1 2_15-FINANCEIRAS" xfId="35267"/>
    <cellStyle name="s_Valuation _Plan1_15-FINANCEIRAS" xfId="35268"/>
    <cellStyle name="s_Valuation _Plan1_15-FINANCEIRAS_1" xfId="35269"/>
    <cellStyle name="s_Valuation _Plan1_2-DRE" xfId="35270"/>
    <cellStyle name="s_Valuation _Plan1_2-DRE_Dep_Judiciais-Contingências" xfId="35271"/>
    <cellStyle name="s_Valuation _Plan1_2-DRE_DFC Gerencial" xfId="35272"/>
    <cellStyle name="s_Valuation _Plan1_2-DRE_DMPL" xfId="35273"/>
    <cellStyle name="s_Valuation _Plan1_3-Balanço" xfId="35274"/>
    <cellStyle name="s_Valuation _Plan1_3-Balanço 2" xfId="35275"/>
    <cellStyle name="s_Valuation _Plan1_3-Balanço 2_15-FINANCEIRAS" xfId="35276"/>
    <cellStyle name="s_Valuation _Plan1_3-Balanço_1" xfId="35277"/>
    <cellStyle name="s_Valuation _Plan1_3-Balanço_15-FINANCEIRAS" xfId="35278"/>
    <cellStyle name="s_Valuation _Plan1_3-Balanço_15-FINANCEIRAS_1" xfId="35279"/>
    <cellStyle name="s_Valuation _Plan1_3-Balanço_2-DRE" xfId="35280"/>
    <cellStyle name="s_Valuation _Plan1_3-Balanço_2-DRE_Dep_Judiciais-Contingências" xfId="35281"/>
    <cellStyle name="s_Valuation _Plan1_3-Balanço_2-DRE_DFC Gerencial" xfId="35282"/>
    <cellStyle name="s_Valuation _Plan1_3-Balanço_2-DRE_DMPL" xfId="35283"/>
    <cellStyle name="s_Valuation _Plan1_3-Balanço_3-Balanço" xfId="35284"/>
    <cellStyle name="s_Valuation _Plan1_3-Balanço_7-Estoque" xfId="35285"/>
    <cellStyle name="s_Valuation _Plan1_7-Estoque" xfId="35286"/>
    <cellStyle name="s_Valuation _Plan1_Balanço" xfId="35287"/>
    <cellStyle name="s_Valuation _Plan1_CCL" xfId="35288"/>
    <cellStyle name="s_Valuation _Plan1_CCL 2" xfId="35289"/>
    <cellStyle name="s_Valuation _Plan1_CCL 2_15-FINANCEIRAS" xfId="35290"/>
    <cellStyle name="s_Valuation _Plan1_CCL_15-FINANCEIRAS" xfId="35291"/>
    <cellStyle name="s_Valuation _Plan1_CCL_15-FINANCEIRAS_1" xfId="35292"/>
    <cellStyle name="s_Valuation _Plan1_CCL_2-DRE" xfId="35293"/>
    <cellStyle name="s_Valuation _Plan1_CCL_2-DRE_Dep_Judiciais-Contingências" xfId="35294"/>
    <cellStyle name="s_Valuation _Plan1_CCL_2-DRE_DFC Gerencial" xfId="35295"/>
    <cellStyle name="s_Valuation _Plan1_CCL_2-DRE_DMPL" xfId="35296"/>
    <cellStyle name="s_Valuation _Plan1_CCL_3-Balanço" xfId="35297"/>
    <cellStyle name="s_Valuation _Plan1_CCL_3-Balanço 2" xfId="35298"/>
    <cellStyle name="s_Valuation _Plan1_CCL_3-Balanço 2_15-FINANCEIRAS" xfId="35299"/>
    <cellStyle name="s_Valuation _Plan1_CCL_3-Balanço_1" xfId="35300"/>
    <cellStyle name="s_Valuation _Plan1_CCL_3-Balanço_15-FINANCEIRAS" xfId="35301"/>
    <cellStyle name="s_Valuation _Plan1_CCL_3-Balanço_15-FINANCEIRAS_1" xfId="35302"/>
    <cellStyle name="s_Valuation _Plan1_CCL_3-Balanço_2-DRE" xfId="35303"/>
    <cellStyle name="s_Valuation _Plan1_CCL_3-Balanço_2-DRE_Dep_Judiciais-Contingências" xfId="35304"/>
    <cellStyle name="s_Valuation _Plan1_CCL_3-Balanço_2-DRE_DFC Gerencial" xfId="35305"/>
    <cellStyle name="s_Valuation _Plan1_CCL_3-Balanço_2-DRE_DMPL" xfId="35306"/>
    <cellStyle name="s_Valuation _Plan1_CCL_3-Balanço_3-Balanço" xfId="35307"/>
    <cellStyle name="s_Valuation _Plan1_CCL_3-Balanço_7-Estoque" xfId="35308"/>
    <cellStyle name="s_Valuation _Plan1_CCL_7-Estoque" xfId="35309"/>
    <cellStyle name="s_Valuation _Plan1_CCL_Balanço" xfId="35310"/>
    <cellStyle name="s_Valuation _Plan1_CCL_IR Diferido" xfId="35311"/>
    <cellStyle name="s_Valuation _Plan1_Diferenças outubro CAN- (2)" xfId="35312"/>
    <cellStyle name="s_Valuation _Plan1_Diferenças outubro CAN- (2) 2" xfId="35313"/>
    <cellStyle name="s_Valuation _Plan1_Diferenças outubro CAN- (2) 2_15-FINANCEIRAS" xfId="35314"/>
    <cellStyle name="s_Valuation _Plan1_Diferenças outubro CAN- (2)_15-FINANCEIRAS" xfId="35315"/>
    <cellStyle name="s_Valuation _Plan1_Diferenças outubro CAN- (2)_15-FINANCEIRAS_1" xfId="35316"/>
    <cellStyle name="s_Valuation _Plan1_Diferenças outubro CAN- (2)_2-DRE" xfId="35317"/>
    <cellStyle name="s_Valuation _Plan1_Diferenças outubro CAN- (2)_2-DRE_Dep_Judiciais-Contingências" xfId="35318"/>
    <cellStyle name="s_Valuation _Plan1_Diferenças outubro CAN- (2)_2-DRE_DFC Gerencial" xfId="35319"/>
    <cellStyle name="s_Valuation _Plan1_Diferenças outubro CAN- (2)_2-DRE_DMPL" xfId="35320"/>
    <cellStyle name="s_Valuation _Plan1_Diferenças outubro CAN- (2)_3-Balanço" xfId="35321"/>
    <cellStyle name="s_Valuation _Plan1_Diferenças outubro CAN- (2)_3-Balanço 2" xfId="35322"/>
    <cellStyle name="s_Valuation _Plan1_Diferenças outubro CAN- (2)_3-Balanço 2_15-FINANCEIRAS" xfId="35323"/>
    <cellStyle name="s_Valuation _Plan1_Diferenças outubro CAN- (2)_3-Balanço_1" xfId="35324"/>
    <cellStyle name="s_Valuation _Plan1_Diferenças outubro CAN- (2)_3-Balanço_15-FINANCEIRAS" xfId="35325"/>
    <cellStyle name="s_Valuation _Plan1_Diferenças outubro CAN- (2)_3-Balanço_15-FINANCEIRAS_1" xfId="35326"/>
    <cellStyle name="s_Valuation _Plan1_Diferenças outubro CAN- (2)_3-Balanço_2-DRE" xfId="35327"/>
    <cellStyle name="s_Valuation _Plan1_Diferenças outubro CAN- (2)_3-Balanço_2-DRE_Dep_Judiciais-Contingências" xfId="35328"/>
    <cellStyle name="s_Valuation _Plan1_Diferenças outubro CAN- (2)_3-Balanço_2-DRE_DFC Gerencial" xfId="35329"/>
    <cellStyle name="s_Valuation _Plan1_Diferenças outubro CAN- (2)_3-Balanço_2-DRE_DMPL" xfId="35330"/>
    <cellStyle name="s_Valuation _Plan1_Diferenças outubro CAN- (2)_3-Balanço_3-Balanço" xfId="35331"/>
    <cellStyle name="s_Valuation _Plan1_Diferenças outubro CAN- (2)_3-Balanço_7-Estoque" xfId="35332"/>
    <cellStyle name="s_Valuation _Plan1_Diferenças outubro CAN- (2)_7-Estoque" xfId="35333"/>
    <cellStyle name="s_Valuation _Plan1_Diferenças outubro CAN- (2)_Balanço" xfId="35334"/>
    <cellStyle name="s_Valuation _Plan1_Diferenças outubro CAN- (2)_IR Diferido" xfId="35335"/>
    <cellStyle name="s_Valuation _Plan1_IR Diferido" xfId="35336"/>
    <cellStyle name="s_Valuation _Plan1_Query C.Custos SF 10-11" xfId="35337"/>
    <cellStyle name="s_Valuation _Plan1_Query C.Custos SF 10-11 2" xfId="35338"/>
    <cellStyle name="s_Valuation _Plan1_Query C.Custos SF 10-11 2_15-FINANCEIRAS" xfId="35339"/>
    <cellStyle name="s_Valuation _Plan1_Query C.Custos SF 10-11_15-FINANCEIRAS" xfId="35340"/>
    <cellStyle name="s_Valuation _Plan1_Query C.Custos SF 10-11_15-FINANCEIRAS_1" xfId="35341"/>
    <cellStyle name="s_Valuation _Plan1_Query C.Custos SF 10-11_2-DRE" xfId="35342"/>
    <cellStyle name="s_Valuation _Plan1_Query C.Custos SF 10-11_2-DRE_Dep_Judiciais-Contingências" xfId="35343"/>
    <cellStyle name="s_Valuation _Plan1_Query C.Custos SF 10-11_2-DRE_DFC Gerencial" xfId="35344"/>
    <cellStyle name="s_Valuation _Plan1_Query C.Custos SF 10-11_2-DRE_DMPL" xfId="35345"/>
    <cellStyle name="s_Valuation _Plan1_Query C.Custos SF 10-11_3-Balanço" xfId="35346"/>
    <cellStyle name="s_Valuation _Plan1_Query C.Custos SF 10-11_3-Balanço 2" xfId="35347"/>
    <cellStyle name="s_Valuation _Plan1_Query C.Custos SF 10-11_3-Balanço 2_15-FINANCEIRAS" xfId="35348"/>
    <cellStyle name="s_Valuation _Plan1_Query C.Custos SF 10-11_3-Balanço_1" xfId="35349"/>
    <cellStyle name="s_Valuation _Plan1_Query C.Custos SF 10-11_3-Balanço_15-FINANCEIRAS" xfId="35350"/>
    <cellStyle name="s_Valuation _Plan1_Query C.Custos SF 10-11_3-Balanço_15-FINANCEIRAS_1" xfId="35351"/>
    <cellStyle name="s_Valuation _Plan1_Query C.Custos SF 10-11_3-Balanço_2-DRE" xfId="35352"/>
    <cellStyle name="s_Valuation _Plan1_Query C.Custos SF 10-11_3-Balanço_2-DRE_Dep_Judiciais-Contingências" xfId="35353"/>
    <cellStyle name="s_Valuation _Plan1_Query C.Custos SF 10-11_3-Balanço_2-DRE_DFC Gerencial" xfId="35354"/>
    <cellStyle name="s_Valuation _Plan1_Query C.Custos SF 10-11_3-Balanço_2-DRE_DMPL" xfId="35355"/>
    <cellStyle name="s_Valuation _Plan1_Query C.Custos SF 10-11_3-Balanço_3-Balanço" xfId="35356"/>
    <cellStyle name="s_Valuation _Plan1_Query C.Custos SF 10-11_3-Balanço_7-Estoque" xfId="35357"/>
    <cellStyle name="s_Valuation _Plan1_Query C.Custos SF 10-11_7-Estoque" xfId="35358"/>
    <cellStyle name="s_Valuation _Plan1_Query C.Custos SF 10-11_Balanço" xfId="35359"/>
    <cellStyle name="s_Valuation _Plan1_Query C.Custos SF 10-11_IR Diferido" xfId="35360"/>
    <cellStyle name="s_Valuation _Plan2" xfId="35361"/>
    <cellStyle name="s_Valuation _Plan2 2" xfId="35362"/>
    <cellStyle name="s_Valuation _Plan2 2_15-FINANCEIRAS" xfId="35363"/>
    <cellStyle name="s_Valuation _Plan2_15-FINANCEIRAS" xfId="35364"/>
    <cellStyle name="s_Valuation _Plan2_15-FINANCEIRAS_1" xfId="35365"/>
    <cellStyle name="s_Valuation _Plan2_2-DRE" xfId="35366"/>
    <cellStyle name="s_Valuation _Plan2_2-DRE_Dep_Judiciais-Contingências" xfId="35367"/>
    <cellStyle name="s_Valuation _Plan2_2-DRE_DFC Gerencial" xfId="35368"/>
    <cellStyle name="s_Valuation _Plan2_2-DRE_DMPL" xfId="35369"/>
    <cellStyle name="s_Valuation _Plan2_3-Balanço" xfId="35370"/>
    <cellStyle name="s_Valuation _Plan2_7-Estoque" xfId="35371"/>
    <cellStyle name="s_Valuation _Plan2_Base Junho" xfId="35372"/>
    <cellStyle name="s_Valuation _Plan2_Base Junho 2" xfId="35373"/>
    <cellStyle name="s_Valuation _Plan2_Base Junho_Base Julho" xfId="35374"/>
    <cellStyle name="s_Valuation _Plan2_Base Junho_Base Julho 2" xfId="35375"/>
    <cellStyle name="s_Valuation _Plan2_Base Junho_Base Julho_Taxa Efetiva Cosan - Acumulado até Setembro 2011" xfId="35376"/>
    <cellStyle name="s_Valuation _Plan2_IR Diferido" xfId="35377"/>
    <cellStyle name="s_Valuation _Plan2_Taxa Efetiva Cosan - Acumulado até Setembro 2011" xfId="35378"/>
    <cellStyle name="s_Valuation _Previa Jun" xfId="35379"/>
    <cellStyle name="s_Valuation _Previa Jun 2" xfId="35380"/>
    <cellStyle name="s_Valuation _Previa Jun 2 2" xfId="35381"/>
    <cellStyle name="s_Valuation _Previa Jun 2 2_15-FINANCEIRAS" xfId="35382"/>
    <cellStyle name="s_Valuation _Previa Jun 2_15-FINANCEIRAS" xfId="35383"/>
    <cellStyle name="s_Valuation _Previa Jun 2_15-FINANCEIRAS_1" xfId="35384"/>
    <cellStyle name="s_Valuation _Previa Jun 2_2-DRE" xfId="35385"/>
    <cellStyle name="s_Valuation _Previa Jun 2_2-DRE_Dep_Judiciais-Contingências" xfId="35386"/>
    <cellStyle name="s_Valuation _Previa Jun 2_2-DRE_DFC Gerencial" xfId="35387"/>
    <cellStyle name="s_Valuation _Previa Jun 2_2-DRE_DMPL" xfId="35388"/>
    <cellStyle name="s_Valuation _Previa Jun 2_3-Balanço" xfId="35389"/>
    <cellStyle name="s_Valuation _Previa Jun 2_7-Estoque" xfId="35390"/>
    <cellStyle name="s_Valuation _Previa Jun 3" xfId="35391"/>
    <cellStyle name="s_Valuation _Previa Jun 3 2" xfId="35392"/>
    <cellStyle name="s_Valuation _Previa Jun 3 2_15-FINANCEIRAS" xfId="35393"/>
    <cellStyle name="s_Valuation _Previa Jun 3_15-FINANCEIRAS" xfId="35394"/>
    <cellStyle name="s_Valuation _Previa Jun 3_15-FINANCEIRAS_1" xfId="35395"/>
    <cellStyle name="s_Valuation _Previa Jun 3_2-DRE" xfId="35396"/>
    <cellStyle name="s_Valuation _Previa Jun 3_2-DRE_Dep_Judiciais-Contingências" xfId="35397"/>
    <cellStyle name="s_Valuation _Previa Jun 3_2-DRE_DFC Gerencial" xfId="35398"/>
    <cellStyle name="s_Valuation _Previa Jun 3_2-DRE_DMPL" xfId="35399"/>
    <cellStyle name="s_Valuation _Previa Jun 3_3-Balanço" xfId="35400"/>
    <cellStyle name="s_Valuation _Previa Jun 3_7-Estoque" xfId="35401"/>
    <cellStyle name="s_Valuation _Previa Jun 4" xfId="35402"/>
    <cellStyle name="s_Valuation _Previa Jun 4 2" xfId="35403"/>
    <cellStyle name="s_Valuation _Previa Jun 4 2_15-FINANCEIRAS" xfId="35404"/>
    <cellStyle name="s_Valuation _Previa Jun 4_15-FINANCEIRAS" xfId="35405"/>
    <cellStyle name="s_Valuation _Previa Jun 4_15-FINANCEIRAS_1" xfId="35406"/>
    <cellStyle name="s_Valuation _Previa Jun 4_2-DRE" xfId="35407"/>
    <cellStyle name="s_Valuation _Previa Jun 4_2-DRE_Dep_Judiciais-Contingências" xfId="35408"/>
    <cellStyle name="s_Valuation _Previa Jun 4_2-DRE_DFC Gerencial" xfId="35409"/>
    <cellStyle name="s_Valuation _Previa Jun 4_2-DRE_DMPL" xfId="35410"/>
    <cellStyle name="s_Valuation _Previa Jun 4_3-Balanço" xfId="35411"/>
    <cellStyle name="s_Valuation _Previa Jun 4_Dep_Judiciais-Contingências" xfId="35412"/>
    <cellStyle name="s_Valuation _Previa Jun 4_DFC Gerencial" xfId="35413"/>
    <cellStyle name="s_Valuation _Previa Jun 4_DMPL" xfId="35414"/>
    <cellStyle name="s_Valuation _Previa Jun 5" xfId="35415"/>
    <cellStyle name="s_Valuation _Previa Jun 5_15-FINANCEIRAS" xfId="35416"/>
    <cellStyle name="s_Valuation _Previa Jun_15-FINANCEIRAS" xfId="35417"/>
    <cellStyle name="s_Valuation _Previa Jun_15-FINANCEIRAS_1" xfId="35418"/>
    <cellStyle name="s_Valuation _Previa Jun_26_Instrumentos Financeiros" xfId="35419"/>
    <cellStyle name="s_Valuation _Previa Jun_26_Instrumentos Financeiros 2" xfId="35420"/>
    <cellStyle name="s_Valuation _Previa Jun_26_Instrumentos Financeiros 2_15-FINANCEIRAS" xfId="35421"/>
    <cellStyle name="s_Valuation _Previa Jun_26_Instrumentos Financeiros_1" xfId="35422"/>
    <cellStyle name="s_Valuation _Previa Jun_26_Instrumentos Financeiros_1 2" xfId="35423"/>
    <cellStyle name="s_Valuation _Previa Jun_26_Instrumentos Financeiros_1 2_15-FINANCEIRAS" xfId="35424"/>
    <cellStyle name="s_Valuation _Previa Jun_26_Instrumentos Financeiros_1_15-FINANCEIRAS" xfId="35425"/>
    <cellStyle name="s_Valuation _Previa Jun_26_Instrumentos Financeiros_1_15-FINANCEIRAS_1" xfId="35426"/>
    <cellStyle name="s_Valuation _Previa Jun_26_Instrumentos Financeiros_1_2-DRE" xfId="35427"/>
    <cellStyle name="s_Valuation _Previa Jun_26_Instrumentos Financeiros_1_2-DRE_Dep_Judiciais-Contingências" xfId="35428"/>
    <cellStyle name="s_Valuation _Previa Jun_26_Instrumentos Financeiros_1_2-DRE_DFC Gerencial" xfId="35429"/>
    <cellStyle name="s_Valuation _Previa Jun_26_Instrumentos Financeiros_1_2-DRE_DMPL" xfId="35430"/>
    <cellStyle name="s_Valuation _Previa Jun_26_Instrumentos Financeiros_1_3-Balanço" xfId="35431"/>
    <cellStyle name="s_Valuation _Previa Jun_26_Instrumentos Financeiros_1_7-Estoque" xfId="35432"/>
    <cellStyle name="s_Valuation _Previa Jun_26_Instrumentos Financeiros_15-FINANCEIRAS" xfId="35433"/>
    <cellStyle name="s_Valuation _Previa Jun_26_Instrumentos Financeiros_15-FINANCEIRAS_1" xfId="35434"/>
    <cellStyle name="s_Valuation _Previa Jun_26_Instrumentos Financeiros_2-DRE" xfId="35435"/>
    <cellStyle name="s_Valuation _Previa Jun_26_Instrumentos Financeiros_2-DRE_Dep_Judiciais-Contingências" xfId="35436"/>
    <cellStyle name="s_Valuation _Previa Jun_26_Instrumentos Financeiros_2-DRE_DFC Gerencial" xfId="35437"/>
    <cellStyle name="s_Valuation _Previa Jun_26_Instrumentos Financeiros_2-DRE_DMPL" xfId="35438"/>
    <cellStyle name="s_Valuation _Previa Jun_26_Instrumentos Financeiros_3-Balanço" xfId="35439"/>
    <cellStyle name="s_Valuation _Previa Jun_26_Instrumentos Financeiros_7-Estoque" xfId="35440"/>
    <cellStyle name="s_Valuation _Previa Jun_2-DRE" xfId="35441"/>
    <cellStyle name="s_Valuation _Previa Jun_2-DRE 2" xfId="35442"/>
    <cellStyle name="s_Valuation _Previa Jun_2-DRE 2_15-FINANCEIRAS" xfId="35443"/>
    <cellStyle name="s_Valuation _Previa Jun_2-DRE_1" xfId="35444"/>
    <cellStyle name="s_Valuation _Previa Jun_2-DRE_1_Dep_Judiciais-Contingências" xfId="35445"/>
    <cellStyle name="s_Valuation _Previa Jun_2-DRE_1_DFC Gerencial" xfId="35446"/>
    <cellStyle name="s_Valuation _Previa Jun_2-DRE_1_DMPL" xfId="35447"/>
    <cellStyle name="s_Valuation _Previa Jun_2-DRE_15-FINANCEIRAS" xfId="35448"/>
    <cellStyle name="s_Valuation _Previa Jun_2-DRE_15-FINANCEIRAS_1" xfId="35449"/>
    <cellStyle name="s_Valuation _Previa Jun_2-DRE_2-DRE" xfId="35450"/>
    <cellStyle name="s_Valuation _Previa Jun_2-DRE_2-DRE_Dep_Judiciais-Contingências" xfId="35451"/>
    <cellStyle name="s_Valuation _Previa Jun_2-DRE_2-DRE_DFC Gerencial" xfId="35452"/>
    <cellStyle name="s_Valuation _Previa Jun_2-DRE_2-DRE_DMPL" xfId="35453"/>
    <cellStyle name="s_Valuation _Previa Jun_2-DRE_3-Balanço" xfId="35454"/>
    <cellStyle name="s_Valuation _Previa Jun_2-DRE_7-Estoque" xfId="35455"/>
    <cellStyle name="s_Valuation _Previa Jun_3-Balanço" xfId="35456"/>
    <cellStyle name="s_Valuation _Previa Jun_3-Balanço 2" xfId="35457"/>
    <cellStyle name="s_Valuation _Previa Jun_3-Balanço 2_15-FINANCEIRAS" xfId="35458"/>
    <cellStyle name="s_Valuation _Previa Jun_3-Balanço_1" xfId="35459"/>
    <cellStyle name="s_Valuation _Previa Jun_3-Balanço_1 2" xfId="35460"/>
    <cellStyle name="s_Valuation _Previa Jun_3-Balanço_1 2_15-FINANCEIRAS" xfId="35461"/>
    <cellStyle name="s_Valuation _Previa Jun_3-Balanço_1_15-FINANCEIRAS" xfId="35462"/>
    <cellStyle name="s_Valuation _Previa Jun_3-Balanço_1_15-FINANCEIRAS_1" xfId="35463"/>
    <cellStyle name="s_Valuation _Previa Jun_3-Balanço_1_2-DRE" xfId="35464"/>
    <cellStyle name="s_Valuation _Previa Jun_3-Balanço_1_2-DRE_Dep_Judiciais-Contingências" xfId="35465"/>
    <cellStyle name="s_Valuation _Previa Jun_3-Balanço_1_2-DRE_DFC Gerencial" xfId="35466"/>
    <cellStyle name="s_Valuation _Previa Jun_3-Balanço_1_2-DRE_DMPL" xfId="35467"/>
    <cellStyle name="s_Valuation _Previa Jun_3-Balanço_1_3-Balanço" xfId="35468"/>
    <cellStyle name="s_Valuation _Previa Jun_3-Balanço_1_7-Estoque" xfId="35469"/>
    <cellStyle name="s_Valuation _Previa Jun_3-Balanço_15-FINANCEIRAS" xfId="35470"/>
    <cellStyle name="s_Valuation _Previa Jun_3-Balanço_15-FINANCEIRAS_1" xfId="35471"/>
    <cellStyle name="s_Valuation _Previa Jun_3-Balanço_2" xfId="35472"/>
    <cellStyle name="s_Valuation _Previa Jun_3-Balanço_2-DRE" xfId="35473"/>
    <cellStyle name="s_Valuation _Previa Jun_3-Balanço_2-DRE_Dep_Judiciais-Contingências" xfId="35474"/>
    <cellStyle name="s_Valuation _Previa Jun_3-Balanço_2-DRE_DFC Gerencial" xfId="35475"/>
    <cellStyle name="s_Valuation _Previa Jun_3-Balanço_2-DRE_DMPL" xfId="35476"/>
    <cellStyle name="s_Valuation _Previa Jun_3-Balanço_3-Balanço" xfId="35477"/>
    <cellStyle name="s_Valuation _Previa Jun_3-Balanço_7-Estoque" xfId="35478"/>
    <cellStyle name="s_Valuation _Previa Jun_4-DMPL" xfId="35479"/>
    <cellStyle name="s_Valuation _Previa Jun_4-DMPL 2" xfId="35480"/>
    <cellStyle name="s_Valuation _Previa Jun_4-DMPL 2_15-FINANCEIRAS" xfId="35481"/>
    <cellStyle name="s_Valuation _Previa Jun_4-DMPL_15-FINANCEIRAS" xfId="35482"/>
    <cellStyle name="s_Valuation _Previa Jun_4-DMPL_15-FINANCEIRAS_1" xfId="35483"/>
    <cellStyle name="s_Valuation _Previa Jun_4-DMPL_2-DRE" xfId="35484"/>
    <cellStyle name="s_Valuation _Previa Jun_4-DMPL_2-DRE_Dep_Judiciais-Contingências" xfId="35485"/>
    <cellStyle name="s_Valuation _Previa Jun_4-DMPL_2-DRE_DFC Gerencial" xfId="35486"/>
    <cellStyle name="s_Valuation _Previa Jun_4-DMPL_2-DRE_DMPL" xfId="35487"/>
    <cellStyle name="s_Valuation _Previa Jun_4-DMPL_3-Balanço" xfId="35488"/>
    <cellStyle name="s_Valuation _Previa Jun_4-DMPL_Dep_Judiciais-Contingências" xfId="35489"/>
    <cellStyle name="s_Valuation _Previa Jun_4-DMPL_DFC Gerencial" xfId="35490"/>
    <cellStyle name="s_Valuation _Previa Jun_4-DMPL_DMPL" xfId="35491"/>
    <cellStyle name="s_Valuation _Previa Jun_7-Estoque" xfId="35492"/>
    <cellStyle name="s_Valuation _Previa Jun_8-Impostos" xfId="35493"/>
    <cellStyle name="s_Valuation _Previa Jun_8-Impostos 2" xfId="35494"/>
    <cellStyle name="s_Valuation _Previa Jun_8-Impostos 2_15-FINANCEIRAS" xfId="35495"/>
    <cellStyle name="s_Valuation _Previa Jun_8-Impostos_15-FINANCEIRAS" xfId="35496"/>
    <cellStyle name="s_Valuation _Previa Jun_8-Impostos_15-FINANCEIRAS_1" xfId="35497"/>
    <cellStyle name="s_Valuation _Previa Jun_8-Impostos_2-DRE" xfId="35498"/>
    <cellStyle name="s_Valuation _Previa Jun_8-Impostos_2-DRE_Dep_Judiciais-Contingências" xfId="35499"/>
    <cellStyle name="s_Valuation _Previa Jun_8-Impostos_2-DRE_DFC Gerencial" xfId="35500"/>
    <cellStyle name="s_Valuation _Previa Jun_8-Impostos_2-DRE_DMPL" xfId="35501"/>
    <cellStyle name="s_Valuation _Previa Jun_8-Impostos_3-Balanço" xfId="35502"/>
    <cellStyle name="s_Valuation _Previa Jun_8-Impostos_Dep_Judiciais-Contingências" xfId="35503"/>
    <cellStyle name="s_Valuation _Previa Jun_8-Impostos_DFC Gerencial" xfId="35504"/>
    <cellStyle name="s_Valuation _Previa Jun_8-Impostos_DMPL" xfId="35505"/>
    <cellStyle name="s_Valuation _Previa Jun_Acerto FV e Ajustes Manuais" xfId="35506"/>
    <cellStyle name="s_Valuation _Previa Jun_Balanço" xfId="35507"/>
    <cellStyle name="s_Valuation _Previa Jun_Caixa restrito" xfId="35508"/>
    <cellStyle name="s_Valuation _Previa Jun_Caixa restrito_7-Estoque" xfId="35509"/>
    <cellStyle name="s_Valuation _Previa Jun_COSAN SA CONSOLID_MÊS" xfId="35510"/>
    <cellStyle name="s_Valuation _Previa Jun_Display" xfId="35511"/>
    <cellStyle name="s_Valuation _Previa Jun_Display 2" xfId="35512"/>
    <cellStyle name="s_Valuation _Previa Jun_Display 2_15-FINANCEIRAS" xfId="35513"/>
    <cellStyle name="s_Valuation _Previa Jun_Display_15-FINANCEIRAS" xfId="35514"/>
    <cellStyle name="s_Valuation _Previa Jun_Display_15-FINANCEIRAS_1" xfId="35515"/>
    <cellStyle name="s_Valuation _Previa Jun_Display_2-DRE" xfId="35516"/>
    <cellStyle name="s_Valuation _Previa Jun_Display_2-DRE_Dep_Judiciais-Contingências" xfId="35517"/>
    <cellStyle name="s_Valuation _Previa Jun_Display_2-DRE_DFC Gerencial" xfId="35518"/>
    <cellStyle name="s_Valuation _Previa Jun_Display_2-DRE_DMPL" xfId="35519"/>
    <cellStyle name="s_Valuation _Previa Jun_Display_3-Balanço" xfId="35520"/>
    <cellStyle name="s_Valuation _Previa Jun_Display_7-Estoque" xfId="35521"/>
    <cellStyle name="s_Valuation _Previa Jun_FINANCEIRAS" xfId="35522"/>
    <cellStyle name="s_Valuation _Previa Jun_FINANCEIRAS_Dep_Judiciais-Contingências" xfId="35523"/>
    <cellStyle name="s_Valuation _Previa Jun_FINANCEIRAS_DFC Gerencial" xfId="35524"/>
    <cellStyle name="s_Valuation _Previa Jun_FINANCEIRAS_DMPL" xfId="35525"/>
    <cellStyle name="s_Valuation _Previa Jun_Instrumentos Financeiros" xfId="35526"/>
    <cellStyle name="s_Valuation _Previa Jun_Instrumentos Financeiros 2" xfId="35527"/>
    <cellStyle name="s_Valuation _Previa Jun_Instrumentos Financeiros 2_15-FINANCEIRAS" xfId="35528"/>
    <cellStyle name="s_Valuation _Previa Jun_Instrumentos Financeiros_15-FINANCEIRAS" xfId="35529"/>
    <cellStyle name="s_Valuation _Previa Jun_Instrumentos Financeiros_15-FINANCEIRAS_1" xfId="35530"/>
    <cellStyle name="s_Valuation _Previa Jun_Instrumentos Financeiros_2-DRE" xfId="35531"/>
    <cellStyle name="s_Valuation _Previa Jun_Instrumentos Financeiros_2-DRE_Dep_Judiciais-Contingências" xfId="35532"/>
    <cellStyle name="s_Valuation _Previa Jun_Instrumentos Financeiros_2-DRE_DFC Gerencial" xfId="35533"/>
    <cellStyle name="s_Valuation _Previa Jun_Instrumentos Financeiros_2-DRE_DMPL" xfId="35534"/>
    <cellStyle name="s_Valuation _Previa Jun_Instrumentos Financeiros_3-Balanço" xfId="35535"/>
    <cellStyle name="s_Valuation _Previa Jun_Instrumentos Financeiros_7-Estoque" xfId="35536"/>
    <cellStyle name="s_Valuation _Previa Jun_IR Diferido" xfId="35537"/>
    <cellStyle name="s_Valuation _Previa Jun_Ir e CS Dez 2011 Cosan Novo" xfId="35538"/>
    <cellStyle name="s_Valuation _Previa Jun_Mapa 3T12" xfId="35539"/>
    <cellStyle name="s_Valuation _Previa Jun_Mapa 3T12 2" xfId="35540"/>
    <cellStyle name="s_Valuation _Previa Jun_Mapa 3T12 2_15-FINANCEIRAS" xfId="35541"/>
    <cellStyle name="s_Valuation _Previa Jun_Mapa 3T12_15-FINANCEIRAS" xfId="35542"/>
    <cellStyle name="s_Valuation _Previa Jun_Mapa 3T12_15-FINANCEIRAS_1" xfId="35543"/>
    <cellStyle name="s_Valuation _Previa Jun_Mapa 3T12_2-DRE" xfId="35544"/>
    <cellStyle name="s_Valuation _Previa Jun_Mapa 3T12_2-DRE_Dep_Judiciais-Contingências" xfId="35545"/>
    <cellStyle name="s_Valuation _Previa Jun_Mapa 3T12_2-DRE_DFC Gerencial" xfId="35546"/>
    <cellStyle name="s_Valuation _Previa Jun_Mapa 3T12_2-DRE_DMPL" xfId="35547"/>
    <cellStyle name="s_Valuation _Previa Jun_Mapa 3T12_3-Balanço" xfId="35548"/>
    <cellStyle name="s_Valuation _Previa Jun_Mapa 3T12_Dep_Judiciais-Contingências" xfId="35549"/>
    <cellStyle name="s_Valuation _Previa Jun_Mapa 3T12_DFC Gerencial" xfId="35550"/>
    <cellStyle name="s_Valuation _Previa Jun_Mapa 3T12_DMPL" xfId="35551"/>
    <cellStyle name="s_Valuation _Previa Jun_Plan2" xfId="35552"/>
    <cellStyle name="s_Valuation _Previa Jun_Plan2 2" xfId="35553"/>
    <cellStyle name="s_Valuation _Previa Jun_Plan2 2_15-FINANCEIRAS" xfId="35554"/>
    <cellStyle name="s_Valuation _Previa Jun_Plan2_15-FINANCEIRAS" xfId="35555"/>
    <cellStyle name="s_Valuation _Previa Jun_Plan2_15-FINANCEIRAS_1" xfId="35556"/>
    <cellStyle name="s_Valuation _Previa Jun_Plan2_2-DRE" xfId="35557"/>
    <cellStyle name="s_Valuation _Previa Jun_Plan2_2-DRE_Dep_Judiciais-Contingências" xfId="35558"/>
    <cellStyle name="s_Valuation _Previa Jun_Plan2_2-DRE_DFC Gerencial" xfId="35559"/>
    <cellStyle name="s_Valuation _Previa Jun_Plan2_2-DRE_DMPL" xfId="35560"/>
    <cellStyle name="s_Valuation _Previa Jun_Plan2_3-Balanço" xfId="35561"/>
    <cellStyle name="s_Valuation _Previa Jun_Plan2_7-Estoque" xfId="35562"/>
    <cellStyle name="s_Valuation _Previa Mai" xfId="35563"/>
    <cellStyle name="s_Valuation _Previa Mai 2" xfId="35564"/>
    <cellStyle name="s_Valuation _Previa Mai 2_15-FINANCEIRAS" xfId="35565"/>
    <cellStyle name="s_Valuation _Previa Mai_15-FINANCEIRAS" xfId="35566"/>
    <cellStyle name="s_Valuation _Previa Mai_15-FINANCEIRAS_1" xfId="35567"/>
    <cellStyle name="s_Valuation _Previa Mai_2-DRE" xfId="35568"/>
    <cellStyle name="s_Valuation _Previa Mai_2-DRE_Dep_Judiciais-Contingências" xfId="35569"/>
    <cellStyle name="s_Valuation _Previa Mai_2-DRE_DFC Gerencial" xfId="35570"/>
    <cellStyle name="s_Valuation _Previa Mai_2-DRE_DMPL" xfId="35571"/>
    <cellStyle name="s_Valuation _Previa Mai_3-Balanço" xfId="35572"/>
    <cellStyle name="s_Valuation _Previa Mai_3-Balanço 2" xfId="35573"/>
    <cellStyle name="s_Valuation _Previa Mai_3-Balanço 2_15-FINANCEIRAS" xfId="35574"/>
    <cellStyle name="s_Valuation _Previa Mai_3-Balanço_1" xfId="35575"/>
    <cellStyle name="s_Valuation _Previa Mai_3-Balanço_15-FINANCEIRAS" xfId="35576"/>
    <cellStyle name="s_Valuation _Previa Mai_3-Balanço_15-FINANCEIRAS_1" xfId="35577"/>
    <cellStyle name="s_Valuation _Previa Mai_3-Balanço_2-DRE" xfId="35578"/>
    <cellStyle name="s_Valuation _Previa Mai_3-Balanço_2-DRE_Dep_Judiciais-Contingências" xfId="35579"/>
    <cellStyle name="s_Valuation _Previa Mai_3-Balanço_2-DRE_DFC Gerencial" xfId="35580"/>
    <cellStyle name="s_Valuation _Previa Mai_3-Balanço_2-DRE_DMPL" xfId="35581"/>
    <cellStyle name="s_Valuation _Previa Mai_3-Balanço_3-Balanço" xfId="35582"/>
    <cellStyle name="s_Valuation _Previa Mai_3-Balanço_7-Estoque" xfId="35583"/>
    <cellStyle name="s_Valuation _Previa Mai_7-Estoque" xfId="35584"/>
    <cellStyle name="s_Valuation _Previa Mai_Balanço" xfId="35585"/>
    <cellStyle name="s_Valuation _Previa Mai_COSAN SA CONSOLID_MÊS" xfId="35586"/>
    <cellStyle name="s_Valuation _Previa Mai_CV-CF Elevação" xfId="35587"/>
    <cellStyle name="s_Valuation _Previa Mai_CV-CF Elevação_DFC Gerencial" xfId="35588"/>
    <cellStyle name="s_Valuation _Previa Mai_CV-CF Outros" xfId="35589"/>
    <cellStyle name="s_Valuation _Previa Mai_CV-CF Outros_DFC Gerencial" xfId="35590"/>
    <cellStyle name="s_Valuation _Previa Mai_FINANCEIRAS" xfId="35591"/>
    <cellStyle name="s_Valuation _Previa Mai_FINANCEIRAS_Dep_Judiciais-Contingências" xfId="35592"/>
    <cellStyle name="s_Valuation _Previa Mai_FINANCEIRAS_DFC Gerencial" xfId="35593"/>
    <cellStyle name="s_Valuation _Previa Mai_FINANCEIRAS_DMPL" xfId="35594"/>
    <cellStyle name="s_Valuation _Previa Mai_IR Diferido" xfId="35595"/>
    <cellStyle name="s_Valuation _Previa Mai_mensal" xfId="35596"/>
    <cellStyle name="s_Valuation _Previa Mai_mensal_Dep_Judiciais-Contingências" xfId="35597"/>
    <cellStyle name="s_Valuation _Previa Mai_mensal_DFC Gerencial" xfId="35598"/>
    <cellStyle name="s_Valuation _Previa Mai_mensal_DMPL" xfId="35599"/>
    <cellStyle name="s_Valuation _Previa Mai_receitas" xfId="35600"/>
    <cellStyle name="s_Valuation _Previa Mai_receitas_CV-CF Elevação" xfId="35601"/>
    <cellStyle name="s_Valuation _Previa Mai_receitas_CV-CF Elevação_DFC Gerencial" xfId="35602"/>
    <cellStyle name="s_Valuation _Previa Mai_receitas_CV-CF Outros" xfId="35603"/>
    <cellStyle name="s_Valuation _Previa Mai_receitas_CV-CF Outros_DFC Gerencial" xfId="35604"/>
    <cellStyle name="s_Valuation _Previa Mai_receitas_Dep_Judiciais-Contingências" xfId="35605"/>
    <cellStyle name="s_Valuation _Previa Mai_receitas_DFC Gerencial" xfId="35606"/>
    <cellStyle name="s_Valuation _Previa Mai_receitas_DMPL" xfId="35607"/>
    <cellStyle name="s_Valuation _Previa Mai_receitas_mensal" xfId="35608"/>
    <cellStyle name="s_Valuation _Previa Mai_receitas_mensal_Dep_Judiciais-Contingências" xfId="35609"/>
    <cellStyle name="s_Valuation _Previa Mai_receitas_mensal_DFC Gerencial" xfId="35610"/>
    <cellStyle name="s_Valuation _Previa Mai_receitas_mensal_DMPL" xfId="35611"/>
    <cellStyle name="s_Valuation _Previa Mai_receitas_mensal_mensal" xfId="35612"/>
    <cellStyle name="s_Valuation _Previa Mai_receitas_mensal_mensal_Dep_Judiciais-Contingências" xfId="35613"/>
    <cellStyle name="s_Valuation _Previa Mai_receitas_mensal_mensal_DFC Gerencial" xfId="35614"/>
    <cellStyle name="s_Valuation _Previa Mai_receitas_mensal_mensal_DMPL" xfId="35615"/>
    <cellStyle name="s_Valuation _Previa Mai_receitas_receitas" xfId="35616"/>
    <cellStyle name="s_Valuation _Previa Mai_receitas_receitas_Dep_Judiciais-Contingências" xfId="35617"/>
    <cellStyle name="s_Valuation _Previa Mai_receitas_receitas_DFC Gerencial" xfId="35618"/>
    <cellStyle name="s_Valuation _Previa Mai_receitas_receitas_DMPL" xfId="35619"/>
    <cellStyle name="s_Valuation _Previa Mai_receitas_receitas_mensal" xfId="35620"/>
    <cellStyle name="s_Valuation _Previa Mai_receitas_receitas_mensal_Dep_Judiciais-Contingências" xfId="35621"/>
    <cellStyle name="s_Valuation _Previa Mai_receitas_receitas_mensal_DFC Gerencial" xfId="35622"/>
    <cellStyle name="s_Valuation _Previa Mai_receitas_receitas_mensal_DMPL" xfId="35623"/>
    <cellStyle name="s_Valuation _Previa Mai_receitas_receitas_receitas" xfId="35624"/>
    <cellStyle name="s_Valuation _Previa Mai_receitas_receitas_receitas_Dep_Judiciais-Contingências" xfId="35625"/>
    <cellStyle name="s_Valuation _Previa Mai_receitas_receitas_receitas_DFC Gerencial" xfId="35626"/>
    <cellStyle name="s_Valuation _Previa Mai_receitas_receitas_receitas_DMPL" xfId="35627"/>
    <cellStyle name="s_Valuation _Previa Mai_receitas_receitas_receitas_mensal" xfId="35628"/>
    <cellStyle name="s_Valuation _Previa Mai_receitas_receitas_receitas_mensal_Dep_Judiciais-Contingências" xfId="35629"/>
    <cellStyle name="s_Valuation _Previa Mai_receitas_receitas_receitas_mensal_DFC Gerencial" xfId="35630"/>
    <cellStyle name="s_Valuation _Previa Mai_receitas_receitas_receitas_mensal_DMPL" xfId="35631"/>
    <cellStyle name="s_Valuation _Previa Mai_receitas_receitas_receitas_mensal_mensal" xfId="35632"/>
    <cellStyle name="s_Valuation _Previa Mai_receitas_receitas_receitas_mensal_mensal_Dep_Judiciais-Contingências" xfId="35633"/>
    <cellStyle name="s_Valuation _Previa Mai_receitas_receitas_receitas_mensal_mensal_DFC Gerencial" xfId="35634"/>
    <cellStyle name="s_Valuation _Previa Mai_receitas_receitas_receitas_mensal_mensal_DMPL" xfId="35635"/>
    <cellStyle name="s_Valuation _Previa Mai_receitas_receitas_receitas_receitas" xfId="35636"/>
    <cellStyle name="s_Valuation _Previa Mai_receitas_receitas_receitas_receitas_Dep_Judiciais-Contingências" xfId="35637"/>
    <cellStyle name="s_Valuation _Previa Mai_receitas_receitas_receitas_receitas_DFC Gerencial" xfId="35638"/>
    <cellStyle name="s_Valuation _Previa Mai_receitas_receitas_receitas_receitas_DMPL" xfId="35639"/>
    <cellStyle name="s_Valuation _Previa Mai_receitas_receitas_receitas_receitas_mensal" xfId="35640"/>
    <cellStyle name="s_Valuation _Previa Mai_receitas_receitas_receitas_receitas_mensal_Dep_Judiciais-Contingências" xfId="35641"/>
    <cellStyle name="s_Valuation _Previa Mai_receitas_receitas_receitas_receitas_mensal_DFC Gerencial" xfId="35642"/>
    <cellStyle name="s_Valuation _Previa Mai_receitas_receitas_receitas_receitas_mensal_DMPL" xfId="35643"/>
    <cellStyle name="s_Valuation _PxL Cnsl Evol." xfId="35644"/>
    <cellStyle name="s_Valuation _PxL Cnsl Evol. 2" xfId="35645"/>
    <cellStyle name="s_Valuation _PxL Cnsl Evol. 2 2" xfId="35646"/>
    <cellStyle name="s_Valuation _PxL Cnsl Evol. 2 2_15-FINANCEIRAS" xfId="35647"/>
    <cellStyle name="s_Valuation _PxL Cnsl Evol. 2_15-FINANCEIRAS" xfId="35648"/>
    <cellStyle name="s_Valuation _PxL Cnsl Evol. 2_15-FINANCEIRAS_1" xfId="35649"/>
    <cellStyle name="s_Valuation _PxL Cnsl Evol. 2_2-DRE" xfId="35650"/>
    <cellStyle name="s_Valuation _PxL Cnsl Evol. 2_2-DRE_Dep_Judiciais-Contingências" xfId="35651"/>
    <cellStyle name="s_Valuation _PxL Cnsl Evol. 2_2-DRE_DFC Gerencial" xfId="35652"/>
    <cellStyle name="s_Valuation _PxL Cnsl Evol. 2_2-DRE_DMPL" xfId="35653"/>
    <cellStyle name="s_Valuation _PxL Cnsl Evol. 2_3-Balanço" xfId="35654"/>
    <cellStyle name="s_Valuation _PxL Cnsl Evol. 2_7-Estoque" xfId="35655"/>
    <cellStyle name="s_Valuation _PxL Cnsl Evol. 3" xfId="35656"/>
    <cellStyle name="s_Valuation _PxL Cnsl Evol. 3 2" xfId="35657"/>
    <cellStyle name="s_Valuation _PxL Cnsl Evol. 3 2_15-FINANCEIRAS" xfId="35658"/>
    <cellStyle name="s_Valuation _PxL Cnsl Evol. 3_15-FINANCEIRAS" xfId="35659"/>
    <cellStyle name="s_Valuation _PxL Cnsl Evol. 3_15-FINANCEIRAS_1" xfId="35660"/>
    <cellStyle name="s_Valuation _PxL Cnsl Evol. 3_2-DRE" xfId="35661"/>
    <cellStyle name="s_Valuation _PxL Cnsl Evol. 3_2-DRE_Dep_Judiciais-Contingências" xfId="35662"/>
    <cellStyle name="s_Valuation _PxL Cnsl Evol. 3_2-DRE_DFC Gerencial" xfId="35663"/>
    <cellStyle name="s_Valuation _PxL Cnsl Evol. 3_2-DRE_DMPL" xfId="35664"/>
    <cellStyle name="s_Valuation _PxL Cnsl Evol. 3_3-Balanço" xfId="35665"/>
    <cellStyle name="s_Valuation _PxL Cnsl Evol. 3_7-Estoque" xfId="35666"/>
    <cellStyle name="s_Valuation _PxL Cnsl Evol. 4" xfId="35667"/>
    <cellStyle name="s_Valuation _PxL Cnsl Evol. 4 2" xfId="35668"/>
    <cellStyle name="s_Valuation _PxL Cnsl Evol. 4 2_15-FINANCEIRAS" xfId="35669"/>
    <cellStyle name="s_Valuation _PxL Cnsl Evol. 4_15-FINANCEIRAS" xfId="35670"/>
    <cellStyle name="s_Valuation _PxL Cnsl Evol. 4_15-FINANCEIRAS_1" xfId="35671"/>
    <cellStyle name="s_Valuation _PxL Cnsl Evol. 4_2-DRE" xfId="35672"/>
    <cellStyle name="s_Valuation _PxL Cnsl Evol. 4_2-DRE_Dep_Judiciais-Contingências" xfId="35673"/>
    <cellStyle name="s_Valuation _PxL Cnsl Evol. 4_2-DRE_DFC Gerencial" xfId="35674"/>
    <cellStyle name="s_Valuation _PxL Cnsl Evol. 4_2-DRE_DMPL" xfId="35675"/>
    <cellStyle name="s_Valuation _PxL Cnsl Evol. 4_3-Balanço" xfId="35676"/>
    <cellStyle name="s_Valuation _PxL Cnsl Evol. 4_Dep_Judiciais-Contingências" xfId="35677"/>
    <cellStyle name="s_Valuation _PxL Cnsl Evol. 4_DFC Gerencial" xfId="35678"/>
    <cellStyle name="s_Valuation _PxL Cnsl Evol. 4_DMPL" xfId="35679"/>
    <cellStyle name="s_Valuation _PxL Cnsl Evol. 5" xfId="35680"/>
    <cellStyle name="s_Valuation _PxL Cnsl Evol. 5_15-FINANCEIRAS" xfId="35681"/>
    <cellStyle name="s_Valuation _PxL Cnsl Evol._15-FINANCEIRAS" xfId="35682"/>
    <cellStyle name="s_Valuation _PxL Cnsl Evol._15-FINANCEIRAS_1" xfId="35683"/>
    <cellStyle name="s_Valuation _PxL Cnsl Evol._26_Instrumentos Financeiros" xfId="35684"/>
    <cellStyle name="s_Valuation _PxL Cnsl Evol._26_Instrumentos Financeiros 2" xfId="35685"/>
    <cellStyle name="s_Valuation _PxL Cnsl Evol._26_Instrumentos Financeiros 2_15-FINANCEIRAS" xfId="35686"/>
    <cellStyle name="s_Valuation _PxL Cnsl Evol._26_Instrumentos Financeiros_1" xfId="35687"/>
    <cellStyle name="s_Valuation _PxL Cnsl Evol._26_Instrumentos Financeiros_1 2" xfId="35688"/>
    <cellStyle name="s_Valuation _PxL Cnsl Evol._26_Instrumentos Financeiros_1 2_15-FINANCEIRAS" xfId="35689"/>
    <cellStyle name="s_Valuation _PxL Cnsl Evol._26_Instrumentos Financeiros_1_15-FINANCEIRAS" xfId="35690"/>
    <cellStyle name="s_Valuation _PxL Cnsl Evol._26_Instrumentos Financeiros_1_15-FINANCEIRAS_1" xfId="35691"/>
    <cellStyle name="s_Valuation _PxL Cnsl Evol._26_Instrumentos Financeiros_1_2-DRE" xfId="35692"/>
    <cellStyle name="s_Valuation _PxL Cnsl Evol._26_Instrumentos Financeiros_1_2-DRE_Dep_Judiciais-Contingências" xfId="35693"/>
    <cellStyle name="s_Valuation _PxL Cnsl Evol._26_Instrumentos Financeiros_1_2-DRE_DFC Gerencial" xfId="35694"/>
    <cellStyle name="s_Valuation _PxL Cnsl Evol._26_Instrumentos Financeiros_1_2-DRE_DMPL" xfId="35695"/>
    <cellStyle name="s_Valuation _PxL Cnsl Evol._26_Instrumentos Financeiros_1_3-Balanço" xfId="35696"/>
    <cellStyle name="s_Valuation _PxL Cnsl Evol._26_Instrumentos Financeiros_1_7-Estoque" xfId="35697"/>
    <cellStyle name="s_Valuation _PxL Cnsl Evol._26_Instrumentos Financeiros_15-FINANCEIRAS" xfId="35698"/>
    <cellStyle name="s_Valuation _PxL Cnsl Evol._26_Instrumentos Financeiros_15-FINANCEIRAS_1" xfId="35699"/>
    <cellStyle name="s_Valuation _PxL Cnsl Evol._26_Instrumentos Financeiros_2-DRE" xfId="35700"/>
    <cellStyle name="s_Valuation _PxL Cnsl Evol._26_Instrumentos Financeiros_2-DRE_Dep_Judiciais-Contingências" xfId="35701"/>
    <cellStyle name="s_Valuation _PxL Cnsl Evol._26_Instrumentos Financeiros_2-DRE_DFC Gerencial" xfId="35702"/>
    <cellStyle name="s_Valuation _PxL Cnsl Evol._26_Instrumentos Financeiros_2-DRE_DMPL" xfId="35703"/>
    <cellStyle name="s_Valuation _PxL Cnsl Evol._26_Instrumentos Financeiros_3-Balanço" xfId="35704"/>
    <cellStyle name="s_Valuation _PxL Cnsl Evol._26_Instrumentos Financeiros_7-Estoque" xfId="35705"/>
    <cellStyle name="s_Valuation _PxL Cnsl Evol._2-DRE" xfId="35706"/>
    <cellStyle name="s_Valuation _PxL Cnsl Evol._2-DRE 2" xfId="35707"/>
    <cellStyle name="s_Valuation _PxL Cnsl Evol._2-DRE 2_15-FINANCEIRAS" xfId="35708"/>
    <cellStyle name="s_Valuation _PxL Cnsl Evol._2-DRE_1" xfId="35709"/>
    <cellStyle name="s_Valuation _PxL Cnsl Evol._2-DRE_1_Dep_Judiciais-Contingências" xfId="35710"/>
    <cellStyle name="s_Valuation _PxL Cnsl Evol._2-DRE_1_DFC Gerencial" xfId="35711"/>
    <cellStyle name="s_Valuation _PxL Cnsl Evol._2-DRE_1_DMPL" xfId="35712"/>
    <cellStyle name="s_Valuation _PxL Cnsl Evol._2-DRE_15-FINANCEIRAS" xfId="35713"/>
    <cellStyle name="s_Valuation _PxL Cnsl Evol._2-DRE_15-FINANCEIRAS_1" xfId="35714"/>
    <cellStyle name="s_Valuation _PxL Cnsl Evol._2-DRE_2-DRE" xfId="35715"/>
    <cellStyle name="s_Valuation _PxL Cnsl Evol._2-DRE_2-DRE_Dep_Judiciais-Contingências" xfId="35716"/>
    <cellStyle name="s_Valuation _PxL Cnsl Evol._2-DRE_2-DRE_DFC Gerencial" xfId="35717"/>
    <cellStyle name="s_Valuation _PxL Cnsl Evol._2-DRE_2-DRE_DMPL" xfId="35718"/>
    <cellStyle name="s_Valuation _PxL Cnsl Evol._2-DRE_3-Balanço" xfId="35719"/>
    <cellStyle name="s_Valuation _PxL Cnsl Evol._2-DRE_7-Estoque" xfId="35720"/>
    <cellStyle name="s_Valuation _PxL Cnsl Evol._3-Balanço" xfId="35721"/>
    <cellStyle name="s_Valuation _PxL Cnsl Evol._3-Balanço 2" xfId="35722"/>
    <cellStyle name="s_Valuation _PxL Cnsl Evol._3-Balanço 2_15-FINANCEIRAS" xfId="35723"/>
    <cellStyle name="s_Valuation _PxL Cnsl Evol._3-Balanço_1" xfId="35724"/>
    <cellStyle name="s_Valuation _PxL Cnsl Evol._3-Balanço_1 2" xfId="35725"/>
    <cellStyle name="s_Valuation _PxL Cnsl Evol._3-Balanço_1 2_15-FINANCEIRAS" xfId="35726"/>
    <cellStyle name="s_Valuation _PxL Cnsl Evol._3-Balanço_1_15-FINANCEIRAS" xfId="35727"/>
    <cellStyle name="s_Valuation _PxL Cnsl Evol._3-Balanço_1_15-FINANCEIRAS_1" xfId="35728"/>
    <cellStyle name="s_Valuation _PxL Cnsl Evol._3-Balanço_1_2-DRE" xfId="35729"/>
    <cellStyle name="s_Valuation _PxL Cnsl Evol._3-Balanço_1_2-DRE_Dep_Judiciais-Contingências" xfId="35730"/>
    <cellStyle name="s_Valuation _PxL Cnsl Evol._3-Balanço_1_2-DRE_DFC Gerencial" xfId="35731"/>
    <cellStyle name="s_Valuation _PxL Cnsl Evol._3-Balanço_1_2-DRE_DMPL" xfId="35732"/>
    <cellStyle name="s_Valuation _PxL Cnsl Evol._3-Balanço_1_3-Balanço" xfId="35733"/>
    <cellStyle name="s_Valuation _PxL Cnsl Evol._3-Balanço_1_7-Estoque" xfId="35734"/>
    <cellStyle name="s_Valuation _PxL Cnsl Evol._3-Balanço_15-FINANCEIRAS" xfId="35735"/>
    <cellStyle name="s_Valuation _PxL Cnsl Evol._3-Balanço_15-FINANCEIRAS_1" xfId="35736"/>
    <cellStyle name="s_Valuation _PxL Cnsl Evol._3-Balanço_2" xfId="35737"/>
    <cellStyle name="s_Valuation _PxL Cnsl Evol._3-Balanço_2-DRE" xfId="35738"/>
    <cellStyle name="s_Valuation _PxL Cnsl Evol._3-Balanço_2-DRE_Dep_Judiciais-Contingências" xfId="35739"/>
    <cellStyle name="s_Valuation _PxL Cnsl Evol._3-Balanço_2-DRE_DFC Gerencial" xfId="35740"/>
    <cellStyle name="s_Valuation _PxL Cnsl Evol._3-Balanço_2-DRE_DMPL" xfId="35741"/>
    <cellStyle name="s_Valuation _PxL Cnsl Evol._3-Balanço_3-Balanço" xfId="35742"/>
    <cellStyle name="s_Valuation _PxL Cnsl Evol._3-Balanço_7-Estoque" xfId="35743"/>
    <cellStyle name="s_Valuation _PxL Cnsl Evol._4-DMPL" xfId="35744"/>
    <cellStyle name="s_Valuation _PxL Cnsl Evol._4-DMPL 2" xfId="35745"/>
    <cellStyle name="s_Valuation _PxL Cnsl Evol._4-DMPL 2_15-FINANCEIRAS" xfId="35746"/>
    <cellStyle name="s_Valuation _PxL Cnsl Evol._4-DMPL_15-FINANCEIRAS" xfId="35747"/>
    <cellStyle name="s_Valuation _PxL Cnsl Evol._4-DMPL_15-FINANCEIRAS_1" xfId="35748"/>
    <cellStyle name="s_Valuation _PxL Cnsl Evol._4-DMPL_2-DRE" xfId="35749"/>
    <cellStyle name="s_Valuation _PxL Cnsl Evol._4-DMPL_2-DRE_Dep_Judiciais-Contingências" xfId="35750"/>
    <cellStyle name="s_Valuation _PxL Cnsl Evol._4-DMPL_2-DRE_DFC Gerencial" xfId="35751"/>
    <cellStyle name="s_Valuation _PxL Cnsl Evol._4-DMPL_2-DRE_DMPL" xfId="35752"/>
    <cellStyle name="s_Valuation _PxL Cnsl Evol._4-DMPL_3-Balanço" xfId="35753"/>
    <cellStyle name="s_Valuation _PxL Cnsl Evol._4-DMPL_Dep_Judiciais-Contingências" xfId="35754"/>
    <cellStyle name="s_Valuation _PxL Cnsl Evol._4-DMPL_DFC Gerencial" xfId="35755"/>
    <cellStyle name="s_Valuation _PxL Cnsl Evol._4-DMPL_DMPL" xfId="35756"/>
    <cellStyle name="s_Valuation _PxL Cnsl Evol._7-Estoque" xfId="35757"/>
    <cellStyle name="s_Valuation _PxL Cnsl Evol._8-Impostos" xfId="35758"/>
    <cellStyle name="s_Valuation _PxL Cnsl Evol._8-Impostos 2" xfId="35759"/>
    <cellStyle name="s_Valuation _PxL Cnsl Evol._8-Impostos 2_15-FINANCEIRAS" xfId="35760"/>
    <cellStyle name="s_Valuation _PxL Cnsl Evol._8-Impostos_15-FINANCEIRAS" xfId="35761"/>
    <cellStyle name="s_Valuation _PxL Cnsl Evol._8-Impostos_15-FINANCEIRAS_1" xfId="35762"/>
    <cellStyle name="s_Valuation _PxL Cnsl Evol._8-Impostos_2-DRE" xfId="35763"/>
    <cellStyle name="s_Valuation _PxL Cnsl Evol._8-Impostos_2-DRE_Dep_Judiciais-Contingências" xfId="35764"/>
    <cellStyle name="s_Valuation _PxL Cnsl Evol._8-Impostos_2-DRE_DFC Gerencial" xfId="35765"/>
    <cellStyle name="s_Valuation _PxL Cnsl Evol._8-Impostos_2-DRE_DMPL" xfId="35766"/>
    <cellStyle name="s_Valuation _PxL Cnsl Evol._8-Impostos_3-Balanço" xfId="35767"/>
    <cellStyle name="s_Valuation _PxL Cnsl Evol._8-Impostos_Dep_Judiciais-Contingências" xfId="35768"/>
    <cellStyle name="s_Valuation _PxL Cnsl Evol._8-Impostos_DFC Gerencial" xfId="35769"/>
    <cellStyle name="s_Valuation _PxL Cnsl Evol._8-Impostos_DMPL" xfId="35770"/>
    <cellStyle name="s_Valuation _PxL Cnsl Evol._Acerto FV e Ajustes Manuais" xfId="35771"/>
    <cellStyle name="s_Valuation _PxL Cnsl Evol._Balanço" xfId="35772"/>
    <cellStyle name="s_Valuation _PxL Cnsl Evol._Caixa restrito" xfId="35773"/>
    <cellStyle name="s_Valuation _PxL Cnsl Evol._Caixa restrito_7-Estoque" xfId="35774"/>
    <cellStyle name="s_Valuation _PxL Cnsl Evol._COSAN SA CONSOLID_MÊS" xfId="35775"/>
    <cellStyle name="s_Valuation _PxL Cnsl Evol._Display" xfId="35776"/>
    <cellStyle name="s_Valuation _PxL Cnsl Evol._Display 2" xfId="35777"/>
    <cellStyle name="s_Valuation _PxL Cnsl Evol._Display 2_15-FINANCEIRAS" xfId="35778"/>
    <cellStyle name="s_Valuation _PxL Cnsl Evol._Display_15-FINANCEIRAS" xfId="35779"/>
    <cellStyle name="s_Valuation _PxL Cnsl Evol._Display_15-FINANCEIRAS_1" xfId="35780"/>
    <cellStyle name="s_Valuation _PxL Cnsl Evol._Display_2-DRE" xfId="35781"/>
    <cellStyle name="s_Valuation _PxL Cnsl Evol._Display_2-DRE_Dep_Judiciais-Contingências" xfId="35782"/>
    <cellStyle name="s_Valuation _PxL Cnsl Evol._Display_2-DRE_DFC Gerencial" xfId="35783"/>
    <cellStyle name="s_Valuation _PxL Cnsl Evol._Display_2-DRE_DMPL" xfId="35784"/>
    <cellStyle name="s_Valuation _PxL Cnsl Evol._Display_3-Balanço" xfId="35785"/>
    <cellStyle name="s_Valuation _PxL Cnsl Evol._Display_7-Estoque" xfId="35786"/>
    <cellStyle name="s_Valuation _PxL Cnsl Evol._Instrumentos Financeiros" xfId="35787"/>
    <cellStyle name="s_Valuation _PxL Cnsl Evol._Instrumentos Financeiros 2" xfId="35788"/>
    <cellStyle name="s_Valuation _PxL Cnsl Evol._Instrumentos Financeiros 2_15-FINANCEIRAS" xfId="35789"/>
    <cellStyle name="s_Valuation _PxL Cnsl Evol._Instrumentos Financeiros_15-FINANCEIRAS" xfId="35790"/>
    <cellStyle name="s_Valuation _PxL Cnsl Evol._Instrumentos Financeiros_15-FINANCEIRAS_1" xfId="35791"/>
    <cellStyle name="s_Valuation _PxL Cnsl Evol._Instrumentos Financeiros_2-DRE" xfId="35792"/>
    <cellStyle name="s_Valuation _PxL Cnsl Evol._Instrumentos Financeiros_2-DRE_Dep_Judiciais-Contingências" xfId="35793"/>
    <cellStyle name="s_Valuation _PxL Cnsl Evol._Instrumentos Financeiros_2-DRE_DFC Gerencial" xfId="35794"/>
    <cellStyle name="s_Valuation _PxL Cnsl Evol._Instrumentos Financeiros_2-DRE_DMPL" xfId="35795"/>
    <cellStyle name="s_Valuation _PxL Cnsl Evol._Instrumentos Financeiros_3-Balanço" xfId="35796"/>
    <cellStyle name="s_Valuation _PxL Cnsl Evol._Instrumentos Financeiros_7-Estoque" xfId="35797"/>
    <cellStyle name="s_Valuation _PxL Cnsl Evol._IR Diferido" xfId="35798"/>
    <cellStyle name="s_Valuation _PxL Cnsl Evol._Ir e CS Dez 2011 Cosan Novo" xfId="35799"/>
    <cellStyle name="s_Valuation _PxL Cnsl Evol._Mapa 3T12" xfId="35800"/>
    <cellStyle name="s_Valuation _PxL Cnsl Evol._Mapa 3T12 2" xfId="35801"/>
    <cellStyle name="s_Valuation _PxL Cnsl Evol._Mapa 3T12 2_15-FINANCEIRAS" xfId="35802"/>
    <cellStyle name="s_Valuation _PxL Cnsl Evol._Mapa 3T12_15-FINANCEIRAS" xfId="35803"/>
    <cellStyle name="s_Valuation _PxL Cnsl Evol._Mapa 3T12_15-FINANCEIRAS_1" xfId="35804"/>
    <cellStyle name="s_Valuation _PxL Cnsl Evol._Mapa 3T12_2-DRE" xfId="35805"/>
    <cellStyle name="s_Valuation _PxL Cnsl Evol._Mapa 3T12_2-DRE_Dep_Judiciais-Contingências" xfId="35806"/>
    <cellStyle name="s_Valuation _PxL Cnsl Evol._Mapa 3T12_2-DRE_DFC Gerencial" xfId="35807"/>
    <cellStyle name="s_Valuation _PxL Cnsl Evol._Mapa 3T12_2-DRE_DMPL" xfId="35808"/>
    <cellStyle name="s_Valuation _PxL Cnsl Evol._Mapa 3T12_3-Balanço" xfId="35809"/>
    <cellStyle name="s_Valuation _PxL Cnsl Evol._Mapa 3T12_Dep_Judiciais-Contingências" xfId="35810"/>
    <cellStyle name="s_Valuation _PxL Cnsl Evol._Mapa 3T12_DFC Gerencial" xfId="35811"/>
    <cellStyle name="s_Valuation _PxL Cnsl Evol._Mapa 3T12_DMPL" xfId="35812"/>
    <cellStyle name="s_Valuation _PxL Cnsl Evol._Plan2" xfId="35813"/>
    <cellStyle name="s_Valuation _PxL Cnsl Evol._Plan2 2" xfId="35814"/>
    <cellStyle name="s_Valuation _PxL Cnsl Evol._Plan2 2_15-FINANCEIRAS" xfId="35815"/>
    <cellStyle name="s_Valuation _PxL Cnsl Evol._Plan2_15-FINANCEIRAS" xfId="35816"/>
    <cellStyle name="s_Valuation _PxL Cnsl Evol._Plan2_15-FINANCEIRAS_1" xfId="35817"/>
    <cellStyle name="s_Valuation _PxL Cnsl Evol._Plan2_2-DRE" xfId="35818"/>
    <cellStyle name="s_Valuation _PxL Cnsl Evol._Plan2_2-DRE_Dep_Judiciais-Contingências" xfId="35819"/>
    <cellStyle name="s_Valuation _PxL Cnsl Evol._Plan2_2-DRE_DFC Gerencial" xfId="35820"/>
    <cellStyle name="s_Valuation _PxL Cnsl Evol._Plan2_2-DRE_DMPL" xfId="35821"/>
    <cellStyle name="s_Valuation _PxL Cnsl Evol._Plan2_3-Balanço" xfId="35822"/>
    <cellStyle name="s_Valuation _PxL Cnsl Evol._Plan2_7-Estoque" xfId="35823"/>
    <cellStyle name="s_Valuation _Query C.Custos SF 10-11" xfId="35824"/>
    <cellStyle name="s_Valuation _Query C.Custos SF 10-11 2" xfId="35825"/>
    <cellStyle name="s_Valuation _Query C.Custos SF 10-11 2_15-FINANCEIRAS" xfId="35826"/>
    <cellStyle name="s_Valuation _Query C.Custos SF 10-11_15-FINANCEIRAS" xfId="35827"/>
    <cellStyle name="s_Valuation _Query C.Custos SF 10-11_15-FINANCEIRAS_1" xfId="35828"/>
    <cellStyle name="s_Valuation _Query C.Custos SF 10-11_2-DRE" xfId="35829"/>
    <cellStyle name="s_Valuation _Query C.Custos SF 10-11_2-DRE_Dep_Judiciais-Contingências" xfId="35830"/>
    <cellStyle name="s_Valuation _Query C.Custos SF 10-11_2-DRE_DFC Gerencial" xfId="35831"/>
    <cellStyle name="s_Valuation _Query C.Custos SF 10-11_2-DRE_DMPL" xfId="35832"/>
    <cellStyle name="s_Valuation _Query C.Custos SF 10-11_3-Balanço" xfId="35833"/>
    <cellStyle name="s_Valuation _Query C.Custos SF 10-11_3-Balanço 2" xfId="35834"/>
    <cellStyle name="s_Valuation _Query C.Custos SF 10-11_3-Balanço 2_15-FINANCEIRAS" xfId="35835"/>
    <cellStyle name="s_Valuation _Query C.Custos SF 10-11_3-Balanço_1" xfId="35836"/>
    <cellStyle name="s_Valuation _Query C.Custos SF 10-11_3-Balanço_15-FINANCEIRAS" xfId="35837"/>
    <cellStyle name="s_Valuation _Query C.Custos SF 10-11_3-Balanço_15-FINANCEIRAS_1" xfId="35838"/>
    <cellStyle name="s_Valuation _Query C.Custos SF 10-11_3-Balanço_2-DRE" xfId="35839"/>
    <cellStyle name="s_Valuation _Query C.Custos SF 10-11_3-Balanço_2-DRE_Dep_Judiciais-Contingências" xfId="35840"/>
    <cellStyle name="s_Valuation _Query C.Custos SF 10-11_3-Balanço_2-DRE_DFC Gerencial" xfId="35841"/>
    <cellStyle name="s_Valuation _Query C.Custos SF 10-11_3-Balanço_2-DRE_DMPL" xfId="35842"/>
    <cellStyle name="s_Valuation _Query C.Custos SF 10-11_3-Balanço_3-Balanço" xfId="35843"/>
    <cellStyle name="s_Valuation _Query C.Custos SF 10-11_3-Balanço_7-Estoque" xfId="35844"/>
    <cellStyle name="s_Valuation _Query C.Custos SF 10-11_7-Estoque" xfId="35845"/>
    <cellStyle name="s_Valuation _Query C.Custos SF 10-11_Balanço" xfId="35846"/>
    <cellStyle name="s_Valuation _Query C.Custos SF 10-11_CCL" xfId="35847"/>
    <cellStyle name="s_Valuation _Query C.Custos SF 10-11_CCL 2" xfId="35848"/>
    <cellStyle name="s_Valuation _Query C.Custos SF 10-11_CCL 2_15-FINANCEIRAS" xfId="35849"/>
    <cellStyle name="s_Valuation _Query C.Custos SF 10-11_CCL_15-FINANCEIRAS" xfId="35850"/>
    <cellStyle name="s_Valuation _Query C.Custos SF 10-11_CCL_15-FINANCEIRAS_1" xfId="35851"/>
    <cellStyle name="s_Valuation _Query C.Custos SF 10-11_CCL_2-DRE" xfId="35852"/>
    <cellStyle name="s_Valuation _Query C.Custos SF 10-11_CCL_2-DRE_Dep_Judiciais-Contingências" xfId="35853"/>
    <cellStyle name="s_Valuation _Query C.Custos SF 10-11_CCL_2-DRE_DFC Gerencial" xfId="35854"/>
    <cellStyle name="s_Valuation _Query C.Custos SF 10-11_CCL_2-DRE_DMPL" xfId="35855"/>
    <cellStyle name="s_Valuation _Query C.Custos SF 10-11_CCL_3-Balanço" xfId="35856"/>
    <cellStyle name="s_Valuation _Query C.Custos SF 10-11_CCL_3-Balanço 2" xfId="35857"/>
    <cellStyle name="s_Valuation _Query C.Custos SF 10-11_CCL_3-Balanço 2_15-FINANCEIRAS" xfId="35858"/>
    <cellStyle name="s_Valuation _Query C.Custos SF 10-11_CCL_3-Balanço_1" xfId="35859"/>
    <cellStyle name="s_Valuation _Query C.Custos SF 10-11_CCL_3-Balanço_15-FINANCEIRAS" xfId="35860"/>
    <cellStyle name="s_Valuation _Query C.Custos SF 10-11_CCL_3-Balanço_15-FINANCEIRAS_1" xfId="35861"/>
    <cellStyle name="s_Valuation _Query C.Custos SF 10-11_CCL_3-Balanço_2-DRE" xfId="35862"/>
    <cellStyle name="s_Valuation _Query C.Custos SF 10-11_CCL_3-Balanço_2-DRE_Dep_Judiciais-Contingências" xfId="35863"/>
    <cellStyle name="s_Valuation _Query C.Custos SF 10-11_CCL_3-Balanço_2-DRE_DFC Gerencial" xfId="35864"/>
    <cellStyle name="s_Valuation _Query C.Custos SF 10-11_CCL_3-Balanço_2-DRE_DMPL" xfId="35865"/>
    <cellStyle name="s_Valuation _Query C.Custos SF 10-11_CCL_3-Balanço_3-Balanço" xfId="35866"/>
    <cellStyle name="s_Valuation _Query C.Custos SF 10-11_CCL_3-Balanço_7-Estoque" xfId="35867"/>
    <cellStyle name="s_Valuation _Query C.Custos SF 10-11_CCL_7-Estoque" xfId="35868"/>
    <cellStyle name="s_Valuation _Query C.Custos SF 10-11_CCL_Balanço" xfId="35869"/>
    <cellStyle name="s_Valuation _Query C.Custos SF 10-11_CCL_IR Diferido" xfId="35870"/>
    <cellStyle name="s_Valuation _Query C.Custos SF 10-11_Diferenças outubro CAN- (2)" xfId="35871"/>
    <cellStyle name="s_Valuation _Query C.Custos SF 10-11_Diferenças outubro CAN- (2) 2" xfId="35872"/>
    <cellStyle name="s_Valuation _Query C.Custos SF 10-11_Diferenças outubro CAN- (2) 2_15-FINANCEIRAS" xfId="35873"/>
    <cellStyle name="s_Valuation _Query C.Custos SF 10-11_Diferenças outubro CAN- (2)_15-FINANCEIRAS" xfId="35874"/>
    <cellStyle name="s_Valuation _Query C.Custos SF 10-11_Diferenças outubro CAN- (2)_15-FINANCEIRAS_1" xfId="35875"/>
    <cellStyle name="s_Valuation _Query C.Custos SF 10-11_Diferenças outubro CAN- (2)_2-DRE" xfId="35876"/>
    <cellStyle name="s_Valuation _Query C.Custos SF 10-11_Diferenças outubro CAN- (2)_2-DRE_Dep_Judiciais-Contingências" xfId="35877"/>
    <cellStyle name="s_Valuation _Query C.Custos SF 10-11_Diferenças outubro CAN- (2)_2-DRE_DFC Gerencial" xfId="35878"/>
    <cellStyle name="s_Valuation _Query C.Custos SF 10-11_Diferenças outubro CAN- (2)_2-DRE_DMPL" xfId="35879"/>
    <cellStyle name="s_Valuation _Query C.Custos SF 10-11_Diferenças outubro CAN- (2)_3-Balanço" xfId="35880"/>
    <cellStyle name="s_Valuation _Query C.Custos SF 10-11_Diferenças outubro CAN- (2)_3-Balanço 2" xfId="35881"/>
    <cellStyle name="s_Valuation _Query C.Custos SF 10-11_Diferenças outubro CAN- (2)_3-Balanço 2_15-FINANCEIRAS" xfId="35882"/>
    <cellStyle name="s_Valuation _Query C.Custos SF 10-11_Diferenças outubro CAN- (2)_3-Balanço_1" xfId="35883"/>
    <cellStyle name="s_Valuation _Query C.Custos SF 10-11_Diferenças outubro CAN- (2)_3-Balanço_15-FINANCEIRAS" xfId="35884"/>
    <cellStyle name="s_Valuation _Query C.Custos SF 10-11_Diferenças outubro CAN- (2)_3-Balanço_15-FINANCEIRAS_1" xfId="35885"/>
    <cellStyle name="s_Valuation _Query C.Custos SF 10-11_Diferenças outubro CAN- (2)_3-Balanço_2-DRE" xfId="35886"/>
    <cellStyle name="s_Valuation _Query C.Custos SF 10-11_Diferenças outubro CAN- (2)_3-Balanço_2-DRE_Dep_Judiciais-Contingências" xfId="35887"/>
    <cellStyle name="s_Valuation _Query C.Custos SF 10-11_Diferenças outubro CAN- (2)_3-Balanço_2-DRE_DFC Gerencial" xfId="35888"/>
    <cellStyle name="s_Valuation _Query C.Custos SF 10-11_Diferenças outubro CAN- (2)_3-Balanço_2-DRE_DMPL" xfId="35889"/>
    <cellStyle name="s_Valuation _Query C.Custos SF 10-11_Diferenças outubro CAN- (2)_3-Balanço_3-Balanço" xfId="35890"/>
    <cellStyle name="s_Valuation _Query C.Custos SF 10-11_Diferenças outubro CAN- (2)_3-Balanço_7-Estoque" xfId="35891"/>
    <cellStyle name="s_Valuation _Query C.Custos SF 10-11_Diferenças outubro CAN- (2)_7-Estoque" xfId="35892"/>
    <cellStyle name="s_Valuation _Query C.Custos SF 10-11_Diferenças outubro CAN- (2)_Balanço" xfId="35893"/>
    <cellStyle name="s_Valuation _Query C.Custos SF 10-11_Diferenças outubro CAN- (2)_IR Diferido" xfId="35894"/>
    <cellStyle name="s_Valuation _Query C.Custos SF 10-11_IR Diferido" xfId="35895"/>
    <cellStyle name="s_Valuation _Query C.Custos SF 10-11_Query C.Custos SF 10-11" xfId="35896"/>
    <cellStyle name="s_Valuation _Query C.Custos SF 10-11_Query C.Custos SF 10-11 2" xfId="35897"/>
    <cellStyle name="s_Valuation _Query C.Custos SF 10-11_Query C.Custos SF 10-11 2_15-FINANCEIRAS" xfId="35898"/>
    <cellStyle name="s_Valuation _Query C.Custos SF 10-11_Query C.Custos SF 10-11_15-FINANCEIRAS" xfId="35899"/>
    <cellStyle name="s_Valuation _Query C.Custos SF 10-11_Query C.Custos SF 10-11_15-FINANCEIRAS_1" xfId="35900"/>
    <cellStyle name="s_Valuation _Query C.Custos SF 10-11_Query C.Custos SF 10-11_2-DRE" xfId="35901"/>
    <cellStyle name="s_Valuation _Query C.Custos SF 10-11_Query C.Custos SF 10-11_2-DRE_Dep_Judiciais-Contingências" xfId="35902"/>
    <cellStyle name="s_Valuation _Query C.Custos SF 10-11_Query C.Custos SF 10-11_2-DRE_DFC Gerencial" xfId="35903"/>
    <cellStyle name="s_Valuation _Query C.Custos SF 10-11_Query C.Custos SF 10-11_2-DRE_DMPL" xfId="35904"/>
    <cellStyle name="s_Valuation _Query C.Custos SF 10-11_Query C.Custos SF 10-11_3-Balanço" xfId="35905"/>
    <cellStyle name="s_Valuation _Query C.Custos SF 10-11_Query C.Custos SF 10-11_3-Balanço 2" xfId="35906"/>
    <cellStyle name="s_Valuation _Query C.Custos SF 10-11_Query C.Custos SF 10-11_3-Balanço 2_15-FINANCEIRAS" xfId="35907"/>
    <cellStyle name="s_Valuation _Query C.Custos SF 10-11_Query C.Custos SF 10-11_3-Balanço_1" xfId="35908"/>
    <cellStyle name="s_Valuation _Query C.Custos SF 10-11_Query C.Custos SF 10-11_3-Balanço_15-FINANCEIRAS" xfId="35909"/>
    <cellStyle name="s_Valuation _Query C.Custos SF 10-11_Query C.Custos SF 10-11_3-Balanço_15-FINANCEIRAS_1" xfId="35910"/>
    <cellStyle name="s_Valuation _Query C.Custos SF 10-11_Query C.Custos SF 10-11_3-Balanço_2-DRE" xfId="35911"/>
    <cellStyle name="s_Valuation _Query C.Custos SF 10-11_Query C.Custos SF 10-11_3-Balanço_2-DRE_Dep_Judiciais-Contingências" xfId="35912"/>
    <cellStyle name="s_Valuation _Query C.Custos SF 10-11_Query C.Custos SF 10-11_3-Balanço_2-DRE_DFC Gerencial" xfId="35913"/>
    <cellStyle name="s_Valuation _Query C.Custos SF 10-11_Query C.Custos SF 10-11_3-Balanço_2-DRE_DMPL" xfId="35914"/>
    <cellStyle name="s_Valuation _Query C.Custos SF 10-11_Query C.Custos SF 10-11_3-Balanço_3-Balanço" xfId="35915"/>
    <cellStyle name="s_Valuation _Query C.Custos SF 10-11_Query C.Custos SF 10-11_3-Balanço_7-Estoque" xfId="35916"/>
    <cellStyle name="s_Valuation _Query C.Custos SF 10-11_Query C.Custos SF 10-11_7-Estoque" xfId="35917"/>
    <cellStyle name="s_Valuation _Query C.Custos SF 10-11_Query C.Custos SF 10-11_Balanço" xfId="35918"/>
    <cellStyle name="s_Valuation _Query C.Custos SF 10-11_Query C.Custos SF 10-11_IR Diferido" xfId="35919"/>
    <cellStyle name="s_Valuation _Raizen Combust" xfId="35920"/>
    <cellStyle name="s_Valuation _Real" xfId="35921"/>
    <cellStyle name="s_Valuation _Real_DFC Gerencial" xfId="35922"/>
    <cellStyle name="s_Valuation _Real_receitas" xfId="35923"/>
    <cellStyle name="s_Valuation _Real_receitas_DFC Gerencial" xfId="35924"/>
    <cellStyle name="s_Valuation _Receitas" xfId="35925"/>
    <cellStyle name="s_Valuation _receitas_CV-CF Elevação" xfId="35926"/>
    <cellStyle name="s_Valuation _receitas_CV-CF Elevação_DFC Gerencial" xfId="35927"/>
    <cellStyle name="s_Valuation _receitas_CV-CF Outros" xfId="35928"/>
    <cellStyle name="s_Valuation _receitas_CV-CF Outros_DFC Gerencial" xfId="35929"/>
    <cellStyle name="s_Valuation _receitas_mensal" xfId="35930"/>
    <cellStyle name="s_Valuation _receitas_mensal_Dep_Judiciais-Contingências" xfId="35931"/>
    <cellStyle name="s_Valuation _receitas_mensal_DFC Gerencial" xfId="35932"/>
    <cellStyle name="s_Valuation _receitas_mensal_DMPL" xfId="35933"/>
    <cellStyle name="s_Valuation _receitas_mensal_mensal" xfId="35934"/>
    <cellStyle name="s_Valuation _receitas_mensal_mensal_Dep_Judiciais-Contingências" xfId="35935"/>
    <cellStyle name="s_Valuation _receitas_mensal_mensal_DFC Gerencial" xfId="35936"/>
    <cellStyle name="s_Valuation _receitas_mensal_mensal_DMPL" xfId="35937"/>
    <cellStyle name="s_Valuation _receitas_receitas" xfId="35938"/>
    <cellStyle name="s_Valuation _receitas_receitas_Dep_Judiciais-Contingências" xfId="35939"/>
    <cellStyle name="s_Valuation _receitas_receitas_DFC Gerencial" xfId="35940"/>
    <cellStyle name="s_Valuation _receitas_receitas_DMPL" xfId="35941"/>
    <cellStyle name="s_Valuation _receitas_receitas_mensal" xfId="35942"/>
    <cellStyle name="s_Valuation _receitas_receitas_mensal_Dep_Judiciais-Contingências" xfId="35943"/>
    <cellStyle name="s_Valuation _receitas_receitas_mensal_DFC Gerencial" xfId="35944"/>
    <cellStyle name="s_Valuation _receitas_receitas_mensal_DMPL" xfId="35945"/>
    <cellStyle name="s_Valuation _receitas_receitas_receitas" xfId="35946"/>
    <cellStyle name="s_Valuation _receitas_receitas_receitas_Dep_Judiciais-Contingências" xfId="35947"/>
    <cellStyle name="s_Valuation _receitas_receitas_receitas_DFC Gerencial" xfId="35948"/>
    <cellStyle name="s_Valuation _receitas_receitas_receitas_DMPL" xfId="35949"/>
    <cellStyle name="s_Valuation _receitas_receitas_receitas_mensal" xfId="35950"/>
    <cellStyle name="s_Valuation _receitas_receitas_receitas_mensal_Dep_Judiciais-Contingências" xfId="35951"/>
    <cellStyle name="s_Valuation _receitas_receitas_receitas_mensal_DFC Gerencial" xfId="35952"/>
    <cellStyle name="s_Valuation _receitas_receitas_receitas_mensal_DMPL" xfId="35953"/>
    <cellStyle name="s_Valuation _receitas_receitas_receitas_mensal_mensal" xfId="35954"/>
    <cellStyle name="s_Valuation _receitas_receitas_receitas_mensal_mensal_Dep_Judiciais-Contingências" xfId="35955"/>
    <cellStyle name="s_Valuation _receitas_receitas_receitas_mensal_mensal_DFC Gerencial" xfId="35956"/>
    <cellStyle name="s_Valuation _receitas_receitas_receitas_mensal_mensal_DMPL" xfId="35957"/>
    <cellStyle name="s_Valuation _receitas_receitas_receitas_receitas" xfId="35958"/>
    <cellStyle name="s_Valuation _receitas_receitas_receitas_receitas_Dep_Judiciais-Contingências" xfId="35959"/>
    <cellStyle name="s_Valuation _receitas_receitas_receitas_receitas_DFC Gerencial" xfId="35960"/>
    <cellStyle name="s_Valuation _receitas_receitas_receitas_receitas_DMPL" xfId="35961"/>
    <cellStyle name="s_Valuation _receitas_receitas_receitas_receitas_mensal" xfId="35962"/>
    <cellStyle name="s_Valuation _receitas_receitas_receitas_receitas_mensal_Dep_Judiciais-Contingências" xfId="35963"/>
    <cellStyle name="s_Valuation _receitas_receitas_receitas_receitas_mensal_DFC Gerencial" xfId="35964"/>
    <cellStyle name="s_Valuation _receitas_receitas_receitas_receitas_mensal_DMPL" xfId="35965"/>
    <cellStyle name="s_Valuation _Relatório Gerencial" xfId="35966"/>
    <cellStyle name="s_Valuation _Relatório Gerencial 2" xfId="35967"/>
    <cellStyle name="s_Valuation _Relatório Gerencial 2_15-FINANCEIRAS" xfId="35968"/>
    <cellStyle name="s_Valuation _Relatório Gerencial_15-FINANCEIRAS" xfId="35969"/>
    <cellStyle name="s_Valuation _Relatório Gerencial_15-FINANCEIRAS_1" xfId="35970"/>
    <cellStyle name="s_Valuation _Relatório Gerencial_2-DRE" xfId="35971"/>
    <cellStyle name="s_Valuation _Relatório Gerencial_2-DRE_Dep_Judiciais-Contingências" xfId="35972"/>
    <cellStyle name="s_Valuation _Relatório Gerencial_2-DRE_DFC Gerencial" xfId="35973"/>
    <cellStyle name="s_Valuation _Relatório Gerencial_2-DRE_DMPL" xfId="35974"/>
    <cellStyle name="s_Valuation _Relatório Gerencial_3-Balanço" xfId="35975"/>
    <cellStyle name="s_Valuation _Relatório Gerencial_7-Estoque" xfId="35976"/>
    <cellStyle name="s_Valuation _Res.Cont. AdmComLog" xfId="35977"/>
    <cellStyle name="s_Valuation _Res.Cont. AdmComLog 2" xfId="35978"/>
    <cellStyle name="s_Valuation _Res.Cont. AdmComLog 2_15-FINANCEIRAS" xfId="35979"/>
    <cellStyle name="s_Valuation _Res.Cont. AdmComLog_15-FINANCEIRAS" xfId="35980"/>
    <cellStyle name="s_Valuation _Res.Cont. AdmComLog_15-FINANCEIRAS_1" xfId="35981"/>
    <cellStyle name="s_Valuation _Res.Cont. AdmComLog_2-DRE" xfId="35982"/>
    <cellStyle name="s_Valuation _Res.Cont. AdmComLog_2-DRE_Dep_Judiciais-Contingências" xfId="35983"/>
    <cellStyle name="s_Valuation _Res.Cont. AdmComLog_2-DRE_DFC Gerencial" xfId="35984"/>
    <cellStyle name="s_Valuation _Res.Cont. AdmComLog_2-DRE_DMPL" xfId="35985"/>
    <cellStyle name="s_Valuation _Res.Cont. AdmComLog_3-Balanço" xfId="35986"/>
    <cellStyle name="s_Valuation _Res.Cont. AdmComLog_3-Balanço 2" xfId="35987"/>
    <cellStyle name="s_Valuation _Res.Cont. AdmComLog_3-Balanço 2_15-FINANCEIRAS" xfId="35988"/>
    <cellStyle name="s_Valuation _Res.Cont. AdmComLog_3-Balanço_1" xfId="35989"/>
    <cellStyle name="s_Valuation _Res.Cont. AdmComLog_3-Balanço_15-FINANCEIRAS" xfId="35990"/>
    <cellStyle name="s_Valuation _Res.Cont. AdmComLog_3-Balanço_15-FINANCEIRAS_1" xfId="35991"/>
    <cellStyle name="s_Valuation _Res.Cont. AdmComLog_3-Balanço_2-DRE" xfId="35992"/>
    <cellStyle name="s_Valuation _Res.Cont. AdmComLog_3-Balanço_2-DRE_Dep_Judiciais-Contingências" xfId="35993"/>
    <cellStyle name="s_Valuation _Res.Cont. AdmComLog_3-Balanço_2-DRE_DFC Gerencial" xfId="35994"/>
    <cellStyle name="s_Valuation _Res.Cont. AdmComLog_3-Balanço_2-DRE_DMPL" xfId="35995"/>
    <cellStyle name="s_Valuation _Res.Cont. AdmComLog_3-Balanço_3-Balanço" xfId="35996"/>
    <cellStyle name="s_Valuation _Res.Cont. AdmComLog_3-Balanço_7-Estoque" xfId="35997"/>
    <cellStyle name="s_Valuation _Res.Cont. AdmComLog_7-Estoque" xfId="35998"/>
    <cellStyle name="s_Valuation _Res.Cont. AdmComLog_Balanço" xfId="35999"/>
    <cellStyle name="s_Valuation _Res.Cont. AdmComLog_CCL" xfId="36000"/>
    <cellStyle name="s_Valuation _Res.Cont. AdmComLog_CCL 2" xfId="36001"/>
    <cellStyle name="s_Valuation _Res.Cont. AdmComLog_CCL 2_15-FINANCEIRAS" xfId="36002"/>
    <cellStyle name="s_Valuation _Res.Cont. AdmComLog_CCL_15-FINANCEIRAS" xfId="36003"/>
    <cellStyle name="s_Valuation _Res.Cont. AdmComLog_CCL_15-FINANCEIRAS_1" xfId="36004"/>
    <cellStyle name="s_Valuation _Res.Cont. AdmComLog_CCL_2-DRE" xfId="36005"/>
    <cellStyle name="s_Valuation _Res.Cont. AdmComLog_CCL_2-DRE_Dep_Judiciais-Contingências" xfId="36006"/>
    <cellStyle name="s_Valuation _Res.Cont. AdmComLog_CCL_2-DRE_DFC Gerencial" xfId="36007"/>
    <cellStyle name="s_Valuation _Res.Cont. AdmComLog_CCL_2-DRE_DMPL" xfId="36008"/>
    <cellStyle name="s_Valuation _Res.Cont. AdmComLog_CCL_3-Balanço" xfId="36009"/>
    <cellStyle name="s_Valuation _Res.Cont. AdmComLog_CCL_3-Balanço 2" xfId="36010"/>
    <cellStyle name="s_Valuation _Res.Cont. AdmComLog_CCL_3-Balanço 2_15-FINANCEIRAS" xfId="36011"/>
    <cellStyle name="s_Valuation _Res.Cont. AdmComLog_CCL_3-Balanço_1" xfId="36012"/>
    <cellStyle name="s_Valuation _Res.Cont. AdmComLog_CCL_3-Balanço_15-FINANCEIRAS" xfId="36013"/>
    <cellStyle name="s_Valuation _Res.Cont. AdmComLog_CCL_3-Balanço_15-FINANCEIRAS_1" xfId="36014"/>
    <cellStyle name="s_Valuation _Res.Cont. AdmComLog_CCL_3-Balanço_2-DRE" xfId="36015"/>
    <cellStyle name="s_Valuation _Res.Cont. AdmComLog_CCL_3-Balanço_2-DRE_Dep_Judiciais-Contingências" xfId="36016"/>
    <cellStyle name="s_Valuation _Res.Cont. AdmComLog_CCL_3-Balanço_2-DRE_DFC Gerencial" xfId="36017"/>
    <cellStyle name="s_Valuation _Res.Cont. AdmComLog_CCL_3-Balanço_2-DRE_DMPL" xfId="36018"/>
    <cellStyle name="s_Valuation _Res.Cont. AdmComLog_CCL_3-Balanço_3-Balanço" xfId="36019"/>
    <cellStyle name="s_Valuation _Res.Cont. AdmComLog_CCL_3-Balanço_7-Estoque" xfId="36020"/>
    <cellStyle name="s_Valuation _Res.Cont. AdmComLog_CCL_7-Estoque" xfId="36021"/>
    <cellStyle name="s_Valuation _Res.Cont. AdmComLog_CCL_Balanço" xfId="36022"/>
    <cellStyle name="s_Valuation _Res.Cont. AdmComLog_CCL_IR Diferido" xfId="36023"/>
    <cellStyle name="s_Valuation _Res.Cont. AdmComLog_Diferenças outubro CAN- (2)" xfId="36024"/>
    <cellStyle name="s_Valuation _Res.Cont. AdmComLog_Diferenças outubro CAN- (2) 2" xfId="36025"/>
    <cellStyle name="s_Valuation _Res.Cont. AdmComLog_Diferenças outubro CAN- (2) 2_15-FINANCEIRAS" xfId="36026"/>
    <cellStyle name="s_Valuation _Res.Cont. AdmComLog_Diferenças outubro CAN- (2)_15-FINANCEIRAS" xfId="36027"/>
    <cellStyle name="s_Valuation _Res.Cont. AdmComLog_Diferenças outubro CAN- (2)_15-FINANCEIRAS_1" xfId="36028"/>
    <cellStyle name="s_Valuation _Res.Cont. AdmComLog_Diferenças outubro CAN- (2)_2-DRE" xfId="36029"/>
    <cellStyle name="s_Valuation _Res.Cont. AdmComLog_Diferenças outubro CAN- (2)_2-DRE_Dep_Judiciais-Contingências" xfId="36030"/>
    <cellStyle name="s_Valuation _Res.Cont. AdmComLog_Diferenças outubro CAN- (2)_2-DRE_DFC Gerencial" xfId="36031"/>
    <cellStyle name="s_Valuation _Res.Cont. AdmComLog_Diferenças outubro CAN- (2)_2-DRE_DMPL" xfId="36032"/>
    <cellStyle name="s_Valuation _Res.Cont. AdmComLog_Diferenças outubro CAN- (2)_3-Balanço" xfId="36033"/>
    <cellStyle name="s_Valuation _Res.Cont. AdmComLog_Diferenças outubro CAN- (2)_3-Balanço 2" xfId="36034"/>
    <cellStyle name="s_Valuation _Res.Cont. AdmComLog_Diferenças outubro CAN- (2)_3-Balanço 2_15-FINANCEIRAS" xfId="36035"/>
    <cellStyle name="s_Valuation _Res.Cont. AdmComLog_Diferenças outubro CAN- (2)_3-Balanço_1" xfId="36036"/>
    <cellStyle name="s_Valuation _Res.Cont. AdmComLog_Diferenças outubro CAN- (2)_3-Balanço_15-FINANCEIRAS" xfId="36037"/>
    <cellStyle name="s_Valuation _Res.Cont. AdmComLog_Diferenças outubro CAN- (2)_3-Balanço_15-FINANCEIRAS_1" xfId="36038"/>
    <cellStyle name="s_Valuation _Res.Cont. AdmComLog_Diferenças outubro CAN- (2)_3-Balanço_2-DRE" xfId="36039"/>
    <cellStyle name="s_Valuation _Res.Cont. AdmComLog_Diferenças outubro CAN- (2)_3-Balanço_2-DRE_Dep_Judiciais-Contingências" xfId="36040"/>
    <cellStyle name="s_Valuation _Res.Cont. AdmComLog_Diferenças outubro CAN- (2)_3-Balanço_2-DRE_DFC Gerencial" xfId="36041"/>
    <cellStyle name="s_Valuation _Res.Cont. AdmComLog_Diferenças outubro CAN- (2)_3-Balanço_2-DRE_DMPL" xfId="36042"/>
    <cellStyle name="s_Valuation _Res.Cont. AdmComLog_Diferenças outubro CAN- (2)_3-Balanço_3-Balanço" xfId="36043"/>
    <cellStyle name="s_Valuation _Res.Cont. AdmComLog_Diferenças outubro CAN- (2)_3-Balanço_7-Estoque" xfId="36044"/>
    <cellStyle name="s_Valuation _Res.Cont. AdmComLog_Diferenças outubro CAN- (2)_7-Estoque" xfId="36045"/>
    <cellStyle name="s_Valuation _Res.Cont. AdmComLog_Diferenças outubro CAN- (2)_Balanço" xfId="36046"/>
    <cellStyle name="s_Valuation _Res.Cont. AdmComLog_Diferenças outubro CAN- (2)_IR Diferido" xfId="36047"/>
    <cellStyle name="s_Valuation _Res.Cont. AdmComLog_IR Diferido" xfId="36048"/>
    <cellStyle name="s_Valuation _Res.Cont. AdmComLog_Query C.Custos SF 10-11" xfId="36049"/>
    <cellStyle name="s_Valuation _Res.Cont. AdmComLog_Query C.Custos SF 10-11 2" xfId="36050"/>
    <cellStyle name="s_Valuation _Res.Cont. AdmComLog_Query C.Custos SF 10-11 2_15-FINANCEIRAS" xfId="36051"/>
    <cellStyle name="s_Valuation _Res.Cont. AdmComLog_Query C.Custos SF 10-11_15-FINANCEIRAS" xfId="36052"/>
    <cellStyle name="s_Valuation _Res.Cont. AdmComLog_Query C.Custos SF 10-11_15-FINANCEIRAS_1" xfId="36053"/>
    <cellStyle name="s_Valuation _Res.Cont. AdmComLog_Query C.Custos SF 10-11_2-DRE" xfId="36054"/>
    <cellStyle name="s_Valuation _Res.Cont. AdmComLog_Query C.Custos SF 10-11_2-DRE_Dep_Judiciais-Contingências" xfId="36055"/>
    <cellStyle name="s_Valuation _Res.Cont. AdmComLog_Query C.Custos SF 10-11_2-DRE_DFC Gerencial" xfId="36056"/>
    <cellStyle name="s_Valuation _Res.Cont. AdmComLog_Query C.Custos SF 10-11_2-DRE_DMPL" xfId="36057"/>
    <cellStyle name="s_Valuation _Res.Cont. AdmComLog_Query C.Custos SF 10-11_3-Balanço" xfId="36058"/>
    <cellStyle name="s_Valuation _Res.Cont. AdmComLog_Query C.Custos SF 10-11_3-Balanço 2" xfId="36059"/>
    <cellStyle name="s_Valuation _Res.Cont. AdmComLog_Query C.Custos SF 10-11_3-Balanço 2_15-FINANCEIRAS" xfId="36060"/>
    <cellStyle name="s_Valuation _Res.Cont. AdmComLog_Query C.Custos SF 10-11_3-Balanço_1" xfId="36061"/>
    <cellStyle name="s_Valuation _Res.Cont. AdmComLog_Query C.Custos SF 10-11_3-Balanço_15-FINANCEIRAS" xfId="36062"/>
    <cellStyle name="s_Valuation _Res.Cont. AdmComLog_Query C.Custos SF 10-11_3-Balanço_15-FINANCEIRAS_1" xfId="36063"/>
    <cellStyle name="s_Valuation _Res.Cont. AdmComLog_Query C.Custos SF 10-11_3-Balanço_2-DRE" xfId="36064"/>
    <cellStyle name="s_Valuation _Res.Cont. AdmComLog_Query C.Custos SF 10-11_3-Balanço_2-DRE_Dep_Judiciais-Contingências" xfId="36065"/>
    <cellStyle name="s_Valuation _Res.Cont. AdmComLog_Query C.Custos SF 10-11_3-Balanço_2-DRE_DFC Gerencial" xfId="36066"/>
    <cellStyle name="s_Valuation _Res.Cont. AdmComLog_Query C.Custos SF 10-11_3-Balanço_2-DRE_DMPL" xfId="36067"/>
    <cellStyle name="s_Valuation _Res.Cont. AdmComLog_Query C.Custos SF 10-11_3-Balanço_3-Balanço" xfId="36068"/>
    <cellStyle name="s_Valuation _Res.Cont. AdmComLog_Query C.Custos SF 10-11_3-Balanço_7-Estoque" xfId="36069"/>
    <cellStyle name="s_Valuation _Res.Cont. AdmComLog_Query C.Custos SF 10-11_7-Estoque" xfId="36070"/>
    <cellStyle name="s_Valuation _Res.Cont. AdmComLog_Query C.Custos SF 10-11_Balanço" xfId="36071"/>
    <cellStyle name="s_Valuation _Res.Cont. AdmComLog_Query C.Custos SF 10-11_IR Diferido" xfId="36072"/>
    <cellStyle name="s_Valuation _RESULTADO" xfId="36073"/>
    <cellStyle name="s_Valuation _Set 11 Cosan" xfId="36074"/>
    <cellStyle name="s_Valuation _Sheet1" xfId="36075"/>
    <cellStyle name="s_Valuation _Sheet1 10" xfId="36076"/>
    <cellStyle name="s_Valuation _Sheet1 10 2" xfId="36077"/>
    <cellStyle name="s_Valuation _Sheet1 10 2_15-FINANCEIRAS" xfId="36078"/>
    <cellStyle name="s_Valuation _Sheet1 10_15-FINANCEIRAS" xfId="36079"/>
    <cellStyle name="s_Valuation _Sheet1 10_15-FINANCEIRAS_1" xfId="36080"/>
    <cellStyle name="s_Valuation _Sheet1 10_2-DRE" xfId="36081"/>
    <cellStyle name="s_Valuation _Sheet1 10_2-DRE_Dep_Judiciais-Contingências" xfId="36082"/>
    <cellStyle name="s_Valuation _Sheet1 10_2-DRE_DFC Gerencial" xfId="36083"/>
    <cellStyle name="s_Valuation _Sheet1 10_2-DRE_DMPL" xfId="36084"/>
    <cellStyle name="s_Valuation _Sheet1 10_3-Balanço" xfId="36085"/>
    <cellStyle name="s_Valuation _Sheet1 10_7-Estoque" xfId="36086"/>
    <cellStyle name="s_Valuation _Sheet1 10_Relatório Gerencial" xfId="36087"/>
    <cellStyle name="s_Valuation _Sheet1 10_Relatório Gerencial 2" xfId="36088"/>
    <cellStyle name="s_Valuation _Sheet1 10_Relatório Gerencial 2_15-FINANCEIRAS" xfId="36089"/>
    <cellStyle name="s_Valuation _Sheet1 10_Relatório Gerencial_15-FINANCEIRAS" xfId="36090"/>
    <cellStyle name="s_Valuation _Sheet1 10_Relatório Gerencial_15-FINANCEIRAS_1" xfId="36091"/>
    <cellStyle name="s_Valuation _Sheet1 10_Relatório Gerencial_2-DRE" xfId="36092"/>
    <cellStyle name="s_Valuation _Sheet1 10_Relatório Gerencial_2-DRE_Dep_Judiciais-Contingências" xfId="36093"/>
    <cellStyle name="s_Valuation _Sheet1 10_Relatório Gerencial_2-DRE_DFC Gerencial" xfId="36094"/>
    <cellStyle name="s_Valuation _Sheet1 10_Relatório Gerencial_2-DRE_DMPL" xfId="36095"/>
    <cellStyle name="s_Valuation _Sheet1 10_Relatório Gerencial_3-Balanço" xfId="36096"/>
    <cellStyle name="s_Valuation _Sheet1 10_Relatório Gerencial_7-Estoque" xfId="36097"/>
    <cellStyle name="s_Valuation _Sheet1 11" xfId="36098"/>
    <cellStyle name="s_Valuation _Sheet1 11 2" xfId="36099"/>
    <cellStyle name="s_Valuation _Sheet1 11 2_15-FINANCEIRAS" xfId="36100"/>
    <cellStyle name="s_Valuation _Sheet1 11_15-FINANCEIRAS" xfId="36101"/>
    <cellStyle name="s_Valuation _Sheet1 11_15-FINANCEIRAS_1" xfId="36102"/>
    <cellStyle name="s_Valuation _Sheet1 11_2-DRE" xfId="36103"/>
    <cellStyle name="s_Valuation _Sheet1 11_2-DRE_Dep_Judiciais-Contingências" xfId="36104"/>
    <cellStyle name="s_Valuation _Sheet1 11_2-DRE_DFC Gerencial" xfId="36105"/>
    <cellStyle name="s_Valuation _Sheet1 11_2-DRE_DMPL" xfId="36106"/>
    <cellStyle name="s_Valuation _Sheet1 11_3-Balanço" xfId="36107"/>
    <cellStyle name="s_Valuation _Sheet1 11_7-Estoque" xfId="36108"/>
    <cellStyle name="s_Valuation _Sheet1 11_Relatório Gerencial" xfId="36109"/>
    <cellStyle name="s_Valuation _Sheet1 11_Relatório Gerencial 2" xfId="36110"/>
    <cellStyle name="s_Valuation _Sheet1 11_Relatório Gerencial 2_15-FINANCEIRAS" xfId="36111"/>
    <cellStyle name="s_Valuation _Sheet1 11_Relatório Gerencial_15-FINANCEIRAS" xfId="36112"/>
    <cellStyle name="s_Valuation _Sheet1 11_Relatório Gerencial_15-FINANCEIRAS_1" xfId="36113"/>
    <cellStyle name="s_Valuation _Sheet1 11_Relatório Gerencial_2-DRE" xfId="36114"/>
    <cellStyle name="s_Valuation _Sheet1 11_Relatório Gerencial_2-DRE_Dep_Judiciais-Contingências" xfId="36115"/>
    <cellStyle name="s_Valuation _Sheet1 11_Relatório Gerencial_2-DRE_DFC Gerencial" xfId="36116"/>
    <cellStyle name="s_Valuation _Sheet1 11_Relatório Gerencial_2-DRE_DMPL" xfId="36117"/>
    <cellStyle name="s_Valuation _Sheet1 11_Relatório Gerencial_3-Balanço" xfId="36118"/>
    <cellStyle name="s_Valuation _Sheet1 11_Relatório Gerencial_7-Estoque" xfId="36119"/>
    <cellStyle name="s_Valuation _Sheet1 12" xfId="36120"/>
    <cellStyle name="s_Valuation _Sheet1 12_15-FINANCEIRAS" xfId="36121"/>
    <cellStyle name="s_Valuation _Sheet1 2" xfId="36122"/>
    <cellStyle name="s_Valuation _Sheet1 2 2" xfId="36123"/>
    <cellStyle name="s_Valuation _Sheet1 2 2_15-FINANCEIRAS" xfId="36124"/>
    <cellStyle name="s_Valuation _Sheet1 2_15-FINANCEIRAS" xfId="36125"/>
    <cellStyle name="s_Valuation _Sheet1 2_15-FINANCEIRAS_1" xfId="36126"/>
    <cellStyle name="s_Valuation _Sheet1 2_2-DRE" xfId="36127"/>
    <cellStyle name="s_Valuation _Sheet1 2_2-DRE_Dep_Judiciais-Contingências" xfId="36128"/>
    <cellStyle name="s_Valuation _Sheet1 2_2-DRE_DFC Gerencial" xfId="36129"/>
    <cellStyle name="s_Valuation _Sheet1 2_2-DRE_DMPL" xfId="36130"/>
    <cellStyle name="s_Valuation _Sheet1 2_3-Balanço" xfId="36131"/>
    <cellStyle name="s_Valuation _Sheet1 2_7-Estoque" xfId="36132"/>
    <cellStyle name="s_Valuation _Sheet1 2_Relatório Gerencial" xfId="36133"/>
    <cellStyle name="s_Valuation _Sheet1 2_Relatório Gerencial 2" xfId="36134"/>
    <cellStyle name="s_Valuation _Sheet1 2_Relatório Gerencial 2_15-FINANCEIRAS" xfId="36135"/>
    <cellStyle name="s_Valuation _Sheet1 2_Relatório Gerencial_15-FINANCEIRAS" xfId="36136"/>
    <cellStyle name="s_Valuation _Sheet1 2_Relatório Gerencial_15-FINANCEIRAS_1" xfId="36137"/>
    <cellStyle name="s_Valuation _Sheet1 2_Relatório Gerencial_2-DRE" xfId="36138"/>
    <cellStyle name="s_Valuation _Sheet1 2_Relatório Gerencial_2-DRE_Dep_Judiciais-Contingências" xfId="36139"/>
    <cellStyle name="s_Valuation _Sheet1 2_Relatório Gerencial_2-DRE_DFC Gerencial" xfId="36140"/>
    <cellStyle name="s_Valuation _Sheet1 2_Relatório Gerencial_2-DRE_DMPL" xfId="36141"/>
    <cellStyle name="s_Valuation _Sheet1 2_Relatório Gerencial_3-Balanço" xfId="36142"/>
    <cellStyle name="s_Valuation _Sheet1 2_Relatório Gerencial_7-Estoque" xfId="36143"/>
    <cellStyle name="s_Valuation _Sheet1 3" xfId="36144"/>
    <cellStyle name="s_Valuation _Sheet1 3 2" xfId="36145"/>
    <cellStyle name="s_Valuation _Sheet1 3 2_15-FINANCEIRAS" xfId="36146"/>
    <cellStyle name="s_Valuation _Sheet1 3_15-FINANCEIRAS" xfId="36147"/>
    <cellStyle name="s_Valuation _Sheet1 3_15-FINANCEIRAS_1" xfId="36148"/>
    <cellStyle name="s_Valuation _Sheet1 3_2-DRE" xfId="36149"/>
    <cellStyle name="s_Valuation _Sheet1 3_2-DRE_Dep_Judiciais-Contingências" xfId="36150"/>
    <cellStyle name="s_Valuation _Sheet1 3_2-DRE_DFC Gerencial" xfId="36151"/>
    <cellStyle name="s_Valuation _Sheet1 3_2-DRE_DMPL" xfId="36152"/>
    <cellStyle name="s_Valuation _Sheet1 3_3-Balanço" xfId="36153"/>
    <cellStyle name="s_Valuation _Sheet1 3_7-Estoque" xfId="36154"/>
    <cellStyle name="s_Valuation _Sheet1 3_Relatório Gerencial" xfId="36155"/>
    <cellStyle name="s_Valuation _Sheet1 3_Relatório Gerencial 2" xfId="36156"/>
    <cellStyle name="s_Valuation _Sheet1 3_Relatório Gerencial 2_15-FINANCEIRAS" xfId="36157"/>
    <cellStyle name="s_Valuation _Sheet1 3_Relatório Gerencial_15-FINANCEIRAS" xfId="36158"/>
    <cellStyle name="s_Valuation _Sheet1 3_Relatório Gerencial_15-FINANCEIRAS_1" xfId="36159"/>
    <cellStyle name="s_Valuation _Sheet1 3_Relatório Gerencial_2-DRE" xfId="36160"/>
    <cellStyle name="s_Valuation _Sheet1 3_Relatório Gerencial_2-DRE_Dep_Judiciais-Contingências" xfId="36161"/>
    <cellStyle name="s_Valuation _Sheet1 3_Relatório Gerencial_2-DRE_DFC Gerencial" xfId="36162"/>
    <cellStyle name="s_Valuation _Sheet1 3_Relatório Gerencial_2-DRE_DMPL" xfId="36163"/>
    <cellStyle name="s_Valuation _Sheet1 3_Relatório Gerencial_3-Balanço" xfId="36164"/>
    <cellStyle name="s_Valuation _Sheet1 3_Relatório Gerencial_7-Estoque" xfId="36165"/>
    <cellStyle name="s_Valuation _Sheet1 4" xfId="36166"/>
    <cellStyle name="s_Valuation _Sheet1 4 2" xfId="36167"/>
    <cellStyle name="s_Valuation _Sheet1 4 2_15-FINANCEIRAS" xfId="36168"/>
    <cellStyle name="s_Valuation _Sheet1 4_15-FINANCEIRAS" xfId="36169"/>
    <cellStyle name="s_Valuation _Sheet1 4_15-FINANCEIRAS_1" xfId="36170"/>
    <cellStyle name="s_Valuation _Sheet1 4_2-DRE" xfId="36171"/>
    <cellStyle name="s_Valuation _Sheet1 4_2-DRE_Dep_Judiciais-Contingências" xfId="36172"/>
    <cellStyle name="s_Valuation _Sheet1 4_2-DRE_DFC Gerencial" xfId="36173"/>
    <cellStyle name="s_Valuation _Sheet1 4_2-DRE_DMPL" xfId="36174"/>
    <cellStyle name="s_Valuation _Sheet1 4_3-Balanço" xfId="36175"/>
    <cellStyle name="s_Valuation _Sheet1 4_7-Estoque" xfId="36176"/>
    <cellStyle name="s_Valuation _Sheet1 4_Relatório Gerencial" xfId="36177"/>
    <cellStyle name="s_Valuation _Sheet1 4_Relatório Gerencial 2" xfId="36178"/>
    <cellStyle name="s_Valuation _Sheet1 4_Relatório Gerencial 2_15-FINANCEIRAS" xfId="36179"/>
    <cellStyle name="s_Valuation _Sheet1 4_Relatório Gerencial_15-FINANCEIRAS" xfId="36180"/>
    <cellStyle name="s_Valuation _Sheet1 4_Relatório Gerencial_15-FINANCEIRAS_1" xfId="36181"/>
    <cellStyle name="s_Valuation _Sheet1 4_Relatório Gerencial_2-DRE" xfId="36182"/>
    <cellStyle name="s_Valuation _Sheet1 4_Relatório Gerencial_2-DRE_Dep_Judiciais-Contingências" xfId="36183"/>
    <cellStyle name="s_Valuation _Sheet1 4_Relatório Gerencial_2-DRE_DFC Gerencial" xfId="36184"/>
    <cellStyle name="s_Valuation _Sheet1 4_Relatório Gerencial_2-DRE_DMPL" xfId="36185"/>
    <cellStyle name="s_Valuation _Sheet1 4_Relatório Gerencial_3-Balanço" xfId="36186"/>
    <cellStyle name="s_Valuation _Sheet1 4_Relatório Gerencial_7-Estoque" xfId="36187"/>
    <cellStyle name="s_Valuation _Sheet1 5" xfId="36188"/>
    <cellStyle name="s_Valuation _Sheet1 5 2" xfId="36189"/>
    <cellStyle name="s_Valuation _Sheet1 5 2_15-FINANCEIRAS" xfId="36190"/>
    <cellStyle name="s_Valuation _Sheet1 5_15-FINANCEIRAS" xfId="36191"/>
    <cellStyle name="s_Valuation _Sheet1 5_15-FINANCEIRAS_1" xfId="36192"/>
    <cellStyle name="s_Valuation _Sheet1 5_2-DRE" xfId="36193"/>
    <cellStyle name="s_Valuation _Sheet1 5_2-DRE_Dep_Judiciais-Contingências" xfId="36194"/>
    <cellStyle name="s_Valuation _Sheet1 5_2-DRE_DFC Gerencial" xfId="36195"/>
    <cellStyle name="s_Valuation _Sheet1 5_2-DRE_DMPL" xfId="36196"/>
    <cellStyle name="s_Valuation _Sheet1 5_3-Balanço" xfId="36197"/>
    <cellStyle name="s_Valuation _Sheet1 5_7-Estoque" xfId="36198"/>
    <cellStyle name="s_Valuation _Sheet1 5_Relatório Gerencial" xfId="36199"/>
    <cellStyle name="s_Valuation _Sheet1 5_Relatório Gerencial 2" xfId="36200"/>
    <cellStyle name="s_Valuation _Sheet1 5_Relatório Gerencial 2_15-FINANCEIRAS" xfId="36201"/>
    <cellStyle name="s_Valuation _Sheet1 5_Relatório Gerencial_15-FINANCEIRAS" xfId="36202"/>
    <cellStyle name="s_Valuation _Sheet1 5_Relatório Gerencial_15-FINANCEIRAS_1" xfId="36203"/>
    <cellStyle name="s_Valuation _Sheet1 5_Relatório Gerencial_2-DRE" xfId="36204"/>
    <cellStyle name="s_Valuation _Sheet1 5_Relatório Gerencial_2-DRE_Dep_Judiciais-Contingências" xfId="36205"/>
    <cellStyle name="s_Valuation _Sheet1 5_Relatório Gerencial_2-DRE_DFC Gerencial" xfId="36206"/>
    <cellStyle name="s_Valuation _Sheet1 5_Relatório Gerencial_2-DRE_DMPL" xfId="36207"/>
    <cellStyle name="s_Valuation _Sheet1 5_Relatório Gerencial_3-Balanço" xfId="36208"/>
    <cellStyle name="s_Valuation _Sheet1 5_Relatório Gerencial_7-Estoque" xfId="36209"/>
    <cellStyle name="s_Valuation _Sheet1 6" xfId="36210"/>
    <cellStyle name="s_Valuation _Sheet1 6 2" xfId="36211"/>
    <cellStyle name="s_Valuation _Sheet1 6 2_15-FINANCEIRAS" xfId="36212"/>
    <cellStyle name="s_Valuation _Sheet1 6_15-FINANCEIRAS" xfId="36213"/>
    <cellStyle name="s_Valuation _Sheet1 6_15-FINANCEIRAS_1" xfId="36214"/>
    <cellStyle name="s_Valuation _Sheet1 6_2-DRE" xfId="36215"/>
    <cellStyle name="s_Valuation _Sheet1 6_2-DRE_Dep_Judiciais-Contingências" xfId="36216"/>
    <cellStyle name="s_Valuation _Sheet1 6_2-DRE_DFC Gerencial" xfId="36217"/>
    <cellStyle name="s_Valuation _Sheet1 6_2-DRE_DMPL" xfId="36218"/>
    <cellStyle name="s_Valuation _Sheet1 6_3-Balanço" xfId="36219"/>
    <cellStyle name="s_Valuation _Sheet1 6_7-Estoque" xfId="36220"/>
    <cellStyle name="s_Valuation _Sheet1 6_Relatório Gerencial" xfId="36221"/>
    <cellStyle name="s_Valuation _Sheet1 6_Relatório Gerencial 2" xfId="36222"/>
    <cellStyle name="s_Valuation _Sheet1 6_Relatório Gerencial 2_15-FINANCEIRAS" xfId="36223"/>
    <cellStyle name="s_Valuation _Sheet1 6_Relatório Gerencial_15-FINANCEIRAS" xfId="36224"/>
    <cellStyle name="s_Valuation _Sheet1 6_Relatório Gerencial_15-FINANCEIRAS_1" xfId="36225"/>
    <cellStyle name="s_Valuation _Sheet1 6_Relatório Gerencial_2-DRE" xfId="36226"/>
    <cellStyle name="s_Valuation _Sheet1 6_Relatório Gerencial_2-DRE_Dep_Judiciais-Contingências" xfId="36227"/>
    <cellStyle name="s_Valuation _Sheet1 6_Relatório Gerencial_2-DRE_DFC Gerencial" xfId="36228"/>
    <cellStyle name="s_Valuation _Sheet1 6_Relatório Gerencial_2-DRE_DMPL" xfId="36229"/>
    <cellStyle name="s_Valuation _Sheet1 6_Relatório Gerencial_3-Balanço" xfId="36230"/>
    <cellStyle name="s_Valuation _Sheet1 6_Relatório Gerencial_7-Estoque" xfId="36231"/>
    <cellStyle name="s_Valuation _Sheet1 7" xfId="36232"/>
    <cellStyle name="s_Valuation _Sheet1 7 2" xfId="36233"/>
    <cellStyle name="s_Valuation _Sheet1 7 2_15-FINANCEIRAS" xfId="36234"/>
    <cellStyle name="s_Valuation _Sheet1 7_15-FINANCEIRAS" xfId="36235"/>
    <cellStyle name="s_Valuation _Sheet1 7_15-FINANCEIRAS_1" xfId="36236"/>
    <cellStyle name="s_Valuation _Sheet1 7_2-DRE" xfId="36237"/>
    <cellStyle name="s_Valuation _Sheet1 7_2-DRE_Dep_Judiciais-Contingências" xfId="36238"/>
    <cellStyle name="s_Valuation _Sheet1 7_2-DRE_DFC Gerencial" xfId="36239"/>
    <cellStyle name="s_Valuation _Sheet1 7_2-DRE_DMPL" xfId="36240"/>
    <cellStyle name="s_Valuation _Sheet1 7_3-Balanço" xfId="36241"/>
    <cellStyle name="s_Valuation _Sheet1 7_7-Estoque" xfId="36242"/>
    <cellStyle name="s_Valuation _Sheet1 7_Relatório Gerencial" xfId="36243"/>
    <cellStyle name="s_Valuation _Sheet1 7_Relatório Gerencial 2" xfId="36244"/>
    <cellStyle name="s_Valuation _Sheet1 7_Relatório Gerencial 2_15-FINANCEIRAS" xfId="36245"/>
    <cellStyle name="s_Valuation _Sheet1 7_Relatório Gerencial_15-FINANCEIRAS" xfId="36246"/>
    <cellStyle name="s_Valuation _Sheet1 7_Relatório Gerencial_15-FINANCEIRAS_1" xfId="36247"/>
    <cellStyle name="s_Valuation _Sheet1 7_Relatório Gerencial_2-DRE" xfId="36248"/>
    <cellStyle name="s_Valuation _Sheet1 7_Relatório Gerencial_2-DRE_Dep_Judiciais-Contingências" xfId="36249"/>
    <cellStyle name="s_Valuation _Sheet1 7_Relatório Gerencial_2-DRE_DFC Gerencial" xfId="36250"/>
    <cellStyle name="s_Valuation _Sheet1 7_Relatório Gerencial_2-DRE_DMPL" xfId="36251"/>
    <cellStyle name="s_Valuation _Sheet1 7_Relatório Gerencial_3-Balanço" xfId="36252"/>
    <cellStyle name="s_Valuation _Sheet1 7_Relatório Gerencial_7-Estoque" xfId="36253"/>
    <cellStyle name="s_Valuation _Sheet1 8" xfId="36254"/>
    <cellStyle name="s_Valuation _Sheet1 8 2" xfId="36255"/>
    <cellStyle name="s_Valuation _Sheet1 8 2_15-FINANCEIRAS" xfId="36256"/>
    <cellStyle name="s_Valuation _Sheet1 8_15-FINANCEIRAS" xfId="36257"/>
    <cellStyle name="s_Valuation _Sheet1 8_15-FINANCEIRAS_1" xfId="36258"/>
    <cellStyle name="s_Valuation _Sheet1 8_2-DRE" xfId="36259"/>
    <cellStyle name="s_Valuation _Sheet1 8_2-DRE_Dep_Judiciais-Contingências" xfId="36260"/>
    <cellStyle name="s_Valuation _Sheet1 8_2-DRE_DFC Gerencial" xfId="36261"/>
    <cellStyle name="s_Valuation _Sheet1 8_2-DRE_DMPL" xfId="36262"/>
    <cellStyle name="s_Valuation _Sheet1 8_3-Balanço" xfId="36263"/>
    <cellStyle name="s_Valuation _Sheet1 8_7-Estoque" xfId="36264"/>
    <cellStyle name="s_Valuation _Sheet1 8_Relatório Gerencial" xfId="36265"/>
    <cellStyle name="s_Valuation _Sheet1 8_Relatório Gerencial 2" xfId="36266"/>
    <cellStyle name="s_Valuation _Sheet1 8_Relatório Gerencial 2_15-FINANCEIRAS" xfId="36267"/>
    <cellStyle name="s_Valuation _Sheet1 8_Relatório Gerencial_15-FINANCEIRAS" xfId="36268"/>
    <cellStyle name="s_Valuation _Sheet1 8_Relatório Gerencial_15-FINANCEIRAS_1" xfId="36269"/>
    <cellStyle name="s_Valuation _Sheet1 8_Relatório Gerencial_2-DRE" xfId="36270"/>
    <cellStyle name="s_Valuation _Sheet1 8_Relatório Gerencial_2-DRE_Dep_Judiciais-Contingências" xfId="36271"/>
    <cellStyle name="s_Valuation _Sheet1 8_Relatório Gerencial_2-DRE_DFC Gerencial" xfId="36272"/>
    <cellStyle name="s_Valuation _Sheet1 8_Relatório Gerencial_2-DRE_DMPL" xfId="36273"/>
    <cellStyle name="s_Valuation _Sheet1 8_Relatório Gerencial_3-Balanço" xfId="36274"/>
    <cellStyle name="s_Valuation _Sheet1 8_Relatório Gerencial_7-Estoque" xfId="36275"/>
    <cellStyle name="s_Valuation _Sheet1 9" xfId="36276"/>
    <cellStyle name="s_Valuation _Sheet1 9 2" xfId="36277"/>
    <cellStyle name="s_Valuation _Sheet1 9 2_15-FINANCEIRAS" xfId="36278"/>
    <cellStyle name="s_Valuation _Sheet1 9_15-FINANCEIRAS" xfId="36279"/>
    <cellStyle name="s_Valuation _Sheet1 9_15-FINANCEIRAS_1" xfId="36280"/>
    <cellStyle name="s_Valuation _Sheet1 9_2-DRE" xfId="36281"/>
    <cellStyle name="s_Valuation _Sheet1 9_2-DRE_Dep_Judiciais-Contingências" xfId="36282"/>
    <cellStyle name="s_Valuation _Sheet1 9_2-DRE_DFC Gerencial" xfId="36283"/>
    <cellStyle name="s_Valuation _Sheet1 9_2-DRE_DMPL" xfId="36284"/>
    <cellStyle name="s_Valuation _Sheet1 9_3-Balanço" xfId="36285"/>
    <cellStyle name="s_Valuation _Sheet1 9_7-Estoque" xfId="36286"/>
    <cellStyle name="s_Valuation _Sheet1 9_Relatório Gerencial" xfId="36287"/>
    <cellStyle name="s_Valuation _Sheet1 9_Relatório Gerencial 2" xfId="36288"/>
    <cellStyle name="s_Valuation _Sheet1 9_Relatório Gerencial 2_15-FINANCEIRAS" xfId="36289"/>
    <cellStyle name="s_Valuation _Sheet1 9_Relatório Gerencial_15-FINANCEIRAS" xfId="36290"/>
    <cellStyle name="s_Valuation _Sheet1 9_Relatório Gerencial_15-FINANCEIRAS_1" xfId="36291"/>
    <cellStyle name="s_Valuation _Sheet1 9_Relatório Gerencial_2-DRE" xfId="36292"/>
    <cellStyle name="s_Valuation _Sheet1 9_Relatório Gerencial_2-DRE_Dep_Judiciais-Contingências" xfId="36293"/>
    <cellStyle name="s_Valuation _Sheet1 9_Relatório Gerencial_2-DRE_DFC Gerencial" xfId="36294"/>
    <cellStyle name="s_Valuation _Sheet1 9_Relatório Gerencial_2-DRE_DMPL" xfId="36295"/>
    <cellStyle name="s_Valuation _Sheet1 9_Relatório Gerencial_3-Balanço" xfId="36296"/>
    <cellStyle name="s_Valuation _Sheet1 9_Relatório Gerencial_7-Estoque" xfId="36297"/>
    <cellStyle name="s_Valuation _Sheet1_15-FINANCEIRAS" xfId="36298"/>
    <cellStyle name="s_Valuation _Sheet1_15-FINANCEIRAS_1" xfId="36299"/>
    <cellStyle name="s_Valuation _Sheet1_2-DRE" xfId="36300"/>
    <cellStyle name="s_Valuation _Sheet1_2-DRE_Dep_Judiciais-Contingências" xfId="36301"/>
    <cellStyle name="s_Valuation _Sheet1_2-DRE_DFC Gerencial" xfId="36302"/>
    <cellStyle name="s_Valuation _Sheet1_2-DRE_DMPL" xfId="36303"/>
    <cellStyle name="s_Valuation _Sheet1_3-Balanço" xfId="36304"/>
    <cellStyle name="s_Valuation _Sheet1_7-Estoque" xfId="36305"/>
    <cellStyle name="s_Valuation _Sheet1_Ajustes " xfId="36306"/>
    <cellStyle name="s_Valuation _Sheet1_Ajustes  2" xfId="36307"/>
    <cellStyle name="s_Valuation _Sheet1_Ajustes  2_15-FINANCEIRAS" xfId="36308"/>
    <cellStyle name="s_Valuation _Sheet1_Ajustes  3" xfId="36309"/>
    <cellStyle name="s_Valuation _Sheet1_Ajustes  3_COMGAS" xfId="36310"/>
    <cellStyle name="s_Valuation _Sheet1_Ajustes  3_OUTROS NEGÓCIOS" xfId="36311"/>
    <cellStyle name="s_Valuation _Sheet1_Ajustes  3_RUMO" xfId="36312"/>
    <cellStyle name="s_Valuation _Sheet1_Ajustes _15-FINANCEIRAS" xfId="36313"/>
    <cellStyle name="s_Valuation _Sheet1_Ajustes _15-FINANCEIRAS_1" xfId="36314"/>
    <cellStyle name="s_Valuation _Sheet1_Ajustes _2-DRE" xfId="36315"/>
    <cellStyle name="s_Valuation _Sheet1_Ajustes _2-DRE_Dep_Judiciais-Contingências" xfId="36316"/>
    <cellStyle name="s_Valuation _Sheet1_Ajustes _2-DRE_DFC Gerencial" xfId="36317"/>
    <cellStyle name="s_Valuation _Sheet1_Ajustes _2-DRE_DMPL" xfId="36318"/>
    <cellStyle name="s_Valuation _Sheet1_Ajustes _3-Balanço" xfId="36319"/>
    <cellStyle name="s_Valuation _Sheet1_Ajustes _7-Estoque" xfId="36320"/>
    <cellStyle name="s_Valuation _Sheet1_Ajustes _CRE - Aging" xfId="36321"/>
    <cellStyle name="s_Valuation _Sheet1_Ajustes _CV-CF Elevação" xfId="36322"/>
    <cellStyle name="s_Valuation _Sheet1_Ajustes _CV-CF Transporte" xfId="36323"/>
    <cellStyle name="s_Valuation _Sheet1_Ajustes _Dep_Judiciais-Contingências" xfId="36324"/>
    <cellStyle name="s_Valuation _Sheet1_Ajustes _DFC Gerencial" xfId="36325"/>
    <cellStyle name="s_Valuation _Sheet1_Ajustes _DFC Gerencial_1" xfId="36326"/>
    <cellStyle name="s_Valuation _Sheet1_Ajustes _DFC Gerencial_Dep_Judiciais-Contingências" xfId="36327"/>
    <cellStyle name="s_Valuation _Sheet1_Ajustes _DFC Gerencial_DFC Gerencial" xfId="36328"/>
    <cellStyle name="s_Valuation _Sheet1_Ajustes _DFC Gerencial_DMPL" xfId="36329"/>
    <cellStyle name="s_Valuation _Sheet1_Ajustes _DFC Indireto_Novo" xfId="36330"/>
    <cellStyle name="s_Valuation _Sheet1_Ajustes _DMPL" xfId="36331"/>
    <cellStyle name="s_Valuation _Sheet1_Ajustes _Ind_Consol" xfId="36332"/>
    <cellStyle name="s_Valuation _Sheet1_Ajustes _IR Diferido" xfId="36333"/>
    <cellStyle name="s_Valuation _Sheet1_Ajustes _Mapa de endividamento" xfId="36334"/>
    <cellStyle name="s_Valuation _Sheet1_Ajustes _Outras oper's" xfId="36335"/>
    <cellStyle name="s_Valuation _Sheet1_Ajustes _Outras oper's_COMGAS" xfId="36336"/>
    <cellStyle name="s_Valuation _Sheet1_Ajustes _Outras oper's_OUTROS NEGÓCIOS" xfId="36337"/>
    <cellStyle name="s_Valuation _Sheet1_Ajustes _Outras oper's_RUMO" xfId="36338"/>
    <cellStyle name="s_Valuation _Sheet1_Ajustes _Receitas" xfId="36339"/>
    <cellStyle name="s_Valuation _Sheet1_Ajustes _Relatório Gerencial" xfId="36340"/>
    <cellStyle name="s_Valuation _Sheet1_Ajustes _Relatório Gerencial 2" xfId="36341"/>
    <cellStyle name="s_Valuation _Sheet1_Ajustes _Relatório Gerencial 2_15-FINANCEIRAS" xfId="36342"/>
    <cellStyle name="s_Valuation _Sheet1_Ajustes _Relatório Gerencial_15-FINANCEIRAS" xfId="36343"/>
    <cellStyle name="s_Valuation _Sheet1_Ajustes _Relatório Gerencial_15-FINANCEIRAS_1" xfId="36344"/>
    <cellStyle name="s_Valuation _Sheet1_Ajustes _Relatório Gerencial_2-DRE" xfId="36345"/>
    <cellStyle name="s_Valuation _Sheet1_Ajustes _Relatório Gerencial_2-DRE_Dep_Judiciais-Contingências" xfId="36346"/>
    <cellStyle name="s_Valuation _Sheet1_Ajustes _Relatório Gerencial_2-DRE_DFC Gerencial" xfId="36347"/>
    <cellStyle name="s_Valuation _Sheet1_Ajustes _Relatório Gerencial_2-DRE_DMPL" xfId="36348"/>
    <cellStyle name="s_Valuation _Sheet1_Ajustes _Relatório Gerencial_3-Balanço" xfId="36349"/>
    <cellStyle name="s_Valuation _Sheet1_Ajustes _Relatório Gerencial_7-Estoque" xfId="36350"/>
    <cellStyle name="s_Valuation _Sheet1_Ajustes BMF" xfId="36351"/>
    <cellStyle name="s_Valuation _Sheet1_Ajustes BMF 2" xfId="36352"/>
    <cellStyle name="s_Valuation _Sheet1_Ajustes BMF 2_15-FINANCEIRAS" xfId="36353"/>
    <cellStyle name="s_Valuation _Sheet1_Ajustes BMF_15-FINANCEIRAS" xfId="36354"/>
    <cellStyle name="s_Valuation _Sheet1_Ajustes BMF_15-FINANCEIRAS_1" xfId="36355"/>
    <cellStyle name="s_Valuation _Sheet1_Ajustes BMF_2-DRE" xfId="36356"/>
    <cellStyle name="s_Valuation _Sheet1_Ajustes BMF_2-DRE_Dep_Judiciais-Contingências" xfId="36357"/>
    <cellStyle name="s_Valuation _Sheet1_Ajustes BMF_2-DRE_DFC Gerencial" xfId="36358"/>
    <cellStyle name="s_Valuation _Sheet1_Ajustes BMF_2-DRE_DMPL" xfId="36359"/>
    <cellStyle name="s_Valuation _Sheet1_Ajustes BMF_3-Balanço" xfId="36360"/>
    <cellStyle name="s_Valuation _Sheet1_Ajustes BMF_7-Estoque" xfId="36361"/>
    <cellStyle name="s_Valuation _Sheet1_MtM NDF - Swap Maio 10" xfId="36362"/>
    <cellStyle name="s_Valuation _Sheet1_MtM NDF - Swap Maio 10 2" xfId="36363"/>
    <cellStyle name="s_Valuation _Sheet1_MtM NDF - Swap Maio 10 2_15-FINANCEIRAS" xfId="36364"/>
    <cellStyle name="s_Valuation _Sheet1_MtM NDF - Swap Maio 10_15-FINANCEIRAS" xfId="36365"/>
    <cellStyle name="s_Valuation _Sheet1_MtM NDF - Swap Maio 10_15-FINANCEIRAS_1" xfId="36366"/>
    <cellStyle name="s_Valuation _Sheet1_MtM NDF - Swap Maio 10_2-DRE" xfId="36367"/>
    <cellStyle name="s_Valuation _Sheet1_MtM NDF - Swap Maio 10_2-DRE_Dep_Judiciais-Contingências" xfId="36368"/>
    <cellStyle name="s_Valuation _Sheet1_MtM NDF - Swap Maio 10_2-DRE_DFC Gerencial" xfId="36369"/>
    <cellStyle name="s_Valuation _Sheet1_MtM NDF - Swap Maio 10_2-DRE_DMPL" xfId="36370"/>
    <cellStyle name="s_Valuation _Sheet1_MtM NDF - Swap Maio 10_3-Balanço" xfId="36371"/>
    <cellStyle name="s_Valuation _Sheet1_MtM NDF - Swap Maio 10_7-Estoque" xfId="36372"/>
    <cellStyle name="s_Valuation _Sheet1_MtM NDF - Swap Morgan Setembro - CCL 09" xfId="36373"/>
    <cellStyle name="s_Valuation _Sheet1_MtM NDF - Swap Morgan Setembro - CCL 09 2" xfId="36374"/>
    <cellStyle name="s_Valuation _Sheet1_MtM NDF - Swap Morgan Setembro - CCL 09 2_15-FINANCEIRAS" xfId="36375"/>
    <cellStyle name="s_Valuation _Sheet1_MtM NDF - Swap Morgan Setembro - CCL 09_15-FINANCEIRAS" xfId="36376"/>
    <cellStyle name="s_Valuation _Sheet1_MtM NDF - Swap Morgan Setembro - CCL 09_15-FINANCEIRAS_1" xfId="36377"/>
    <cellStyle name="s_Valuation _Sheet1_MtM NDF - Swap Morgan Setembro - CCL 09_2-DRE" xfId="36378"/>
    <cellStyle name="s_Valuation _Sheet1_MtM NDF - Swap Morgan Setembro - CCL 09_2-DRE_Dep_Judiciais-Contingências" xfId="36379"/>
    <cellStyle name="s_Valuation _Sheet1_MtM NDF - Swap Morgan Setembro - CCL 09_2-DRE_DFC Gerencial" xfId="36380"/>
    <cellStyle name="s_Valuation _Sheet1_MtM NDF - Swap Morgan Setembro - CCL 09_2-DRE_DMPL" xfId="36381"/>
    <cellStyle name="s_Valuation _Sheet1_MtM NDF - Swap Morgan Setembro - CCL 09_3-Balanço" xfId="36382"/>
    <cellStyle name="s_Valuation _Sheet1_MtM NDF - Swap Morgan Setembro - CCL 09_7-Estoque" xfId="36383"/>
    <cellStyle name="s_Valuation _Sheet1_MtM NDF - Swap Morgan Setembro - CCL 09_Relatório Gerencial" xfId="36384"/>
    <cellStyle name="s_Valuation _Sheet1_MtM NDF - Swap Morgan Setembro - CCL 09_Relatório Gerencial 2" xfId="36385"/>
    <cellStyle name="s_Valuation _Sheet1_MtM NDF - Swap Morgan Setembro - CCL 09_Relatório Gerencial 2_15-FINANCEIRAS" xfId="36386"/>
    <cellStyle name="s_Valuation _Sheet1_MtM NDF - Swap Morgan Setembro - CCL 09_Relatório Gerencial_15-FINANCEIRAS" xfId="36387"/>
    <cellStyle name="s_Valuation _Sheet1_MtM NDF - Swap Morgan Setembro - CCL 09_Relatório Gerencial_15-FINANCEIRAS_1" xfId="36388"/>
    <cellStyle name="s_Valuation _Sheet1_MtM NDF - Swap Morgan Setembro - CCL 09_Relatório Gerencial_2-DRE" xfId="36389"/>
    <cellStyle name="s_Valuation _Sheet1_MtM NDF - Swap Morgan Setembro - CCL 09_Relatório Gerencial_2-DRE_Dep_Judiciais-Contingências" xfId="36390"/>
    <cellStyle name="s_Valuation _Sheet1_MtM NDF - Swap Morgan Setembro - CCL 09_Relatório Gerencial_2-DRE_DFC Gerencial" xfId="36391"/>
    <cellStyle name="s_Valuation _Sheet1_MtM NDF - Swap Morgan Setembro - CCL 09_Relatório Gerencial_2-DRE_DMPL" xfId="36392"/>
    <cellStyle name="s_Valuation _Sheet1_MtM NDF - Swap Morgan Setembro - CCL 09_Relatório Gerencial_3-Balanço" xfId="36393"/>
    <cellStyle name="s_Valuation _Sheet1_MtM NDF - Swap Morgan Setembro - CCL 09_Relatório Gerencial_7-Estoque" xfId="36394"/>
    <cellStyle name="s_Valuation _Sheet1_MtM NDF e Swap Morgan Ago 09" xfId="36395"/>
    <cellStyle name="s_Valuation _Sheet1_MtM NDF e Swap Morgan Ago 09 2" xfId="36396"/>
    <cellStyle name="s_Valuation _Sheet1_MtM NDF e Swap Morgan Ago 09 2_15-FINANCEIRAS" xfId="36397"/>
    <cellStyle name="s_Valuation _Sheet1_MtM NDF e Swap Morgan Ago 09_15-FINANCEIRAS" xfId="36398"/>
    <cellStyle name="s_Valuation _Sheet1_MtM NDF e Swap Morgan Ago 09_15-FINANCEIRAS_1" xfId="36399"/>
    <cellStyle name="s_Valuation _Sheet1_MtM NDF e Swap Morgan Ago 09_2-DRE" xfId="36400"/>
    <cellStyle name="s_Valuation _Sheet1_MtM NDF e Swap Morgan Ago 09_2-DRE_Dep_Judiciais-Contingências" xfId="36401"/>
    <cellStyle name="s_Valuation _Sheet1_MtM NDF e Swap Morgan Ago 09_2-DRE_DFC Gerencial" xfId="36402"/>
    <cellStyle name="s_Valuation _Sheet1_MtM NDF e Swap Morgan Ago 09_2-DRE_DMPL" xfId="36403"/>
    <cellStyle name="s_Valuation _Sheet1_MtM NDF e Swap Morgan Ago 09_3-Balanço" xfId="36404"/>
    <cellStyle name="s_Valuation _Sheet1_MtM NDF e Swap Morgan Ago 09_7-Estoque" xfId="36405"/>
    <cellStyle name="s_Valuation _Sheet1_MtM NDF e Swap Morgan Ago 09_Relatório Gerencial" xfId="36406"/>
    <cellStyle name="s_Valuation _Sheet1_MtM NDF e Swap Morgan Ago 09_Relatório Gerencial 2" xfId="36407"/>
    <cellStyle name="s_Valuation _Sheet1_MtM NDF e Swap Morgan Ago 09_Relatório Gerencial 2_15-FINANCEIRAS" xfId="36408"/>
    <cellStyle name="s_Valuation _Sheet1_MtM NDF e Swap Morgan Ago 09_Relatório Gerencial_15-FINANCEIRAS" xfId="36409"/>
    <cellStyle name="s_Valuation _Sheet1_MtM NDF e Swap Morgan Ago 09_Relatório Gerencial_15-FINANCEIRAS_1" xfId="36410"/>
    <cellStyle name="s_Valuation _Sheet1_MtM NDF e Swap Morgan Ago 09_Relatório Gerencial_2-DRE" xfId="36411"/>
    <cellStyle name="s_Valuation _Sheet1_MtM NDF e Swap Morgan Ago 09_Relatório Gerencial_2-DRE_Dep_Judiciais-Contingências" xfId="36412"/>
    <cellStyle name="s_Valuation _Sheet1_MtM NDF e Swap Morgan Ago 09_Relatório Gerencial_2-DRE_DFC Gerencial" xfId="36413"/>
    <cellStyle name="s_Valuation _Sheet1_MtM NDF e Swap Morgan Ago 09_Relatório Gerencial_2-DRE_DMPL" xfId="36414"/>
    <cellStyle name="s_Valuation _Sheet1_MtM NDF e Swap Morgan Ago 09_Relatório Gerencial_3-Balanço" xfId="36415"/>
    <cellStyle name="s_Valuation _Sheet1_MtM NDF e Swap Morgan Ago 09_Relatório Gerencial_7-Estoque" xfId="36416"/>
    <cellStyle name="s_Valuation _Sheet1_MTM Swap Morgan Stanley" xfId="36417"/>
    <cellStyle name="s_Valuation _Sheet1_MtM Swap Morgan Stanley 130109" xfId="36418"/>
    <cellStyle name="s_Valuation _Sheet1_MtM Swap Morgan Stanley 130109 2" xfId="36419"/>
    <cellStyle name="s_Valuation _Sheet1_MtM Swap Morgan Stanley 130109 2_15-FINANCEIRAS" xfId="36420"/>
    <cellStyle name="s_Valuation _Sheet1_MtM Swap Morgan Stanley 130109_15-FINANCEIRAS" xfId="36421"/>
    <cellStyle name="s_Valuation _Sheet1_MtM Swap Morgan Stanley 130109_15-FINANCEIRAS_1" xfId="36422"/>
    <cellStyle name="s_Valuation _Sheet1_MtM Swap Morgan Stanley 130109_2-DRE" xfId="36423"/>
    <cellStyle name="s_Valuation _Sheet1_MtM Swap Morgan Stanley 130109_2-DRE_Dep_Judiciais-Contingências" xfId="36424"/>
    <cellStyle name="s_Valuation _Sheet1_MtM Swap Morgan Stanley 130109_2-DRE_DFC Gerencial" xfId="36425"/>
    <cellStyle name="s_Valuation _Sheet1_MtM Swap Morgan Stanley 130109_2-DRE_DMPL" xfId="36426"/>
    <cellStyle name="s_Valuation _Sheet1_MtM Swap Morgan Stanley 130109_3-Balanço" xfId="36427"/>
    <cellStyle name="s_Valuation _Sheet1_MtM Swap Morgan Stanley 130109_7-Estoque" xfId="36428"/>
    <cellStyle name="s_Valuation _Sheet1_MtM Swap Morgan Stanley 130109_Relatório Gerencial" xfId="36429"/>
    <cellStyle name="s_Valuation _Sheet1_MtM Swap Morgan Stanley 130109_Relatório Gerencial 2" xfId="36430"/>
    <cellStyle name="s_Valuation _Sheet1_MtM Swap Morgan Stanley 130109_Relatório Gerencial 2_15-FINANCEIRAS" xfId="36431"/>
    <cellStyle name="s_Valuation _Sheet1_MtM Swap Morgan Stanley 130109_Relatório Gerencial_15-FINANCEIRAS" xfId="36432"/>
    <cellStyle name="s_Valuation _Sheet1_MtM Swap Morgan Stanley 130109_Relatório Gerencial_15-FINANCEIRAS_1" xfId="36433"/>
    <cellStyle name="s_Valuation _Sheet1_MtM Swap Morgan Stanley 130109_Relatório Gerencial_2-DRE" xfId="36434"/>
    <cellStyle name="s_Valuation _Sheet1_MtM Swap Morgan Stanley 130109_Relatório Gerencial_2-DRE_Dep_Judiciais-Contingências" xfId="36435"/>
    <cellStyle name="s_Valuation _Sheet1_MtM Swap Morgan Stanley 130109_Relatório Gerencial_2-DRE_DFC Gerencial" xfId="36436"/>
    <cellStyle name="s_Valuation _Sheet1_MtM Swap Morgan Stanley 130109_Relatório Gerencial_2-DRE_DMPL" xfId="36437"/>
    <cellStyle name="s_Valuation _Sheet1_MtM Swap Morgan Stanley 130109_Relatório Gerencial_3-Balanço" xfId="36438"/>
    <cellStyle name="s_Valuation _Sheet1_MtM Swap Morgan Stanley 130109_Relatório Gerencial_7-Estoque" xfId="36439"/>
    <cellStyle name="s_Valuation _Sheet1_MTM Swap Morgan Stanley 2" xfId="36440"/>
    <cellStyle name="s_Valuation _Sheet1_MTM Swap Morgan Stanley 2_15-FINANCEIRAS" xfId="36441"/>
    <cellStyle name="s_Valuation _Sheet1_MTM Swap Morgan Stanley 3" xfId="36442"/>
    <cellStyle name="s_Valuation _Sheet1_MTM Swap Morgan Stanley 3_15-FINANCEIRAS" xfId="36443"/>
    <cellStyle name="s_Valuation _Sheet1_MTM Swap Morgan Stanley 4" xfId="36444"/>
    <cellStyle name="s_Valuation _Sheet1_MTM Swap Morgan Stanley 4_15-FINANCEIRAS" xfId="36445"/>
    <cellStyle name="s_Valuation _Sheet1_MTM Swap Morgan Stanley_15-FINANCEIRAS" xfId="36446"/>
    <cellStyle name="s_Valuation _Sheet1_MTM Swap Morgan Stanley_15-FINANCEIRAS_1" xfId="36447"/>
    <cellStyle name="s_Valuation _Sheet1_MTM Swap Morgan Stanley_2-DRE" xfId="36448"/>
    <cellStyle name="s_Valuation _Sheet1_MTM Swap Morgan Stanley_2-DRE_Dep_Judiciais-Contingências" xfId="36449"/>
    <cellStyle name="s_Valuation _Sheet1_MTM Swap Morgan Stanley_2-DRE_DFC Gerencial" xfId="36450"/>
    <cellStyle name="s_Valuation _Sheet1_MTM Swap Morgan Stanley_2-DRE_DMPL" xfId="36451"/>
    <cellStyle name="s_Valuation _Sheet1_MTM Swap Morgan Stanley_3-Balanço" xfId="36452"/>
    <cellStyle name="s_Valuation _Sheet1_MTM Swap Morgan Stanley_7-Estoque" xfId="36453"/>
    <cellStyle name="s_Valuation _Sheet1_MTM Swap Morgan Stanley_Relatório Gerencial" xfId="36454"/>
    <cellStyle name="s_Valuation _Sheet1_MTM Swap Morgan Stanley_Relatório Gerencial 2" xfId="36455"/>
    <cellStyle name="s_Valuation _Sheet1_MTM Swap Morgan Stanley_Relatório Gerencial 2_15-FINANCEIRAS" xfId="36456"/>
    <cellStyle name="s_Valuation _Sheet1_MTM Swap Morgan Stanley_Relatório Gerencial_15-FINANCEIRAS" xfId="36457"/>
    <cellStyle name="s_Valuation _Sheet1_MTM Swap Morgan Stanley_Relatório Gerencial_15-FINANCEIRAS_1" xfId="36458"/>
    <cellStyle name="s_Valuation _Sheet1_MTM Swap Morgan Stanley_Relatório Gerencial_2-DRE" xfId="36459"/>
    <cellStyle name="s_Valuation _Sheet1_MTM Swap Morgan Stanley_Relatório Gerencial_2-DRE_Dep_Judiciais-Contingências" xfId="36460"/>
    <cellStyle name="s_Valuation _Sheet1_MTM Swap Morgan Stanley_Relatório Gerencial_2-DRE_DFC Gerencial" xfId="36461"/>
    <cellStyle name="s_Valuation _Sheet1_MTM Swap Morgan Stanley_Relatório Gerencial_2-DRE_DMPL" xfId="36462"/>
    <cellStyle name="s_Valuation _Sheet1_MTM Swap Morgan Stanley_Relatório Gerencial_3-Balanço" xfId="36463"/>
    <cellStyle name="s_Valuation _Sheet1_MTM Swap Morgan Stanley_Relatório Gerencial_7-Estoque" xfId="36464"/>
    <cellStyle name="s_Valuation _Sheet1_MtM Swap NOV08 CF" xfId="36465"/>
    <cellStyle name="s_Valuation _Sheet1_MtM Swap NOV08 CF 2" xfId="36466"/>
    <cellStyle name="s_Valuation _Sheet1_MtM Swap NOV08 CF 2_15-FINANCEIRAS" xfId="36467"/>
    <cellStyle name="s_Valuation _Sheet1_MtM Swap NOV08 CF_15-FINANCEIRAS" xfId="36468"/>
    <cellStyle name="s_Valuation _Sheet1_MtM Swap NOV08 CF_15-FINANCEIRAS_1" xfId="36469"/>
    <cellStyle name="s_Valuation _Sheet1_MtM Swap NOV08 CF_2-DRE" xfId="36470"/>
    <cellStyle name="s_Valuation _Sheet1_MtM Swap NOV08 CF_2-DRE_Dep_Judiciais-Contingências" xfId="36471"/>
    <cellStyle name="s_Valuation _Sheet1_MtM Swap NOV08 CF_2-DRE_DFC Gerencial" xfId="36472"/>
    <cellStyle name="s_Valuation _Sheet1_MtM Swap NOV08 CF_2-DRE_DMPL" xfId="36473"/>
    <cellStyle name="s_Valuation _Sheet1_MtM Swap NOV08 CF_3-Balanço" xfId="36474"/>
    <cellStyle name="s_Valuation _Sheet1_MtM Swap NOV08 CF_7-Estoque" xfId="36475"/>
    <cellStyle name="s_Valuation _Sheet1_MtM Swap NOV08 CF_Relatório Gerencial" xfId="36476"/>
    <cellStyle name="s_Valuation _Sheet1_MtM Swap NOV08 CF_Relatório Gerencial 2" xfId="36477"/>
    <cellStyle name="s_Valuation _Sheet1_MtM Swap NOV08 CF_Relatório Gerencial 2_15-FINANCEIRAS" xfId="36478"/>
    <cellStyle name="s_Valuation _Sheet1_MtM Swap NOV08 CF_Relatório Gerencial_15-FINANCEIRAS" xfId="36479"/>
    <cellStyle name="s_Valuation _Sheet1_MtM Swap NOV08 CF_Relatório Gerencial_15-FINANCEIRAS_1" xfId="36480"/>
    <cellStyle name="s_Valuation _Sheet1_MtM Swap NOV08 CF_Relatório Gerencial_2-DRE" xfId="36481"/>
    <cellStyle name="s_Valuation _Sheet1_MtM Swap NOV08 CF_Relatório Gerencial_2-DRE_Dep_Judiciais-Contingências" xfId="36482"/>
    <cellStyle name="s_Valuation _Sheet1_MtM Swap NOV08 CF_Relatório Gerencial_2-DRE_DFC Gerencial" xfId="36483"/>
    <cellStyle name="s_Valuation _Sheet1_MtM Swap NOV08 CF_Relatório Gerencial_2-DRE_DMPL" xfId="36484"/>
    <cellStyle name="s_Valuation _Sheet1_MtM Swap NOV08 CF_Relatório Gerencial_3-Balanço" xfId="36485"/>
    <cellStyle name="s_Valuation _Sheet1_MtM Swap NOV08 CF_Relatório Gerencial_7-Estoque" xfId="36486"/>
    <cellStyle name="s_Valuation _Sheet1_NDF Forward" xfId="36487"/>
    <cellStyle name="s_Valuation _Sheet1_NDF Forward 2" xfId="36488"/>
    <cellStyle name="s_Valuation _Sheet1_NDF Forward 2_15-FINANCEIRAS" xfId="36489"/>
    <cellStyle name="s_Valuation _Sheet1_NDF Forward_15-FINANCEIRAS" xfId="36490"/>
    <cellStyle name="s_Valuation _Sheet1_NDF Forward_15-FINANCEIRAS_1" xfId="36491"/>
    <cellStyle name="s_Valuation _Sheet1_NDF Forward_2-DRE" xfId="36492"/>
    <cellStyle name="s_Valuation _Sheet1_NDF Forward_2-DRE_Dep_Judiciais-Contingências" xfId="36493"/>
    <cellStyle name="s_Valuation _Sheet1_NDF Forward_2-DRE_DFC Gerencial" xfId="36494"/>
    <cellStyle name="s_Valuation _Sheet1_NDF Forward_2-DRE_DMPL" xfId="36495"/>
    <cellStyle name="s_Valuation _Sheet1_NDF Forward_3-Balanço" xfId="36496"/>
    <cellStyle name="s_Valuation _Sheet1_NDF Forward_7-Estoque" xfId="36497"/>
    <cellStyle name="s_Valuation _Sheet1_NDF Forward_Relatório Gerencial" xfId="36498"/>
    <cellStyle name="s_Valuation _Sheet1_NDF Forward_Relatório Gerencial 2" xfId="36499"/>
    <cellStyle name="s_Valuation _Sheet1_NDF Forward_Relatório Gerencial 2_15-FINANCEIRAS" xfId="36500"/>
    <cellStyle name="s_Valuation _Sheet1_NDF Forward_Relatório Gerencial_15-FINANCEIRAS" xfId="36501"/>
    <cellStyle name="s_Valuation _Sheet1_NDF Forward_Relatório Gerencial_15-FINANCEIRAS_1" xfId="36502"/>
    <cellStyle name="s_Valuation _Sheet1_NDF Forward_Relatório Gerencial_2-DRE" xfId="36503"/>
    <cellStyle name="s_Valuation _Sheet1_NDF Forward_Relatório Gerencial_2-DRE_Dep_Judiciais-Contingências" xfId="36504"/>
    <cellStyle name="s_Valuation _Sheet1_NDF Forward_Relatório Gerencial_2-DRE_DFC Gerencial" xfId="36505"/>
    <cellStyle name="s_Valuation _Sheet1_NDF Forward_Relatório Gerencial_2-DRE_DMPL" xfId="36506"/>
    <cellStyle name="s_Valuation _Sheet1_NDF Forward_Relatório Gerencial_3-Balanço" xfId="36507"/>
    <cellStyle name="s_Valuation _Sheet1_NDF Forward_Relatório Gerencial_7-Estoque" xfId="36508"/>
    <cellStyle name="s_Valuation _Sheet1_Relatório Gerencial" xfId="36509"/>
    <cellStyle name="s_Valuation _Sheet1_Relatório Gerencial 2" xfId="36510"/>
    <cellStyle name="s_Valuation _Sheet1_Relatório Gerencial 2_15-FINANCEIRAS" xfId="36511"/>
    <cellStyle name="s_Valuation _Sheet1_Relatório Gerencial_15-FINANCEIRAS" xfId="36512"/>
    <cellStyle name="s_Valuation _Sheet1_Relatório Gerencial_15-FINANCEIRAS_1" xfId="36513"/>
    <cellStyle name="s_Valuation _Sheet1_Relatório Gerencial_2-DRE" xfId="36514"/>
    <cellStyle name="s_Valuation _Sheet1_Relatório Gerencial_2-DRE_Dep_Judiciais-Contingências" xfId="36515"/>
    <cellStyle name="s_Valuation _Sheet1_Relatório Gerencial_2-DRE_DFC Gerencial" xfId="36516"/>
    <cellStyle name="s_Valuation _Sheet1_Relatório Gerencial_2-DRE_DMPL" xfId="36517"/>
    <cellStyle name="s_Valuation _Sheet1_Relatório Gerencial_3-Balanço" xfId="36518"/>
    <cellStyle name="s_Valuation _Sheet1_Relatório Gerencial_7-Estoque" xfId="36519"/>
    <cellStyle name="s_Valuation _Sheet1_Swap - CCL" xfId="36520"/>
    <cellStyle name="s_Valuation _Sheet1_Swap - CCL 2" xfId="36521"/>
    <cellStyle name="s_Valuation _Sheet1_Swap - CCL 2_15-FINANCEIRAS" xfId="36522"/>
    <cellStyle name="s_Valuation _Sheet1_Swap - CCL_15-FINANCEIRAS" xfId="36523"/>
    <cellStyle name="s_Valuation _Sheet1_Swap - CCL_15-FINANCEIRAS_1" xfId="36524"/>
    <cellStyle name="s_Valuation _Sheet1_Swap - CCL_2-DRE" xfId="36525"/>
    <cellStyle name="s_Valuation _Sheet1_Swap - CCL_2-DRE_Dep_Judiciais-Contingências" xfId="36526"/>
    <cellStyle name="s_Valuation _Sheet1_Swap - CCL_2-DRE_DFC Gerencial" xfId="36527"/>
    <cellStyle name="s_Valuation _Sheet1_Swap - CCL_2-DRE_DMPL" xfId="36528"/>
    <cellStyle name="s_Valuation _Sheet1_Swap - CCL_3-Balanço" xfId="36529"/>
    <cellStyle name="s_Valuation _Sheet1_Swap - CCL_7-Estoque" xfId="36530"/>
    <cellStyle name="s_Valuation _Sheet1_Swap Standard" xfId="36531"/>
    <cellStyle name="s_Valuation _Sheet1_Swap Standard 2" xfId="36532"/>
    <cellStyle name="s_Valuation _Sheet1_Swap Standard 2_15-FINANCEIRAS" xfId="36533"/>
    <cellStyle name="s_Valuation _Sheet1_Swap Standard_15-FINANCEIRAS" xfId="36534"/>
    <cellStyle name="s_Valuation _Sheet1_Swap Standard_15-FINANCEIRAS_1" xfId="36535"/>
    <cellStyle name="s_Valuation _Sheet1_Swap Standard_2-DRE" xfId="36536"/>
    <cellStyle name="s_Valuation _Sheet1_Swap Standard_2-DRE_Dep_Judiciais-Contingências" xfId="36537"/>
    <cellStyle name="s_Valuation _Sheet1_Swap Standard_2-DRE_DFC Gerencial" xfId="36538"/>
    <cellStyle name="s_Valuation _Sheet1_Swap Standard_2-DRE_DMPL" xfId="36539"/>
    <cellStyle name="s_Valuation _Sheet1_Swap Standard_3-Balanço" xfId="36540"/>
    <cellStyle name="s_Valuation _Sheet1_Swap Standard_7-Estoque" xfId="36541"/>
    <cellStyle name="s_Valuation _Sheet3" xfId="36542"/>
    <cellStyle name="s_Valuation _Sheet3 10" xfId="36543"/>
    <cellStyle name="s_Valuation _Sheet3 10 2" xfId="36544"/>
    <cellStyle name="s_Valuation _Sheet3 10 2_15-FINANCEIRAS" xfId="36545"/>
    <cellStyle name="s_Valuation _Sheet3 10_15-FINANCEIRAS" xfId="36546"/>
    <cellStyle name="s_Valuation _Sheet3 10_15-FINANCEIRAS_1" xfId="36547"/>
    <cellStyle name="s_Valuation _Sheet3 10_2-DRE" xfId="36548"/>
    <cellStyle name="s_Valuation _Sheet3 10_2-DRE_Dep_Judiciais-Contingências" xfId="36549"/>
    <cellStyle name="s_Valuation _Sheet3 10_2-DRE_DFC Gerencial" xfId="36550"/>
    <cellStyle name="s_Valuation _Sheet3 10_2-DRE_DMPL" xfId="36551"/>
    <cellStyle name="s_Valuation _Sheet3 10_3-Balanço" xfId="36552"/>
    <cellStyle name="s_Valuation _Sheet3 10_7-Estoque" xfId="36553"/>
    <cellStyle name="s_Valuation _Sheet3 10_Relatório Gerencial" xfId="36554"/>
    <cellStyle name="s_Valuation _Sheet3 10_Relatório Gerencial 2" xfId="36555"/>
    <cellStyle name="s_Valuation _Sheet3 10_Relatório Gerencial 2_15-FINANCEIRAS" xfId="36556"/>
    <cellStyle name="s_Valuation _Sheet3 10_Relatório Gerencial_15-FINANCEIRAS" xfId="36557"/>
    <cellStyle name="s_Valuation _Sheet3 10_Relatório Gerencial_15-FINANCEIRAS_1" xfId="36558"/>
    <cellStyle name="s_Valuation _Sheet3 10_Relatório Gerencial_2-DRE" xfId="36559"/>
    <cellStyle name="s_Valuation _Sheet3 10_Relatório Gerencial_2-DRE_Dep_Judiciais-Contingências" xfId="36560"/>
    <cellStyle name="s_Valuation _Sheet3 10_Relatório Gerencial_2-DRE_DFC Gerencial" xfId="36561"/>
    <cellStyle name="s_Valuation _Sheet3 10_Relatório Gerencial_2-DRE_DMPL" xfId="36562"/>
    <cellStyle name="s_Valuation _Sheet3 10_Relatório Gerencial_3-Balanço" xfId="36563"/>
    <cellStyle name="s_Valuation _Sheet3 10_Relatório Gerencial_7-Estoque" xfId="36564"/>
    <cellStyle name="s_Valuation _Sheet3 11" xfId="36565"/>
    <cellStyle name="s_Valuation _Sheet3 11 2" xfId="36566"/>
    <cellStyle name="s_Valuation _Sheet3 11 2_15-FINANCEIRAS" xfId="36567"/>
    <cellStyle name="s_Valuation _Sheet3 11_15-FINANCEIRAS" xfId="36568"/>
    <cellStyle name="s_Valuation _Sheet3 11_15-FINANCEIRAS_1" xfId="36569"/>
    <cellStyle name="s_Valuation _Sheet3 11_2-DRE" xfId="36570"/>
    <cellStyle name="s_Valuation _Sheet3 11_2-DRE_Dep_Judiciais-Contingências" xfId="36571"/>
    <cellStyle name="s_Valuation _Sheet3 11_2-DRE_DFC Gerencial" xfId="36572"/>
    <cellStyle name="s_Valuation _Sheet3 11_2-DRE_DMPL" xfId="36573"/>
    <cellStyle name="s_Valuation _Sheet3 11_3-Balanço" xfId="36574"/>
    <cellStyle name="s_Valuation _Sheet3 11_7-Estoque" xfId="36575"/>
    <cellStyle name="s_Valuation _Sheet3 11_Relatório Gerencial" xfId="36576"/>
    <cellStyle name="s_Valuation _Sheet3 11_Relatório Gerencial 2" xfId="36577"/>
    <cellStyle name="s_Valuation _Sheet3 11_Relatório Gerencial 2_15-FINANCEIRAS" xfId="36578"/>
    <cellStyle name="s_Valuation _Sheet3 11_Relatório Gerencial_15-FINANCEIRAS" xfId="36579"/>
    <cellStyle name="s_Valuation _Sheet3 11_Relatório Gerencial_15-FINANCEIRAS_1" xfId="36580"/>
    <cellStyle name="s_Valuation _Sheet3 11_Relatório Gerencial_2-DRE" xfId="36581"/>
    <cellStyle name="s_Valuation _Sheet3 11_Relatório Gerencial_2-DRE_Dep_Judiciais-Contingências" xfId="36582"/>
    <cellStyle name="s_Valuation _Sheet3 11_Relatório Gerencial_2-DRE_DFC Gerencial" xfId="36583"/>
    <cellStyle name="s_Valuation _Sheet3 11_Relatório Gerencial_2-DRE_DMPL" xfId="36584"/>
    <cellStyle name="s_Valuation _Sheet3 11_Relatório Gerencial_3-Balanço" xfId="36585"/>
    <cellStyle name="s_Valuation _Sheet3 11_Relatório Gerencial_7-Estoque" xfId="36586"/>
    <cellStyle name="s_Valuation _Sheet3 12" xfId="36587"/>
    <cellStyle name="s_Valuation _Sheet3 12_15-FINANCEIRAS" xfId="36588"/>
    <cellStyle name="s_Valuation _Sheet3 2" xfId="36589"/>
    <cellStyle name="s_Valuation _Sheet3 2 2" xfId="36590"/>
    <cellStyle name="s_Valuation _Sheet3 2 2_15-FINANCEIRAS" xfId="36591"/>
    <cellStyle name="s_Valuation _Sheet3 2_15-FINANCEIRAS" xfId="36592"/>
    <cellStyle name="s_Valuation _Sheet3 2_15-FINANCEIRAS_1" xfId="36593"/>
    <cellStyle name="s_Valuation _Sheet3 2_2-DRE" xfId="36594"/>
    <cellStyle name="s_Valuation _Sheet3 2_2-DRE_Dep_Judiciais-Contingências" xfId="36595"/>
    <cellStyle name="s_Valuation _Sheet3 2_2-DRE_DFC Gerencial" xfId="36596"/>
    <cellStyle name="s_Valuation _Sheet3 2_2-DRE_DMPL" xfId="36597"/>
    <cellStyle name="s_Valuation _Sheet3 2_3-Balanço" xfId="36598"/>
    <cellStyle name="s_Valuation _Sheet3 2_7-Estoque" xfId="36599"/>
    <cellStyle name="s_Valuation _Sheet3 2_Relatório Gerencial" xfId="36600"/>
    <cellStyle name="s_Valuation _Sheet3 2_Relatório Gerencial 2" xfId="36601"/>
    <cellStyle name="s_Valuation _Sheet3 2_Relatório Gerencial 2_15-FINANCEIRAS" xfId="36602"/>
    <cellStyle name="s_Valuation _Sheet3 2_Relatório Gerencial_15-FINANCEIRAS" xfId="36603"/>
    <cellStyle name="s_Valuation _Sheet3 2_Relatório Gerencial_15-FINANCEIRAS_1" xfId="36604"/>
    <cellStyle name="s_Valuation _Sheet3 2_Relatório Gerencial_2-DRE" xfId="36605"/>
    <cellStyle name="s_Valuation _Sheet3 2_Relatório Gerencial_2-DRE_Dep_Judiciais-Contingências" xfId="36606"/>
    <cellStyle name="s_Valuation _Sheet3 2_Relatório Gerencial_2-DRE_DFC Gerencial" xfId="36607"/>
    <cellStyle name="s_Valuation _Sheet3 2_Relatório Gerencial_2-DRE_DMPL" xfId="36608"/>
    <cellStyle name="s_Valuation _Sheet3 2_Relatório Gerencial_3-Balanço" xfId="36609"/>
    <cellStyle name="s_Valuation _Sheet3 2_Relatório Gerencial_7-Estoque" xfId="36610"/>
    <cellStyle name="s_Valuation _Sheet3 3" xfId="36611"/>
    <cellStyle name="s_Valuation _Sheet3 3 2" xfId="36612"/>
    <cellStyle name="s_Valuation _Sheet3 3 2_15-FINANCEIRAS" xfId="36613"/>
    <cellStyle name="s_Valuation _Sheet3 3_15-FINANCEIRAS" xfId="36614"/>
    <cellStyle name="s_Valuation _Sheet3 3_15-FINANCEIRAS_1" xfId="36615"/>
    <cellStyle name="s_Valuation _Sheet3 3_2-DRE" xfId="36616"/>
    <cellStyle name="s_Valuation _Sheet3 3_2-DRE_Dep_Judiciais-Contingências" xfId="36617"/>
    <cellStyle name="s_Valuation _Sheet3 3_2-DRE_DFC Gerencial" xfId="36618"/>
    <cellStyle name="s_Valuation _Sheet3 3_2-DRE_DMPL" xfId="36619"/>
    <cellStyle name="s_Valuation _Sheet3 3_3-Balanço" xfId="36620"/>
    <cellStyle name="s_Valuation _Sheet3 3_7-Estoque" xfId="36621"/>
    <cellStyle name="s_Valuation _Sheet3 3_Relatório Gerencial" xfId="36622"/>
    <cellStyle name="s_Valuation _Sheet3 3_Relatório Gerencial 2" xfId="36623"/>
    <cellStyle name="s_Valuation _Sheet3 3_Relatório Gerencial 2_15-FINANCEIRAS" xfId="36624"/>
    <cellStyle name="s_Valuation _Sheet3 3_Relatório Gerencial_15-FINANCEIRAS" xfId="36625"/>
    <cellStyle name="s_Valuation _Sheet3 3_Relatório Gerencial_15-FINANCEIRAS_1" xfId="36626"/>
    <cellStyle name="s_Valuation _Sheet3 3_Relatório Gerencial_2-DRE" xfId="36627"/>
    <cellStyle name="s_Valuation _Sheet3 3_Relatório Gerencial_2-DRE_Dep_Judiciais-Contingências" xfId="36628"/>
    <cellStyle name="s_Valuation _Sheet3 3_Relatório Gerencial_2-DRE_DFC Gerencial" xfId="36629"/>
    <cellStyle name="s_Valuation _Sheet3 3_Relatório Gerencial_2-DRE_DMPL" xfId="36630"/>
    <cellStyle name="s_Valuation _Sheet3 3_Relatório Gerencial_3-Balanço" xfId="36631"/>
    <cellStyle name="s_Valuation _Sheet3 3_Relatório Gerencial_7-Estoque" xfId="36632"/>
    <cellStyle name="s_Valuation _Sheet3 4" xfId="36633"/>
    <cellStyle name="s_Valuation _Sheet3 4 2" xfId="36634"/>
    <cellStyle name="s_Valuation _Sheet3 4 2_15-FINANCEIRAS" xfId="36635"/>
    <cellStyle name="s_Valuation _Sheet3 4_15-FINANCEIRAS" xfId="36636"/>
    <cellStyle name="s_Valuation _Sheet3 4_15-FINANCEIRAS_1" xfId="36637"/>
    <cellStyle name="s_Valuation _Sheet3 4_2-DRE" xfId="36638"/>
    <cellStyle name="s_Valuation _Sheet3 4_2-DRE_Dep_Judiciais-Contingências" xfId="36639"/>
    <cellStyle name="s_Valuation _Sheet3 4_2-DRE_DFC Gerencial" xfId="36640"/>
    <cellStyle name="s_Valuation _Sheet3 4_2-DRE_DMPL" xfId="36641"/>
    <cellStyle name="s_Valuation _Sheet3 4_3-Balanço" xfId="36642"/>
    <cellStyle name="s_Valuation _Sheet3 4_7-Estoque" xfId="36643"/>
    <cellStyle name="s_Valuation _Sheet3 4_Relatório Gerencial" xfId="36644"/>
    <cellStyle name="s_Valuation _Sheet3 4_Relatório Gerencial 2" xfId="36645"/>
    <cellStyle name="s_Valuation _Sheet3 4_Relatório Gerencial 2_15-FINANCEIRAS" xfId="36646"/>
    <cellStyle name="s_Valuation _Sheet3 4_Relatório Gerencial_15-FINANCEIRAS" xfId="36647"/>
    <cellStyle name="s_Valuation _Sheet3 4_Relatório Gerencial_15-FINANCEIRAS_1" xfId="36648"/>
    <cellStyle name="s_Valuation _Sheet3 4_Relatório Gerencial_2-DRE" xfId="36649"/>
    <cellStyle name="s_Valuation _Sheet3 4_Relatório Gerencial_2-DRE_Dep_Judiciais-Contingências" xfId="36650"/>
    <cellStyle name="s_Valuation _Sheet3 4_Relatório Gerencial_2-DRE_DFC Gerencial" xfId="36651"/>
    <cellStyle name="s_Valuation _Sheet3 4_Relatório Gerencial_2-DRE_DMPL" xfId="36652"/>
    <cellStyle name="s_Valuation _Sheet3 4_Relatório Gerencial_3-Balanço" xfId="36653"/>
    <cellStyle name="s_Valuation _Sheet3 4_Relatório Gerencial_7-Estoque" xfId="36654"/>
    <cellStyle name="s_Valuation _Sheet3 5" xfId="36655"/>
    <cellStyle name="s_Valuation _Sheet3 5 2" xfId="36656"/>
    <cellStyle name="s_Valuation _Sheet3 5 2_15-FINANCEIRAS" xfId="36657"/>
    <cellStyle name="s_Valuation _Sheet3 5_15-FINANCEIRAS" xfId="36658"/>
    <cellStyle name="s_Valuation _Sheet3 5_15-FINANCEIRAS_1" xfId="36659"/>
    <cellStyle name="s_Valuation _Sheet3 5_2-DRE" xfId="36660"/>
    <cellStyle name="s_Valuation _Sheet3 5_2-DRE_Dep_Judiciais-Contingências" xfId="36661"/>
    <cellStyle name="s_Valuation _Sheet3 5_2-DRE_DFC Gerencial" xfId="36662"/>
    <cellStyle name="s_Valuation _Sheet3 5_2-DRE_DMPL" xfId="36663"/>
    <cellStyle name="s_Valuation _Sheet3 5_3-Balanço" xfId="36664"/>
    <cellStyle name="s_Valuation _Sheet3 5_7-Estoque" xfId="36665"/>
    <cellStyle name="s_Valuation _Sheet3 5_Relatório Gerencial" xfId="36666"/>
    <cellStyle name="s_Valuation _Sheet3 5_Relatório Gerencial 2" xfId="36667"/>
    <cellStyle name="s_Valuation _Sheet3 5_Relatório Gerencial 2_15-FINANCEIRAS" xfId="36668"/>
    <cellStyle name="s_Valuation _Sheet3 5_Relatório Gerencial_15-FINANCEIRAS" xfId="36669"/>
    <cellStyle name="s_Valuation _Sheet3 5_Relatório Gerencial_15-FINANCEIRAS_1" xfId="36670"/>
    <cellStyle name="s_Valuation _Sheet3 5_Relatório Gerencial_2-DRE" xfId="36671"/>
    <cellStyle name="s_Valuation _Sheet3 5_Relatório Gerencial_2-DRE_Dep_Judiciais-Contingências" xfId="36672"/>
    <cellStyle name="s_Valuation _Sheet3 5_Relatório Gerencial_2-DRE_DFC Gerencial" xfId="36673"/>
    <cellStyle name="s_Valuation _Sheet3 5_Relatório Gerencial_2-DRE_DMPL" xfId="36674"/>
    <cellStyle name="s_Valuation _Sheet3 5_Relatório Gerencial_3-Balanço" xfId="36675"/>
    <cellStyle name="s_Valuation _Sheet3 5_Relatório Gerencial_7-Estoque" xfId="36676"/>
    <cellStyle name="s_Valuation _Sheet3 6" xfId="36677"/>
    <cellStyle name="s_Valuation _Sheet3 6 2" xfId="36678"/>
    <cellStyle name="s_Valuation _Sheet3 6 2_15-FINANCEIRAS" xfId="36679"/>
    <cellStyle name="s_Valuation _Sheet3 6_15-FINANCEIRAS" xfId="36680"/>
    <cellStyle name="s_Valuation _Sheet3 6_15-FINANCEIRAS_1" xfId="36681"/>
    <cellStyle name="s_Valuation _Sheet3 6_2-DRE" xfId="36682"/>
    <cellStyle name="s_Valuation _Sheet3 6_2-DRE_Dep_Judiciais-Contingências" xfId="36683"/>
    <cellStyle name="s_Valuation _Sheet3 6_2-DRE_DFC Gerencial" xfId="36684"/>
    <cellStyle name="s_Valuation _Sheet3 6_2-DRE_DMPL" xfId="36685"/>
    <cellStyle name="s_Valuation _Sheet3 6_3-Balanço" xfId="36686"/>
    <cellStyle name="s_Valuation _Sheet3 6_7-Estoque" xfId="36687"/>
    <cellStyle name="s_Valuation _Sheet3 6_Relatório Gerencial" xfId="36688"/>
    <cellStyle name="s_Valuation _Sheet3 6_Relatório Gerencial 2" xfId="36689"/>
    <cellStyle name="s_Valuation _Sheet3 6_Relatório Gerencial 2_15-FINANCEIRAS" xfId="36690"/>
    <cellStyle name="s_Valuation _Sheet3 6_Relatório Gerencial_15-FINANCEIRAS" xfId="36691"/>
    <cellStyle name="s_Valuation _Sheet3 6_Relatório Gerencial_15-FINANCEIRAS_1" xfId="36692"/>
    <cellStyle name="s_Valuation _Sheet3 6_Relatório Gerencial_2-DRE" xfId="36693"/>
    <cellStyle name="s_Valuation _Sheet3 6_Relatório Gerencial_2-DRE_Dep_Judiciais-Contingências" xfId="36694"/>
    <cellStyle name="s_Valuation _Sheet3 6_Relatório Gerencial_2-DRE_DFC Gerencial" xfId="36695"/>
    <cellStyle name="s_Valuation _Sheet3 6_Relatório Gerencial_2-DRE_DMPL" xfId="36696"/>
    <cellStyle name="s_Valuation _Sheet3 6_Relatório Gerencial_3-Balanço" xfId="36697"/>
    <cellStyle name="s_Valuation _Sheet3 6_Relatório Gerencial_7-Estoque" xfId="36698"/>
    <cellStyle name="s_Valuation _Sheet3 7" xfId="36699"/>
    <cellStyle name="s_Valuation _Sheet3 7 2" xfId="36700"/>
    <cellStyle name="s_Valuation _Sheet3 7 2_15-FINANCEIRAS" xfId="36701"/>
    <cellStyle name="s_Valuation _Sheet3 7_15-FINANCEIRAS" xfId="36702"/>
    <cellStyle name="s_Valuation _Sheet3 7_15-FINANCEIRAS_1" xfId="36703"/>
    <cellStyle name="s_Valuation _Sheet3 7_2-DRE" xfId="36704"/>
    <cellStyle name="s_Valuation _Sheet3 7_2-DRE_Dep_Judiciais-Contingências" xfId="36705"/>
    <cellStyle name="s_Valuation _Sheet3 7_2-DRE_DFC Gerencial" xfId="36706"/>
    <cellStyle name="s_Valuation _Sheet3 7_2-DRE_DMPL" xfId="36707"/>
    <cellStyle name="s_Valuation _Sheet3 7_3-Balanço" xfId="36708"/>
    <cellStyle name="s_Valuation _Sheet3 7_7-Estoque" xfId="36709"/>
    <cellStyle name="s_Valuation _Sheet3 7_Relatório Gerencial" xfId="36710"/>
    <cellStyle name="s_Valuation _Sheet3 7_Relatório Gerencial 2" xfId="36711"/>
    <cellStyle name="s_Valuation _Sheet3 7_Relatório Gerencial 2_15-FINANCEIRAS" xfId="36712"/>
    <cellStyle name="s_Valuation _Sheet3 7_Relatório Gerencial_15-FINANCEIRAS" xfId="36713"/>
    <cellStyle name="s_Valuation _Sheet3 7_Relatório Gerencial_15-FINANCEIRAS_1" xfId="36714"/>
    <cellStyle name="s_Valuation _Sheet3 7_Relatório Gerencial_2-DRE" xfId="36715"/>
    <cellStyle name="s_Valuation _Sheet3 7_Relatório Gerencial_2-DRE_Dep_Judiciais-Contingências" xfId="36716"/>
    <cellStyle name="s_Valuation _Sheet3 7_Relatório Gerencial_2-DRE_DFC Gerencial" xfId="36717"/>
    <cellStyle name="s_Valuation _Sheet3 7_Relatório Gerencial_2-DRE_DMPL" xfId="36718"/>
    <cellStyle name="s_Valuation _Sheet3 7_Relatório Gerencial_3-Balanço" xfId="36719"/>
    <cellStyle name="s_Valuation _Sheet3 7_Relatório Gerencial_7-Estoque" xfId="36720"/>
    <cellStyle name="s_Valuation _Sheet3 8" xfId="36721"/>
    <cellStyle name="s_Valuation _Sheet3 8 2" xfId="36722"/>
    <cellStyle name="s_Valuation _Sheet3 8 2_15-FINANCEIRAS" xfId="36723"/>
    <cellStyle name="s_Valuation _Sheet3 8_15-FINANCEIRAS" xfId="36724"/>
    <cellStyle name="s_Valuation _Sheet3 8_15-FINANCEIRAS_1" xfId="36725"/>
    <cellStyle name="s_Valuation _Sheet3 8_2-DRE" xfId="36726"/>
    <cellStyle name="s_Valuation _Sheet3 8_2-DRE_Dep_Judiciais-Contingências" xfId="36727"/>
    <cellStyle name="s_Valuation _Sheet3 8_2-DRE_DFC Gerencial" xfId="36728"/>
    <cellStyle name="s_Valuation _Sheet3 8_2-DRE_DMPL" xfId="36729"/>
    <cellStyle name="s_Valuation _Sheet3 8_3-Balanço" xfId="36730"/>
    <cellStyle name="s_Valuation _Sheet3 8_7-Estoque" xfId="36731"/>
    <cellStyle name="s_Valuation _Sheet3 8_Relatório Gerencial" xfId="36732"/>
    <cellStyle name="s_Valuation _Sheet3 8_Relatório Gerencial 2" xfId="36733"/>
    <cellStyle name="s_Valuation _Sheet3 8_Relatório Gerencial 2_15-FINANCEIRAS" xfId="36734"/>
    <cellStyle name="s_Valuation _Sheet3 8_Relatório Gerencial_15-FINANCEIRAS" xfId="36735"/>
    <cellStyle name="s_Valuation _Sheet3 8_Relatório Gerencial_15-FINANCEIRAS_1" xfId="36736"/>
    <cellStyle name="s_Valuation _Sheet3 8_Relatório Gerencial_2-DRE" xfId="36737"/>
    <cellStyle name="s_Valuation _Sheet3 8_Relatório Gerencial_2-DRE_Dep_Judiciais-Contingências" xfId="36738"/>
    <cellStyle name="s_Valuation _Sheet3 8_Relatório Gerencial_2-DRE_DFC Gerencial" xfId="36739"/>
    <cellStyle name="s_Valuation _Sheet3 8_Relatório Gerencial_2-DRE_DMPL" xfId="36740"/>
    <cellStyle name="s_Valuation _Sheet3 8_Relatório Gerencial_3-Balanço" xfId="36741"/>
    <cellStyle name="s_Valuation _Sheet3 8_Relatório Gerencial_7-Estoque" xfId="36742"/>
    <cellStyle name="s_Valuation _Sheet3 9" xfId="36743"/>
    <cellStyle name="s_Valuation _Sheet3 9 2" xfId="36744"/>
    <cellStyle name="s_Valuation _Sheet3 9 2_15-FINANCEIRAS" xfId="36745"/>
    <cellStyle name="s_Valuation _Sheet3 9_15-FINANCEIRAS" xfId="36746"/>
    <cellStyle name="s_Valuation _Sheet3 9_15-FINANCEIRAS_1" xfId="36747"/>
    <cellStyle name="s_Valuation _Sheet3 9_2-DRE" xfId="36748"/>
    <cellStyle name="s_Valuation _Sheet3 9_2-DRE_Dep_Judiciais-Contingências" xfId="36749"/>
    <cellStyle name="s_Valuation _Sheet3 9_2-DRE_DFC Gerencial" xfId="36750"/>
    <cellStyle name="s_Valuation _Sheet3 9_2-DRE_DMPL" xfId="36751"/>
    <cellStyle name="s_Valuation _Sheet3 9_3-Balanço" xfId="36752"/>
    <cellStyle name="s_Valuation _Sheet3 9_7-Estoque" xfId="36753"/>
    <cellStyle name="s_Valuation _Sheet3 9_Relatório Gerencial" xfId="36754"/>
    <cellStyle name="s_Valuation _Sheet3 9_Relatório Gerencial 2" xfId="36755"/>
    <cellStyle name="s_Valuation _Sheet3 9_Relatório Gerencial 2_15-FINANCEIRAS" xfId="36756"/>
    <cellStyle name="s_Valuation _Sheet3 9_Relatório Gerencial_15-FINANCEIRAS" xfId="36757"/>
    <cellStyle name="s_Valuation _Sheet3 9_Relatório Gerencial_15-FINANCEIRAS_1" xfId="36758"/>
    <cellStyle name="s_Valuation _Sheet3 9_Relatório Gerencial_2-DRE" xfId="36759"/>
    <cellStyle name="s_Valuation _Sheet3 9_Relatório Gerencial_2-DRE_Dep_Judiciais-Contingências" xfId="36760"/>
    <cellStyle name="s_Valuation _Sheet3 9_Relatório Gerencial_2-DRE_DFC Gerencial" xfId="36761"/>
    <cellStyle name="s_Valuation _Sheet3 9_Relatório Gerencial_2-DRE_DMPL" xfId="36762"/>
    <cellStyle name="s_Valuation _Sheet3 9_Relatório Gerencial_3-Balanço" xfId="36763"/>
    <cellStyle name="s_Valuation _Sheet3 9_Relatório Gerencial_7-Estoque" xfId="36764"/>
    <cellStyle name="s_Valuation _Sheet3_15-FINANCEIRAS" xfId="36765"/>
    <cellStyle name="s_Valuation _Sheet3_15-FINANCEIRAS_1" xfId="36766"/>
    <cellStyle name="s_Valuation _Sheet3_1ITR - D2 - Derivativos" xfId="36767"/>
    <cellStyle name="s_Valuation _Sheet3_1ITR - D2 - Derivativos_Base Julho" xfId="36768"/>
    <cellStyle name="s_Valuation _Sheet3_1ITR - D2 - Derivativos_Base Julho_Taxa Efetiva Cosan - Acumulado até Setembro 2011" xfId="36769"/>
    <cellStyle name="s_Valuation _Sheet3_1ITR - D2 - Derivativos_Base Junho" xfId="36770"/>
    <cellStyle name="s_Valuation _Sheet3_1ITR - D2 - Derivativos_Base Junho_Base Junho" xfId="36771"/>
    <cellStyle name="s_Valuation _Sheet3_1ITR - D2 - Derivativos_Base Junho_Base Junho_Base Julho" xfId="36772"/>
    <cellStyle name="s_Valuation _Sheet3_1ITR - D2 - Derivativos_Base Junho_Base Junho_Base Julho_Taxa Efetiva Cosan - Acumulado até Setembro 2011" xfId="36773"/>
    <cellStyle name="s_Valuation _Sheet3_1ITR - D2 - Derivativos_Base Junho_Taxa Efetiva Cosan - Acumulado até Setembro 2011" xfId="36774"/>
    <cellStyle name="s_Valuation _Sheet3_1ITR - D2 - Derivativos_Cosan" xfId="36775"/>
    <cellStyle name="s_Valuation _Sheet3_1ITR - D2 - Derivativos_Ir e CS Ativo Jun 2011 (2)" xfId="36776"/>
    <cellStyle name="s_Valuation _Sheet3_1ITR - D2 - Derivativos_Ir e CS Jun 2011 Cosan" xfId="36777"/>
    <cellStyle name="s_Valuation _Sheet3_1ITR - D2 - Derivativos_Ir e CS Mai 2011 Cosan" xfId="36778"/>
    <cellStyle name="s_Valuation _Sheet3_2-DRE" xfId="36779"/>
    <cellStyle name="s_Valuation _Sheet3_2-DRE_Dep_Judiciais-Contingências" xfId="36780"/>
    <cellStyle name="s_Valuation _Sheet3_2-DRE_DFC Gerencial" xfId="36781"/>
    <cellStyle name="s_Valuation _Sheet3_2-DRE_DMPL" xfId="36782"/>
    <cellStyle name="s_Valuation _Sheet3_3-Balanço" xfId="36783"/>
    <cellStyle name="s_Valuation _Sheet3_3-Balanço 2" xfId="36784"/>
    <cellStyle name="s_Valuation _Sheet3_3-Balanço 2_15-FINANCEIRAS" xfId="36785"/>
    <cellStyle name="s_Valuation _Sheet3_3-Balanço_1" xfId="36786"/>
    <cellStyle name="s_Valuation _Sheet3_3-Balanço_15-FINANCEIRAS" xfId="36787"/>
    <cellStyle name="s_Valuation _Sheet3_3-Balanço_15-FINANCEIRAS_1" xfId="36788"/>
    <cellStyle name="s_Valuation _Sheet3_3-Balanço_2-DRE" xfId="36789"/>
    <cellStyle name="s_Valuation _Sheet3_3-Balanço_2-DRE_Dep_Judiciais-Contingências" xfId="36790"/>
    <cellStyle name="s_Valuation _Sheet3_3-Balanço_2-DRE_DFC Gerencial" xfId="36791"/>
    <cellStyle name="s_Valuation _Sheet3_3-Balanço_2-DRE_DMPL" xfId="36792"/>
    <cellStyle name="s_Valuation _Sheet3_3-Balanço_3-Balanço" xfId="36793"/>
    <cellStyle name="s_Valuation _Sheet3_3-Balanço_7-Estoque" xfId="36794"/>
    <cellStyle name="s_Valuation _Sheet3_4-DMPL" xfId="36795"/>
    <cellStyle name="s_Valuation _Sheet3_4-DMPL 2" xfId="36796"/>
    <cellStyle name="s_Valuation _Sheet3_4-DMPL 2_15-FINANCEIRAS" xfId="36797"/>
    <cellStyle name="s_Valuation _Sheet3_4-DMPL_15-FINANCEIRAS" xfId="36798"/>
    <cellStyle name="s_Valuation _Sheet3_4-DMPL_15-FINANCEIRAS_1" xfId="36799"/>
    <cellStyle name="s_Valuation _Sheet3_4-DMPL_2-DRE" xfId="36800"/>
    <cellStyle name="s_Valuation _Sheet3_4-DMPL_2-DRE_Dep_Judiciais-Contingências" xfId="36801"/>
    <cellStyle name="s_Valuation _Sheet3_4-DMPL_2-DRE_DFC Gerencial" xfId="36802"/>
    <cellStyle name="s_Valuation _Sheet3_4-DMPL_2-DRE_DMPL" xfId="36803"/>
    <cellStyle name="s_Valuation _Sheet3_4-DMPL_3-Balanço" xfId="36804"/>
    <cellStyle name="s_Valuation _Sheet3_4-DMPL_Dep_Judiciais-Contingências" xfId="36805"/>
    <cellStyle name="s_Valuation _Sheet3_4-DMPL_DFC Gerencial" xfId="36806"/>
    <cellStyle name="s_Valuation _Sheet3_4-DMPL_DMPL" xfId="36807"/>
    <cellStyle name="s_Valuation _Sheet3_7-Estoque" xfId="36808"/>
    <cellStyle name="s_Valuation _Sheet3_8-Impostos" xfId="36809"/>
    <cellStyle name="s_Valuation _Sheet3_8-Impostos 2" xfId="36810"/>
    <cellStyle name="s_Valuation _Sheet3_8-Impostos 2_15-FINANCEIRAS" xfId="36811"/>
    <cellStyle name="s_Valuation _Sheet3_8-Impostos_15-FINANCEIRAS" xfId="36812"/>
    <cellStyle name="s_Valuation _Sheet3_8-Impostos_15-FINANCEIRAS_1" xfId="36813"/>
    <cellStyle name="s_Valuation _Sheet3_8-Impostos_2-DRE" xfId="36814"/>
    <cellStyle name="s_Valuation _Sheet3_8-Impostos_2-DRE_Dep_Judiciais-Contingências" xfId="36815"/>
    <cellStyle name="s_Valuation _Sheet3_8-Impostos_2-DRE_DFC Gerencial" xfId="36816"/>
    <cellStyle name="s_Valuation _Sheet3_8-Impostos_2-DRE_DMPL" xfId="36817"/>
    <cellStyle name="s_Valuation _Sheet3_8-Impostos_3-Balanço" xfId="36818"/>
    <cellStyle name="s_Valuation _Sheet3_8-Impostos_Dep_Judiciais-Contingências" xfId="36819"/>
    <cellStyle name="s_Valuation _Sheet3_8-Impostos_DFC Gerencial" xfId="36820"/>
    <cellStyle name="s_Valuation _Sheet3_8-Impostos_DMPL" xfId="36821"/>
    <cellStyle name="s_Valuation _Sheet3_Ajustes " xfId="36822"/>
    <cellStyle name="s_Valuation _Sheet3_Ajustes  2" xfId="36823"/>
    <cellStyle name="s_Valuation _Sheet3_Ajustes  2_15-FINANCEIRAS" xfId="36824"/>
    <cellStyle name="s_Valuation _Sheet3_Ajustes  3" xfId="36825"/>
    <cellStyle name="s_Valuation _Sheet3_Ajustes  3_COMGAS" xfId="36826"/>
    <cellStyle name="s_Valuation _Sheet3_Ajustes  3_OUTROS NEGÓCIOS" xfId="36827"/>
    <cellStyle name="s_Valuation _Sheet3_Ajustes  3_RUMO" xfId="36828"/>
    <cellStyle name="s_Valuation _Sheet3_Ajustes _15-FINANCEIRAS" xfId="36829"/>
    <cellStyle name="s_Valuation _Sheet3_Ajustes _15-FINANCEIRAS_1" xfId="36830"/>
    <cellStyle name="s_Valuation _Sheet3_Ajustes _2-DRE" xfId="36831"/>
    <cellStyle name="s_Valuation _Sheet3_Ajustes _2-DRE_Dep_Judiciais-Contingências" xfId="36832"/>
    <cellStyle name="s_Valuation _Sheet3_Ajustes _2-DRE_DFC Gerencial" xfId="36833"/>
    <cellStyle name="s_Valuation _Sheet3_Ajustes _2-DRE_DMPL" xfId="36834"/>
    <cellStyle name="s_Valuation _Sheet3_Ajustes _3-Balanço" xfId="36835"/>
    <cellStyle name="s_Valuation _Sheet3_Ajustes _7-Estoque" xfId="36836"/>
    <cellStyle name="s_Valuation _Sheet3_Ajustes _CRE - Aging" xfId="36837"/>
    <cellStyle name="s_Valuation _Sheet3_Ajustes _CV-CF Elevação" xfId="36838"/>
    <cellStyle name="s_Valuation _Sheet3_Ajustes _CV-CF Transporte" xfId="36839"/>
    <cellStyle name="s_Valuation _Sheet3_Ajustes _Dep_Judiciais-Contingências" xfId="36840"/>
    <cellStyle name="s_Valuation _Sheet3_Ajustes _DFC Gerencial" xfId="36841"/>
    <cellStyle name="s_Valuation _Sheet3_Ajustes _DFC Gerencial_1" xfId="36842"/>
    <cellStyle name="s_Valuation _Sheet3_Ajustes _DFC Gerencial_Dep_Judiciais-Contingências" xfId="36843"/>
    <cellStyle name="s_Valuation _Sheet3_Ajustes _DFC Gerencial_DFC Gerencial" xfId="36844"/>
    <cellStyle name="s_Valuation _Sheet3_Ajustes _DFC Gerencial_DMPL" xfId="36845"/>
    <cellStyle name="s_Valuation _Sheet3_Ajustes _DFC Indireto_Novo" xfId="36846"/>
    <cellStyle name="s_Valuation _Sheet3_Ajustes _DMPL" xfId="36847"/>
    <cellStyle name="s_Valuation _Sheet3_Ajustes _Ind_Consol" xfId="36848"/>
    <cellStyle name="s_Valuation _Sheet3_Ajustes _IR Diferido" xfId="36849"/>
    <cellStyle name="s_Valuation _Sheet3_Ajustes _Mapa de endividamento" xfId="36850"/>
    <cellStyle name="s_Valuation _Sheet3_Ajustes _Outras oper's" xfId="36851"/>
    <cellStyle name="s_Valuation _Sheet3_Ajustes _Outras oper's_COMGAS" xfId="36852"/>
    <cellStyle name="s_Valuation _Sheet3_Ajustes _Outras oper's_OUTROS NEGÓCIOS" xfId="36853"/>
    <cellStyle name="s_Valuation _Sheet3_Ajustes _Outras oper's_RUMO" xfId="36854"/>
    <cellStyle name="s_Valuation _Sheet3_Ajustes _Receitas" xfId="36855"/>
    <cellStyle name="s_Valuation _Sheet3_Ajustes _Relatório Gerencial" xfId="36856"/>
    <cellStyle name="s_Valuation _Sheet3_Ajustes _Relatório Gerencial 2" xfId="36857"/>
    <cellStyle name="s_Valuation _Sheet3_Ajustes _Relatório Gerencial 2_15-FINANCEIRAS" xfId="36858"/>
    <cellStyle name="s_Valuation _Sheet3_Ajustes _Relatório Gerencial_15-FINANCEIRAS" xfId="36859"/>
    <cellStyle name="s_Valuation _Sheet3_Ajustes _Relatório Gerencial_15-FINANCEIRAS_1" xfId="36860"/>
    <cellStyle name="s_Valuation _Sheet3_Ajustes _Relatório Gerencial_2-DRE" xfId="36861"/>
    <cellStyle name="s_Valuation _Sheet3_Ajustes _Relatório Gerencial_2-DRE_Dep_Judiciais-Contingências" xfId="36862"/>
    <cellStyle name="s_Valuation _Sheet3_Ajustes _Relatório Gerencial_2-DRE_DFC Gerencial" xfId="36863"/>
    <cellStyle name="s_Valuation _Sheet3_Ajustes _Relatório Gerencial_2-DRE_DMPL" xfId="36864"/>
    <cellStyle name="s_Valuation _Sheet3_Ajustes _Relatório Gerencial_3-Balanço" xfId="36865"/>
    <cellStyle name="s_Valuation _Sheet3_Ajustes _Relatório Gerencial_7-Estoque" xfId="36866"/>
    <cellStyle name="s_Valuation _Sheet3_Ajustes BMF" xfId="36867"/>
    <cellStyle name="s_Valuation _Sheet3_Ajustes BMF 2" xfId="36868"/>
    <cellStyle name="s_Valuation _Sheet3_Ajustes BMF 2_15-FINANCEIRAS" xfId="36869"/>
    <cellStyle name="s_Valuation _Sheet3_Ajustes BMF_15-FINANCEIRAS" xfId="36870"/>
    <cellStyle name="s_Valuation _Sheet3_Ajustes BMF_15-FINANCEIRAS_1" xfId="36871"/>
    <cellStyle name="s_Valuation _Sheet3_Ajustes BMF_2-DRE" xfId="36872"/>
    <cellStyle name="s_Valuation _Sheet3_Ajustes BMF_2-DRE_Dep_Judiciais-Contingências" xfId="36873"/>
    <cellStyle name="s_Valuation _Sheet3_Ajustes BMF_2-DRE_DFC Gerencial" xfId="36874"/>
    <cellStyle name="s_Valuation _Sheet3_Ajustes BMF_2-DRE_DMPL" xfId="36875"/>
    <cellStyle name="s_Valuation _Sheet3_Ajustes BMF_3-Balanço" xfId="36876"/>
    <cellStyle name="s_Valuation _Sheet3_Ajustes BMF_7-Estoque" xfId="36877"/>
    <cellStyle name="s_Valuation _Sheet3_Balanço" xfId="36878"/>
    <cellStyle name="s_Valuation _Sheet3_Base Julho" xfId="36879"/>
    <cellStyle name="s_Valuation _Sheet3_Base Julho_Taxa Efetiva Cosan - Acumulado até Setembro 2011" xfId="36880"/>
    <cellStyle name="s_Valuation _Sheet3_Base Junho" xfId="36881"/>
    <cellStyle name="s_Valuation _Sheet3_Base Junho_Base Junho" xfId="36882"/>
    <cellStyle name="s_Valuation _Sheet3_Base Junho_Base Junho_Base Julho" xfId="36883"/>
    <cellStyle name="s_Valuation _Sheet3_Base Junho_Base Junho_Base Julho_Taxa Efetiva Cosan - Acumulado até Setembro 2011" xfId="36884"/>
    <cellStyle name="s_Valuation _Sheet3_Base Junho_Taxa Efetiva Cosan - Acumulado até Setembro 2011" xfId="36885"/>
    <cellStyle name="s_Valuation _Sheet3_Copy of COSAN Fechamento Mensal Setembro 09 v.5 NE" xfId="36886"/>
    <cellStyle name="s_Valuation _Sheet3_Copy of COSAN Fechamento Mensal Setembro 09 v.5 NE 2" xfId="36887"/>
    <cellStyle name="s_Valuation _Sheet3_Copy of COSAN Fechamento Mensal Setembro 09 v.5 NE 2_15-FINANCEIRAS" xfId="36888"/>
    <cellStyle name="s_Valuation _Sheet3_Copy of COSAN Fechamento Mensal Setembro 09 v.5 NE_15-FINANCEIRAS" xfId="36889"/>
    <cellStyle name="s_Valuation _Sheet3_Copy of COSAN Fechamento Mensal Setembro 09 v.5 NE_15-FINANCEIRAS_1" xfId="36890"/>
    <cellStyle name="s_Valuation _Sheet3_Copy of COSAN Fechamento Mensal Setembro 09 v.5 NE_2-DRE" xfId="36891"/>
    <cellStyle name="s_Valuation _Sheet3_Copy of COSAN Fechamento Mensal Setembro 09 v.5 NE_2-DRE_Dep_Judiciais-Contingências" xfId="36892"/>
    <cellStyle name="s_Valuation _Sheet3_Copy of COSAN Fechamento Mensal Setembro 09 v.5 NE_2-DRE_DFC Gerencial" xfId="36893"/>
    <cellStyle name="s_Valuation _Sheet3_Copy of COSAN Fechamento Mensal Setembro 09 v.5 NE_2-DRE_DMPL" xfId="36894"/>
    <cellStyle name="s_Valuation _Sheet3_Copy of COSAN Fechamento Mensal Setembro 09 v.5 NE_3-Balanço" xfId="36895"/>
    <cellStyle name="s_Valuation _Sheet3_Copy of COSAN Fechamento Mensal Setembro 09 v.5 NE_7-Estoque" xfId="36896"/>
    <cellStyle name="s_Valuation _Sheet3_Copy of COSAN Fechamento Mensal Setembro 09 v.5 NE_Relatório Gerencial" xfId="36897"/>
    <cellStyle name="s_Valuation _Sheet3_Copy of COSAN Fechamento Mensal Setembro 09 v.5 NE_Relatório Gerencial 2" xfId="36898"/>
    <cellStyle name="s_Valuation _Sheet3_Copy of COSAN Fechamento Mensal Setembro 09 v.5 NE_Relatório Gerencial 2_15-FINANCEIRAS" xfId="36899"/>
    <cellStyle name="s_Valuation _Sheet3_Copy of COSAN Fechamento Mensal Setembro 09 v.5 NE_Relatório Gerencial_15-FINANCEIRAS" xfId="36900"/>
    <cellStyle name="s_Valuation _Sheet3_Copy of COSAN Fechamento Mensal Setembro 09 v.5 NE_Relatório Gerencial_15-FINANCEIRAS_1" xfId="36901"/>
    <cellStyle name="s_Valuation _Sheet3_Copy of COSAN Fechamento Mensal Setembro 09 v.5 NE_Relatório Gerencial_2-DRE" xfId="36902"/>
    <cellStyle name="s_Valuation _Sheet3_Copy of COSAN Fechamento Mensal Setembro 09 v.5 NE_Relatório Gerencial_2-DRE_Dep_Judiciais-Contingências" xfId="36903"/>
    <cellStyle name="s_Valuation _Sheet3_Copy of COSAN Fechamento Mensal Setembro 09 v.5 NE_Relatório Gerencial_2-DRE_DFC Gerencial" xfId="36904"/>
    <cellStyle name="s_Valuation _Sheet3_Copy of COSAN Fechamento Mensal Setembro 09 v.5 NE_Relatório Gerencial_2-DRE_DMPL" xfId="36905"/>
    <cellStyle name="s_Valuation _Sheet3_Copy of COSAN Fechamento Mensal Setembro 09 v.5 NE_Relatório Gerencial_3-Balanço" xfId="36906"/>
    <cellStyle name="s_Valuation _Sheet3_Copy of COSAN Fechamento Mensal Setembro 09 v.5 NE_Relatório Gerencial_7-Estoque" xfId="36907"/>
    <cellStyle name="s_Valuation _Sheet3_Cosan" xfId="36908"/>
    <cellStyle name="s_Valuation _Sheet3_COSAN Fechamento Mensal Setembro 09 v.5 NE" xfId="36909"/>
    <cellStyle name="s_Valuation _Sheet3_COSAN Fechamento Mensal Setembro 09 v.5 NE 2" xfId="36910"/>
    <cellStyle name="s_Valuation _Sheet3_COSAN Fechamento Mensal Setembro 09 v.5 NE 2_15-FINANCEIRAS" xfId="36911"/>
    <cellStyle name="s_Valuation _Sheet3_COSAN Fechamento Mensal Setembro 09 v.5 NE_15-FINANCEIRAS" xfId="36912"/>
    <cellStyle name="s_Valuation _Sheet3_COSAN Fechamento Mensal Setembro 09 v.5 NE_15-FINANCEIRAS_1" xfId="36913"/>
    <cellStyle name="s_Valuation _Sheet3_COSAN Fechamento Mensal Setembro 09 v.5 NE_2-DRE" xfId="36914"/>
    <cellStyle name="s_Valuation _Sheet3_COSAN Fechamento Mensal Setembro 09 v.5 NE_2-DRE_Dep_Judiciais-Contingências" xfId="36915"/>
    <cellStyle name="s_Valuation _Sheet3_COSAN Fechamento Mensal Setembro 09 v.5 NE_2-DRE_DFC Gerencial" xfId="36916"/>
    <cellStyle name="s_Valuation _Sheet3_COSAN Fechamento Mensal Setembro 09 v.5 NE_2-DRE_DMPL" xfId="36917"/>
    <cellStyle name="s_Valuation _Sheet3_COSAN Fechamento Mensal Setembro 09 v.5 NE_3-Balanço" xfId="36918"/>
    <cellStyle name="s_Valuation _Sheet3_COSAN Fechamento Mensal Setembro 09 v.5 NE_7-Estoque" xfId="36919"/>
    <cellStyle name="s_Valuation _Sheet3_COSAN Fechamento Mensal Setembro 09 v.5 NE_Relatório Gerencial" xfId="36920"/>
    <cellStyle name="s_Valuation _Sheet3_COSAN Fechamento Mensal Setembro 09 v.5 NE_Relatório Gerencial 2" xfId="36921"/>
    <cellStyle name="s_Valuation _Sheet3_COSAN Fechamento Mensal Setembro 09 v.5 NE_Relatório Gerencial 2_15-FINANCEIRAS" xfId="36922"/>
    <cellStyle name="s_Valuation _Sheet3_COSAN Fechamento Mensal Setembro 09 v.5 NE_Relatório Gerencial_15-FINANCEIRAS" xfId="36923"/>
    <cellStyle name="s_Valuation _Sheet3_COSAN Fechamento Mensal Setembro 09 v.5 NE_Relatório Gerencial_15-FINANCEIRAS_1" xfId="36924"/>
    <cellStyle name="s_Valuation _Sheet3_COSAN Fechamento Mensal Setembro 09 v.5 NE_Relatório Gerencial_2-DRE" xfId="36925"/>
    <cellStyle name="s_Valuation _Sheet3_COSAN Fechamento Mensal Setembro 09 v.5 NE_Relatório Gerencial_2-DRE_Dep_Judiciais-Contingências" xfId="36926"/>
    <cellStyle name="s_Valuation _Sheet3_COSAN Fechamento Mensal Setembro 09 v.5 NE_Relatório Gerencial_2-DRE_DFC Gerencial" xfId="36927"/>
    <cellStyle name="s_Valuation _Sheet3_COSAN Fechamento Mensal Setembro 09 v.5 NE_Relatório Gerencial_2-DRE_DMPL" xfId="36928"/>
    <cellStyle name="s_Valuation _Sheet3_COSAN Fechamento Mensal Setembro 09 v.5 NE_Relatório Gerencial_3-Balanço" xfId="36929"/>
    <cellStyle name="s_Valuation _Sheet3_COSAN Fechamento Mensal Setembro 09 v.5 NE_Relatório Gerencial_7-Estoque" xfId="36930"/>
    <cellStyle name="s_Valuation _Sheet3_Derivativos 2009-03-31 Mar'09" xfId="36931"/>
    <cellStyle name="s_Valuation _Sheet3_Derivativos 2009-03-31 Mar'09 2" xfId="36932"/>
    <cellStyle name="s_Valuation _Sheet3_Derivativos 2009-03-31 Mar'09 2_15-FINANCEIRAS" xfId="36933"/>
    <cellStyle name="s_Valuation _Sheet3_Derivativos 2009-03-31 Mar'09_15-FINANCEIRAS" xfId="36934"/>
    <cellStyle name="s_Valuation _Sheet3_Derivativos 2009-03-31 Mar'09_15-FINANCEIRAS_1" xfId="36935"/>
    <cellStyle name="s_Valuation _Sheet3_Derivativos 2009-03-31 Mar'09_2-DRE" xfId="36936"/>
    <cellStyle name="s_Valuation _Sheet3_Derivativos 2009-03-31 Mar'09_2-DRE_Dep_Judiciais-Contingências" xfId="36937"/>
    <cellStyle name="s_Valuation _Sheet3_Derivativos 2009-03-31 Mar'09_2-DRE_DFC Gerencial" xfId="36938"/>
    <cellStyle name="s_Valuation _Sheet3_Derivativos 2009-03-31 Mar'09_2-DRE_DMPL" xfId="36939"/>
    <cellStyle name="s_Valuation _Sheet3_Derivativos 2009-03-31 Mar'09_3-Balanço" xfId="36940"/>
    <cellStyle name="s_Valuation _Sheet3_Derivativos 2009-03-31 Mar'09_7-Estoque" xfId="36941"/>
    <cellStyle name="s_Valuation _Sheet3_Derivativos 2009-03-31 Mar'09_Base Julho" xfId="36942"/>
    <cellStyle name="s_Valuation _Sheet3_Derivativos 2009-03-31 Mar'09_Base Julho_Taxa Efetiva Cosan - Acumulado até Setembro 2011" xfId="36943"/>
    <cellStyle name="s_Valuation _Sheet3_Derivativos 2009-03-31 Mar'09_Base Junho" xfId="36944"/>
    <cellStyle name="s_Valuation _Sheet3_Derivativos 2009-03-31 Mar'09_Base Junho_Base Junho" xfId="36945"/>
    <cellStyle name="s_Valuation _Sheet3_Derivativos 2009-03-31 Mar'09_Base Junho_Base Junho_Base Julho" xfId="36946"/>
    <cellStyle name="s_Valuation _Sheet3_Derivativos 2009-03-31 Mar'09_Base Junho_Base Junho_Base Julho_Taxa Efetiva Cosan - Acumulado até Setembro 2011" xfId="36947"/>
    <cellStyle name="s_Valuation _Sheet3_Derivativos 2009-03-31 Mar'09_Base Junho_Taxa Efetiva Cosan - Acumulado até Setembro 2011" xfId="36948"/>
    <cellStyle name="s_Valuation _Sheet3_Derivativos 2009-03-31 Mar'09_Cosan" xfId="36949"/>
    <cellStyle name="s_Valuation _Sheet3_Derivativos 2009-03-31 Mar'09_Diferido RTT Barra" xfId="36950"/>
    <cellStyle name="s_Valuation _Sheet3_Derivativos 2009-03-31 Mar'09_IR Diferido" xfId="36951"/>
    <cellStyle name="s_Valuation _Sheet3_Derivativos 2009-03-31 Mar'09_Ir e CS Ativo Jun 2011 (2)" xfId="36952"/>
    <cellStyle name="s_Valuation _Sheet3_Derivativos 2009-03-31 Mar'09_Ir e CS Jun 2011 Cosan" xfId="36953"/>
    <cellStyle name="s_Valuation _Sheet3_Derivativos 2009-03-31 Mar'09_Ir e CS Mai 2011 Cosan" xfId="36954"/>
    <cellStyle name="s_Valuation _Sheet3_Derivativos 2009-03-31 Mar'09_Relatório Gerencial" xfId="36955"/>
    <cellStyle name="s_Valuation _Sheet3_Derivativos 2009-03-31 Mar'09_Relatório Gerencial 2" xfId="36956"/>
    <cellStyle name="s_Valuation _Sheet3_Derivativos 2009-03-31 Mar'09_Relatório Gerencial 2_15-FINANCEIRAS" xfId="36957"/>
    <cellStyle name="s_Valuation _Sheet3_Derivativos 2009-03-31 Mar'09_Relatório Gerencial_15-FINANCEIRAS" xfId="36958"/>
    <cellStyle name="s_Valuation _Sheet3_Derivativos 2009-03-31 Mar'09_Relatório Gerencial_15-FINANCEIRAS_1" xfId="36959"/>
    <cellStyle name="s_Valuation _Sheet3_Derivativos 2009-03-31 Mar'09_Relatório Gerencial_2-DRE" xfId="36960"/>
    <cellStyle name="s_Valuation _Sheet3_Derivativos 2009-03-31 Mar'09_Relatório Gerencial_2-DRE_Dep_Judiciais-Contingências" xfId="36961"/>
    <cellStyle name="s_Valuation _Sheet3_Derivativos 2009-03-31 Mar'09_Relatório Gerencial_2-DRE_DFC Gerencial" xfId="36962"/>
    <cellStyle name="s_Valuation _Sheet3_Derivativos 2009-03-31 Mar'09_Relatório Gerencial_2-DRE_DMPL" xfId="36963"/>
    <cellStyle name="s_Valuation _Sheet3_Derivativos 2009-03-31 Mar'09_Relatório Gerencial_3-Balanço" xfId="36964"/>
    <cellStyle name="s_Valuation _Sheet3_Derivativos 2009-03-31 Mar'09_Relatório Gerencial_7-Estoque" xfId="36965"/>
    <cellStyle name="s_Valuation _Sheet3_Derivativos COSAN Mar 2009" xfId="36966"/>
    <cellStyle name="s_Valuation _Sheet3_Derivativos COSAN Mar 2009 2" xfId="36967"/>
    <cellStyle name="s_Valuation _Sheet3_Derivativos COSAN Mar 2009 2_15-FINANCEIRAS" xfId="36968"/>
    <cellStyle name="s_Valuation _Sheet3_Derivativos COSAN Mar 2009_15-FINANCEIRAS" xfId="36969"/>
    <cellStyle name="s_Valuation _Sheet3_Derivativos COSAN Mar 2009_15-FINANCEIRAS_1" xfId="36970"/>
    <cellStyle name="s_Valuation _Sheet3_Derivativos COSAN Mar 2009_2-DRE" xfId="36971"/>
    <cellStyle name="s_Valuation _Sheet3_Derivativos COSAN Mar 2009_2-DRE_Dep_Judiciais-Contingências" xfId="36972"/>
    <cellStyle name="s_Valuation _Sheet3_Derivativos COSAN Mar 2009_2-DRE_DFC Gerencial" xfId="36973"/>
    <cellStyle name="s_Valuation _Sheet3_Derivativos COSAN Mar 2009_2-DRE_DMPL" xfId="36974"/>
    <cellStyle name="s_Valuation _Sheet3_Derivativos COSAN Mar 2009_3-Balanço" xfId="36975"/>
    <cellStyle name="s_Valuation _Sheet3_Derivativos COSAN Mar 2009_7-Estoque" xfId="36976"/>
    <cellStyle name="s_Valuation _Sheet3_Derivativos COSAN Mar 2009_Base Julho" xfId="36977"/>
    <cellStyle name="s_Valuation _Sheet3_Derivativos COSAN Mar 2009_Base Julho_Taxa Efetiva Cosan - Acumulado até Setembro 2011" xfId="36978"/>
    <cellStyle name="s_Valuation _Sheet3_Derivativos COSAN Mar 2009_Base Junho" xfId="36979"/>
    <cellStyle name="s_Valuation _Sheet3_Derivativos COSAN Mar 2009_Base Junho_Base Junho" xfId="36980"/>
    <cellStyle name="s_Valuation _Sheet3_Derivativos COSAN Mar 2009_Base Junho_Base Junho_Base Julho" xfId="36981"/>
    <cellStyle name="s_Valuation _Sheet3_Derivativos COSAN Mar 2009_Base Junho_Base Junho_Base Julho_Taxa Efetiva Cosan - Acumulado até Setembro 2011" xfId="36982"/>
    <cellStyle name="s_Valuation _Sheet3_Derivativos COSAN Mar 2009_Base Junho_Taxa Efetiva Cosan - Acumulado até Setembro 2011" xfId="36983"/>
    <cellStyle name="s_Valuation _Sheet3_Derivativos COSAN Mar 2009_Cosan" xfId="36984"/>
    <cellStyle name="s_Valuation _Sheet3_Derivativos COSAN Mar 2009_Diferido RTT Barra" xfId="36985"/>
    <cellStyle name="s_Valuation _Sheet3_Derivativos COSAN Mar 2009_IR Diferido" xfId="36986"/>
    <cellStyle name="s_Valuation _Sheet3_Derivativos COSAN Mar 2009_Ir e CS Ativo Jun 2011 (2)" xfId="36987"/>
    <cellStyle name="s_Valuation _Sheet3_Derivativos COSAN Mar 2009_Ir e CS Jun 2011 Cosan" xfId="36988"/>
    <cellStyle name="s_Valuation _Sheet3_Derivativos COSAN Mar 2009_Ir e CS Mai 2011 Cosan" xfId="36989"/>
    <cellStyle name="s_Valuation _Sheet3_Derivativos COSAN Mar 2009_Relatório Gerencial" xfId="36990"/>
    <cellStyle name="s_Valuation _Sheet3_Derivativos COSAN Mar 2009_Relatório Gerencial 2" xfId="36991"/>
    <cellStyle name="s_Valuation _Sheet3_Derivativos COSAN Mar 2009_Relatório Gerencial 2_15-FINANCEIRAS" xfId="36992"/>
    <cellStyle name="s_Valuation _Sheet3_Derivativos COSAN Mar 2009_Relatório Gerencial_15-FINANCEIRAS" xfId="36993"/>
    <cellStyle name="s_Valuation _Sheet3_Derivativos COSAN Mar 2009_Relatório Gerencial_15-FINANCEIRAS_1" xfId="36994"/>
    <cellStyle name="s_Valuation _Sheet3_Derivativos COSAN Mar 2009_Relatório Gerencial_2-DRE" xfId="36995"/>
    <cellStyle name="s_Valuation _Sheet3_Derivativos COSAN Mar 2009_Relatório Gerencial_2-DRE_Dep_Judiciais-Contingências" xfId="36996"/>
    <cellStyle name="s_Valuation _Sheet3_Derivativos COSAN Mar 2009_Relatório Gerencial_2-DRE_DFC Gerencial" xfId="36997"/>
    <cellStyle name="s_Valuation _Sheet3_Derivativos COSAN Mar 2009_Relatório Gerencial_2-DRE_DMPL" xfId="36998"/>
    <cellStyle name="s_Valuation _Sheet3_Derivativos COSAN Mar 2009_Relatório Gerencial_3-Balanço" xfId="36999"/>
    <cellStyle name="s_Valuation _Sheet3_Derivativos COSAN Mar 2009_Relatório Gerencial_7-Estoque" xfId="37000"/>
    <cellStyle name="s_Valuation _Sheet3_Diferido RTT Barra" xfId="37001"/>
    <cellStyle name="s_Valuation _Sheet3_ExtratosAbr'09" xfId="37002"/>
    <cellStyle name="s_Valuation _Sheet3_ExtratosAbr'09 2" xfId="37003"/>
    <cellStyle name="s_Valuation _Sheet3_ExtratosAbr'09 2_15-FINANCEIRAS" xfId="37004"/>
    <cellStyle name="s_Valuation _Sheet3_ExtratosAbr'09_15-FINANCEIRAS" xfId="37005"/>
    <cellStyle name="s_Valuation _Sheet3_ExtratosAbr'09_15-FINANCEIRAS_1" xfId="37006"/>
    <cellStyle name="s_Valuation _Sheet3_ExtratosAbr'09_2-DRE" xfId="37007"/>
    <cellStyle name="s_Valuation _Sheet3_ExtratosAbr'09_2-DRE_Dep_Judiciais-Contingências" xfId="37008"/>
    <cellStyle name="s_Valuation _Sheet3_ExtratosAbr'09_2-DRE_DFC Gerencial" xfId="37009"/>
    <cellStyle name="s_Valuation _Sheet3_ExtratosAbr'09_2-DRE_DMPL" xfId="37010"/>
    <cellStyle name="s_Valuation _Sheet3_ExtratosAbr'09_3-Balanço" xfId="37011"/>
    <cellStyle name="s_Valuation _Sheet3_ExtratosAbr'09_7-Estoque" xfId="37012"/>
    <cellStyle name="s_Valuation _Sheet3_ExtratosAbr'09_Base Julho" xfId="37013"/>
    <cellStyle name="s_Valuation _Sheet3_ExtratosAbr'09_Base Julho_Taxa Efetiva Cosan - Acumulado até Setembro 2011" xfId="37014"/>
    <cellStyle name="s_Valuation _Sheet3_ExtratosAbr'09_Base Junho" xfId="37015"/>
    <cellStyle name="s_Valuation _Sheet3_ExtratosAbr'09_Base Junho_Base Junho" xfId="37016"/>
    <cellStyle name="s_Valuation _Sheet3_ExtratosAbr'09_Base Junho_Base Junho_Base Julho" xfId="37017"/>
    <cellStyle name="s_Valuation _Sheet3_ExtratosAbr'09_Base Junho_Base Junho_Base Julho_Taxa Efetiva Cosan - Acumulado até Setembro 2011" xfId="37018"/>
    <cellStyle name="s_Valuation _Sheet3_ExtratosAbr'09_Base Junho_Taxa Efetiva Cosan - Acumulado até Setembro 2011" xfId="37019"/>
    <cellStyle name="s_Valuation _Sheet3_ExtratosAbr'09_Cosan" xfId="37020"/>
    <cellStyle name="s_Valuation _Sheet3_ExtratosAbr'09_Diferido RTT Barra" xfId="37021"/>
    <cellStyle name="s_Valuation _Sheet3_ExtratosAbr'09_IR Diferido" xfId="37022"/>
    <cellStyle name="s_Valuation _Sheet3_ExtratosAbr'09_Ir e CS Ativo Jun 2011 (2)" xfId="37023"/>
    <cellStyle name="s_Valuation _Sheet3_ExtratosAbr'09_Ir e CS Jun 2011 Cosan" xfId="37024"/>
    <cellStyle name="s_Valuation _Sheet3_ExtratosAbr'09_Ir e CS Mai 2011 Cosan" xfId="37025"/>
    <cellStyle name="s_Valuation _Sheet3_ExtratosAbr'09_Relatório Gerencial" xfId="37026"/>
    <cellStyle name="s_Valuation _Sheet3_ExtratosAbr'09_Relatório Gerencial 2" xfId="37027"/>
    <cellStyle name="s_Valuation _Sheet3_ExtratosAbr'09_Relatório Gerencial 2_15-FINANCEIRAS" xfId="37028"/>
    <cellStyle name="s_Valuation _Sheet3_ExtratosAbr'09_Relatório Gerencial_15-FINANCEIRAS" xfId="37029"/>
    <cellStyle name="s_Valuation _Sheet3_ExtratosAbr'09_Relatório Gerencial_15-FINANCEIRAS_1" xfId="37030"/>
    <cellStyle name="s_Valuation _Sheet3_ExtratosAbr'09_Relatório Gerencial_2-DRE" xfId="37031"/>
    <cellStyle name="s_Valuation _Sheet3_ExtratosAbr'09_Relatório Gerencial_2-DRE_Dep_Judiciais-Contingências" xfId="37032"/>
    <cellStyle name="s_Valuation _Sheet3_ExtratosAbr'09_Relatório Gerencial_2-DRE_DFC Gerencial" xfId="37033"/>
    <cellStyle name="s_Valuation _Sheet3_ExtratosAbr'09_Relatório Gerencial_2-DRE_DMPL" xfId="37034"/>
    <cellStyle name="s_Valuation _Sheet3_ExtratosAbr'09_Relatório Gerencial_3-Balanço" xfId="37035"/>
    <cellStyle name="s_Valuation _Sheet3_ExtratosAbr'09_Relatório Gerencial_7-Estoque" xfId="37036"/>
    <cellStyle name="s_Valuation _Sheet3_ExtratosMai'09" xfId="37037"/>
    <cellStyle name="s_Valuation _Sheet3_ExtratosMai'09 2" xfId="37038"/>
    <cellStyle name="s_Valuation _Sheet3_ExtratosMai'09 2_15-FINANCEIRAS" xfId="37039"/>
    <cellStyle name="s_Valuation _Sheet3_ExtratosMai'09_15-FINANCEIRAS" xfId="37040"/>
    <cellStyle name="s_Valuation _Sheet3_ExtratosMai'09_15-FINANCEIRAS_1" xfId="37041"/>
    <cellStyle name="s_Valuation _Sheet3_ExtratosMai'09_2-DRE" xfId="37042"/>
    <cellStyle name="s_Valuation _Sheet3_ExtratosMai'09_2-DRE_Dep_Judiciais-Contingências" xfId="37043"/>
    <cellStyle name="s_Valuation _Sheet3_ExtratosMai'09_2-DRE_DFC Gerencial" xfId="37044"/>
    <cellStyle name="s_Valuation _Sheet3_ExtratosMai'09_2-DRE_DMPL" xfId="37045"/>
    <cellStyle name="s_Valuation _Sheet3_ExtratosMai'09_3-Balanço" xfId="37046"/>
    <cellStyle name="s_Valuation _Sheet3_ExtratosMai'09_7-Estoque" xfId="37047"/>
    <cellStyle name="s_Valuation _Sheet3_ExtratosMai'09_Base Julho" xfId="37048"/>
    <cellStyle name="s_Valuation _Sheet3_ExtratosMai'09_Base Julho_Taxa Efetiva Cosan - Acumulado até Setembro 2011" xfId="37049"/>
    <cellStyle name="s_Valuation _Sheet3_ExtratosMai'09_Base Junho" xfId="37050"/>
    <cellStyle name="s_Valuation _Sheet3_ExtratosMai'09_Base Junho_Base Junho" xfId="37051"/>
    <cellStyle name="s_Valuation _Sheet3_ExtratosMai'09_Base Junho_Base Junho_Base Julho" xfId="37052"/>
    <cellStyle name="s_Valuation _Sheet3_ExtratosMai'09_Base Junho_Base Junho_Base Julho_Taxa Efetiva Cosan - Acumulado até Setembro 2011" xfId="37053"/>
    <cellStyle name="s_Valuation _Sheet3_ExtratosMai'09_Base Junho_Taxa Efetiva Cosan - Acumulado até Setembro 2011" xfId="37054"/>
    <cellStyle name="s_Valuation _Sheet3_ExtratosMai'09_Cosan" xfId="37055"/>
    <cellStyle name="s_Valuation _Sheet3_ExtratosMai'09_Diferido RTT Barra" xfId="37056"/>
    <cellStyle name="s_Valuation _Sheet3_ExtratosMai'09_IR Diferido" xfId="37057"/>
    <cellStyle name="s_Valuation _Sheet3_ExtratosMai'09_Ir e CS Ativo Jun 2011 (2)" xfId="37058"/>
    <cellStyle name="s_Valuation _Sheet3_ExtratosMai'09_Ir e CS Jun 2011 Cosan" xfId="37059"/>
    <cellStyle name="s_Valuation _Sheet3_ExtratosMai'09_Ir e CS Mai 2011 Cosan" xfId="37060"/>
    <cellStyle name="s_Valuation _Sheet3_ExtratosMai'09_Relatório Gerencial" xfId="37061"/>
    <cellStyle name="s_Valuation _Sheet3_ExtratosMai'09_Relatório Gerencial 2" xfId="37062"/>
    <cellStyle name="s_Valuation _Sheet3_ExtratosMai'09_Relatório Gerencial 2_15-FINANCEIRAS" xfId="37063"/>
    <cellStyle name="s_Valuation _Sheet3_ExtratosMai'09_Relatório Gerencial_15-FINANCEIRAS" xfId="37064"/>
    <cellStyle name="s_Valuation _Sheet3_ExtratosMai'09_Relatório Gerencial_15-FINANCEIRAS_1" xfId="37065"/>
    <cellStyle name="s_Valuation _Sheet3_ExtratosMai'09_Relatório Gerencial_2-DRE" xfId="37066"/>
    <cellStyle name="s_Valuation _Sheet3_ExtratosMai'09_Relatório Gerencial_2-DRE_Dep_Judiciais-Contingências" xfId="37067"/>
    <cellStyle name="s_Valuation _Sheet3_ExtratosMai'09_Relatório Gerencial_2-DRE_DFC Gerencial" xfId="37068"/>
    <cellStyle name="s_Valuation _Sheet3_ExtratosMai'09_Relatório Gerencial_2-DRE_DMPL" xfId="37069"/>
    <cellStyle name="s_Valuation _Sheet3_ExtratosMai'09_Relatório Gerencial_3-Balanço" xfId="37070"/>
    <cellStyle name="s_Valuation _Sheet3_ExtratosMai'09_Relatório Gerencial_7-Estoque" xfId="37071"/>
    <cellStyle name="s_Valuation _Sheet3_IR Diferido" xfId="37072"/>
    <cellStyle name="s_Valuation _Sheet3_Ir e CS Ativo Jun 2011 (2)" xfId="37073"/>
    <cellStyle name="s_Valuation _Sheet3_Ir e CS Jun 2011 Cosan" xfId="37074"/>
    <cellStyle name="s_Valuation _Sheet3_Ir e CS Mai 2011 Cosan" xfId="37075"/>
    <cellStyle name="s_Valuation _Sheet3_MtM NDF - Swap Maio 10" xfId="37076"/>
    <cellStyle name="s_Valuation _Sheet3_MtM NDF - Swap Maio 10 2" xfId="37077"/>
    <cellStyle name="s_Valuation _Sheet3_MtM NDF - Swap Maio 10 2_15-FINANCEIRAS" xfId="37078"/>
    <cellStyle name="s_Valuation _Sheet3_MtM NDF - Swap Maio 10_15-FINANCEIRAS" xfId="37079"/>
    <cellStyle name="s_Valuation _Sheet3_MtM NDF - Swap Maio 10_15-FINANCEIRAS_1" xfId="37080"/>
    <cellStyle name="s_Valuation _Sheet3_MtM NDF - Swap Maio 10_2-DRE" xfId="37081"/>
    <cellStyle name="s_Valuation _Sheet3_MtM NDF - Swap Maio 10_2-DRE_Dep_Judiciais-Contingências" xfId="37082"/>
    <cellStyle name="s_Valuation _Sheet3_MtM NDF - Swap Maio 10_2-DRE_DFC Gerencial" xfId="37083"/>
    <cellStyle name="s_Valuation _Sheet3_MtM NDF - Swap Maio 10_2-DRE_DMPL" xfId="37084"/>
    <cellStyle name="s_Valuation _Sheet3_MtM NDF - Swap Maio 10_3-Balanço" xfId="37085"/>
    <cellStyle name="s_Valuation _Sheet3_MtM NDF - Swap Maio 10_7-Estoque" xfId="37086"/>
    <cellStyle name="s_Valuation _Sheet3_MtM NDF - Swap Morgan Setembro - CCL 09" xfId="37087"/>
    <cellStyle name="s_Valuation _Sheet3_MtM NDF - Swap Morgan Setembro - CCL 09 2" xfId="37088"/>
    <cellStyle name="s_Valuation _Sheet3_MtM NDF - Swap Morgan Setembro - CCL 09 2_15-FINANCEIRAS" xfId="37089"/>
    <cellStyle name="s_Valuation _Sheet3_MtM NDF - Swap Morgan Setembro - CCL 09_15-FINANCEIRAS" xfId="37090"/>
    <cellStyle name="s_Valuation _Sheet3_MtM NDF - Swap Morgan Setembro - CCL 09_15-FINANCEIRAS_1" xfId="37091"/>
    <cellStyle name="s_Valuation _Sheet3_MtM NDF - Swap Morgan Setembro - CCL 09_2-DRE" xfId="37092"/>
    <cellStyle name="s_Valuation _Sheet3_MtM NDF - Swap Morgan Setembro - CCL 09_2-DRE_Dep_Judiciais-Contingências" xfId="37093"/>
    <cellStyle name="s_Valuation _Sheet3_MtM NDF - Swap Morgan Setembro - CCL 09_2-DRE_DFC Gerencial" xfId="37094"/>
    <cellStyle name="s_Valuation _Sheet3_MtM NDF - Swap Morgan Setembro - CCL 09_2-DRE_DMPL" xfId="37095"/>
    <cellStyle name="s_Valuation _Sheet3_MtM NDF - Swap Morgan Setembro - CCL 09_3-Balanço" xfId="37096"/>
    <cellStyle name="s_Valuation _Sheet3_MtM NDF - Swap Morgan Setembro - CCL 09_7-Estoque" xfId="37097"/>
    <cellStyle name="s_Valuation _Sheet3_MtM NDF - Swap Morgan Setembro - CCL 09_Relatório Gerencial" xfId="37098"/>
    <cellStyle name="s_Valuation _Sheet3_MtM NDF - Swap Morgan Setembro - CCL 09_Relatório Gerencial 2" xfId="37099"/>
    <cellStyle name="s_Valuation _Sheet3_MtM NDF - Swap Morgan Setembro - CCL 09_Relatório Gerencial 2_15-FINANCEIRAS" xfId="37100"/>
    <cellStyle name="s_Valuation _Sheet3_MtM NDF - Swap Morgan Setembro - CCL 09_Relatório Gerencial_15-FINANCEIRAS" xfId="37101"/>
    <cellStyle name="s_Valuation _Sheet3_MtM NDF - Swap Morgan Setembro - CCL 09_Relatório Gerencial_15-FINANCEIRAS_1" xfId="37102"/>
    <cellStyle name="s_Valuation _Sheet3_MtM NDF - Swap Morgan Setembro - CCL 09_Relatório Gerencial_2-DRE" xfId="37103"/>
    <cellStyle name="s_Valuation _Sheet3_MtM NDF - Swap Morgan Setembro - CCL 09_Relatório Gerencial_2-DRE_Dep_Judiciais-Contingências" xfId="37104"/>
    <cellStyle name="s_Valuation _Sheet3_MtM NDF - Swap Morgan Setembro - CCL 09_Relatório Gerencial_2-DRE_DFC Gerencial" xfId="37105"/>
    <cellStyle name="s_Valuation _Sheet3_MtM NDF - Swap Morgan Setembro - CCL 09_Relatório Gerencial_2-DRE_DMPL" xfId="37106"/>
    <cellStyle name="s_Valuation _Sheet3_MtM NDF - Swap Morgan Setembro - CCL 09_Relatório Gerencial_3-Balanço" xfId="37107"/>
    <cellStyle name="s_Valuation _Sheet3_MtM NDF - Swap Morgan Setembro - CCL 09_Relatório Gerencial_7-Estoque" xfId="37108"/>
    <cellStyle name="s_Valuation _Sheet3_MtM NDF e Swap Morgan Ago 09" xfId="37109"/>
    <cellStyle name="s_Valuation _Sheet3_MtM NDF e Swap Morgan Ago 09 2" xfId="37110"/>
    <cellStyle name="s_Valuation _Sheet3_MtM NDF e Swap Morgan Ago 09 2_15-FINANCEIRAS" xfId="37111"/>
    <cellStyle name="s_Valuation _Sheet3_MtM NDF e Swap Morgan Ago 09_15-FINANCEIRAS" xfId="37112"/>
    <cellStyle name="s_Valuation _Sheet3_MtM NDF e Swap Morgan Ago 09_15-FINANCEIRAS_1" xfId="37113"/>
    <cellStyle name="s_Valuation _Sheet3_MtM NDF e Swap Morgan Ago 09_2-DRE" xfId="37114"/>
    <cellStyle name="s_Valuation _Sheet3_MtM NDF e Swap Morgan Ago 09_2-DRE_Dep_Judiciais-Contingências" xfId="37115"/>
    <cellStyle name="s_Valuation _Sheet3_MtM NDF e Swap Morgan Ago 09_2-DRE_DFC Gerencial" xfId="37116"/>
    <cellStyle name="s_Valuation _Sheet3_MtM NDF e Swap Morgan Ago 09_2-DRE_DMPL" xfId="37117"/>
    <cellStyle name="s_Valuation _Sheet3_MtM NDF e Swap Morgan Ago 09_3-Balanço" xfId="37118"/>
    <cellStyle name="s_Valuation _Sheet3_MtM NDF e Swap Morgan Ago 09_7-Estoque" xfId="37119"/>
    <cellStyle name="s_Valuation _Sheet3_MtM NDF e Swap Morgan Ago 09_Relatório Gerencial" xfId="37120"/>
    <cellStyle name="s_Valuation _Sheet3_MtM NDF e Swap Morgan Ago 09_Relatório Gerencial 2" xfId="37121"/>
    <cellStyle name="s_Valuation _Sheet3_MtM NDF e Swap Morgan Ago 09_Relatório Gerencial 2_15-FINANCEIRAS" xfId="37122"/>
    <cellStyle name="s_Valuation _Sheet3_MtM NDF e Swap Morgan Ago 09_Relatório Gerencial_15-FINANCEIRAS" xfId="37123"/>
    <cellStyle name="s_Valuation _Sheet3_MtM NDF e Swap Morgan Ago 09_Relatório Gerencial_15-FINANCEIRAS_1" xfId="37124"/>
    <cellStyle name="s_Valuation _Sheet3_MtM NDF e Swap Morgan Ago 09_Relatório Gerencial_2-DRE" xfId="37125"/>
    <cellStyle name="s_Valuation _Sheet3_MtM NDF e Swap Morgan Ago 09_Relatório Gerencial_2-DRE_Dep_Judiciais-Contingências" xfId="37126"/>
    <cellStyle name="s_Valuation _Sheet3_MtM NDF e Swap Morgan Ago 09_Relatório Gerencial_2-DRE_DFC Gerencial" xfId="37127"/>
    <cellStyle name="s_Valuation _Sheet3_MtM NDF e Swap Morgan Ago 09_Relatório Gerencial_2-DRE_DMPL" xfId="37128"/>
    <cellStyle name="s_Valuation _Sheet3_MtM NDF e Swap Morgan Ago 09_Relatório Gerencial_3-Balanço" xfId="37129"/>
    <cellStyle name="s_Valuation _Sheet3_MtM NDF e Swap Morgan Ago 09_Relatório Gerencial_7-Estoque" xfId="37130"/>
    <cellStyle name="s_Valuation _Sheet3_MTM Swap Morgan Stanley" xfId="37131"/>
    <cellStyle name="s_Valuation _Sheet3_MtM Swap Morgan Stanley 130109" xfId="37132"/>
    <cellStyle name="s_Valuation _Sheet3_MtM Swap Morgan Stanley 130109 2" xfId="37133"/>
    <cellStyle name="s_Valuation _Sheet3_MtM Swap Morgan Stanley 130109 2_15-FINANCEIRAS" xfId="37134"/>
    <cellStyle name="s_Valuation _Sheet3_MtM Swap Morgan Stanley 130109_15-FINANCEIRAS" xfId="37135"/>
    <cellStyle name="s_Valuation _Sheet3_MtM Swap Morgan Stanley 130109_15-FINANCEIRAS_1" xfId="37136"/>
    <cellStyle name="s_Valuation _Sheet3_MtM Swap Morgan Stanley 130109_2-DRE" xfId="37137"/>
    <cellStyle name="s_Valuation _Sheet3_MtM Swap Morgan Stanley 130109_2-DRE_Dep_Judiciais-Contingências" xfId="37138"/>
    <cellStyle name="s_Valuation _Sheet3_MtM Swap Morgan Stanley 130109_2-DRE_DFC Gerencial" xfId="37139"/>
    <cellStyle name="s_Valuation _Sheet3_MtM Swap Morgan Stanley 130109_2-DRE_DMPL" xfId="37140"/>
    <cellStyle name="s_Valuation _Sheet3_MtM Swap Morgan Stanley 130109_3-Balanço" xfId="37141"/>
    <cellStyle name="s_Valuation _Sheet3_MtM Swap Morgan Stanley 130109_7-Estoque" xfId="37142"/>
    <cellStyle name="s_Valuation _Sheet3_MtM Swap Morgan Stanley 130109_Relatório Gerencial" xfId="37143"/>
    <cellStyle name="s_Valuation _Sheet3_MtM Swap Morgan Stanley 130109_Relatório Gerencial 2" xfId="37144"/>
    <cellStyle name="s_Valuation _Sheet3_MtM Swap Morgan Stanley 130109_Relatório Gerencial 2_15-FINANCEIRAS" xfId="37145"/>
    <cellStyle name="s_Valuation _Sheet3_MtM Swap Morgan Stanley 130109_Relatório Gerencial_15-FINANCEIRAS" xfId="37146"/>
    <cellStyle name="s_Valuation _Sheet3_MtM Swap Morgan Stanley 130109_Relatório Gerencial_15-FINANCEIRAS_1" xfId="37147"/>
    <cellStyle name="s_Valuation _Sheet3_MtM Swap Morgan Stanley 130109_Relatório Gerencial_2-DRE" xfId="37148"/>
    <cellStyle name="s_Valuation _Sheet3_MtM Swap Morgan Stanley 130109_Relatório Gerencial_2-DRE_Dep_Judiciais-Contingências" xfId="37149"/>
    <cellStyle name="s_Valuation _Sheet3_MtM Swap Morgan Stanley 130109_Relatório Gerencial_2-DRE_DFC Gerencial" xfId="37150"/>
    <cellStyle name="s_Valuation _Sheet3_MtM Swap Morgan Stanley 130109_Relatório Gerencial_2-DRE_DMPL" xfId="37151"/>
    <cellStyle name="s_Valuation _Sheet3_MtM Swap Morgan Stanley 130109_Relatório Gerencial_3-Balanço" xfId="37152"/>
    <cellStyle name="s_Valuation _Sheet3_MtM Swap Morgan Stanley 130109_Relatório Gerencial_7-Estoque" xfId="37153"/>
    <cellStyle name="s_Valuation _Sheet3_MTM Swap Morgan Stanley 2" xfId="37154"/>
    <cellStyle name="s_Valuation _Sheet3_MTM Swap Morgan Stanley 2_15-FINANCEIRAS" xfId="37155"/>
    <cellStyle name="s_Valuation _Sheet3_MTM Swap Morgan Stanley 3" xfId="37156"/>
    <cellStyle name="s_Valuation _Sheet3_MTM Swap Morgan Stanley 3_15-FINANCEIRAS" xfId="37157"/>
    <cellStyle name="s_Valuation _Sheet3_MTM Swap Morgan Stanley 4" xfId="37158"/>
    <cellStyle name="s_Valuation _Sheet3_MTM Swap Morgan Stanley 4_15-FINANCEIRAS" xfId="37159"/>
    <cellStyle name="s_Valuation _Sheet3_MTM Swap Morgan Stanley_15-FINANCEIRAS" xfId="37160"/>
    <cellStyle name="s_Valuation _Sheet3_MTM Swap Morgan Stanley_15-FINANCEIRAS_1" xfId="37161"/>
    <cellStyle name="s_Valuation _Sheet3_MTM Swap Morgan Stanley_2-DRE" xfId="37162"/>
    <cellStyle name="s_Valuation _Sheet3_MTM Swap Morgan Stanley_2-DRE_Dep_Judiciais-Contingências" xfId="37163"/>
    <cellStyle name="s_Valuation _Sheet3_MTM Swap Morgan Stanley_2-DRE_DFC Gerencial" xfId="37164"/>
    <cellStyle name="s_Valuation _Sheet3_MTM Swap Morgan Stanley_2-DRE_DMPL" xfId="37165"/>
    <cellStyle name="s_Valuation _Sheet3_MTM Swap Morgan Stanley_3-Balanço" xfId="37166"/>
    <cellStyle name="s_Valuation _Sheet3_MTM Swap Morgan Stanley_7-Estoque" xfId="37167"/>
    <cellStyle name="s_Valuation _Sheet3_MTM Swap Morgan Stanley_Relatório Gerencial" xfId="37168"/>
    <cellStyle name="s_Valuation _Sheet3_MTM Swap Morgan Stanley_Relatório Gerencial 2" xfId="37169"/>
    <cellStyle name="s_Valuation _Sheet3_MTM Swap Morgan Stanley_Relatório Gerencial 2_15-FINANCEIRAS" xfId="37170"/>
    <cellStyle name="s_Valuation _Sheet3_MTM Swap Morgan Stanley_Relatório Gerencial_15-FINANCEIRAS" xfId="37171"/>
    <cellStyle name="s_Valuation _Sheet3_MTM Swap Morgan Stanley_Relatório Gerencial_15-FINANCEIRAS_1" xfId="37172"/>
    <cellStyle name="s_Valuation _Sheet3_MTM Swap Morgan Stanley_Relatório Gerencial_2-DRE" xfId="37173"/>
    <cellStyle name="s_Valuation _Sheet3_MTM Swap Morgan Stanley_Relatório Gerencial_2-DRE_Dep_Judiciais-Contingências" xfId="37174"/>
    <cellStyle name="s_Valuation _Sheet3_MTM Swap Morgan Stanley_Relatório Gerencial_2-DRE_DFC Gerencial" xfId="37175"/>
    <cellStyle name="s_Valuation _Sheet3_MTM Swap Morgan Stanley_Relatório Gerencial_2-DRE_DMPL" xfId="37176"/>
    <cellStyle name="s_Valuation _Sheet3_MTM Swap Morgan Stanley_Relatório Gerencial_3-Balanço" xfId="37177"/>
    <cellStyle name="s_Valuation _Sheet3_MTM Swap Morgan Stanley_Relatório Gerencial_7-Estoque" xfId="37178"/>
    <cellStyle name="s_Valuation _Sheet3_MtM Swap NOV08 CF" xfId="37179"/>
    <cellStyle name="s_Valuation _Sheet3_MtM Swap NOV08 CF 2" xfId="37180"/>
    <cellStyle name="s_Valuation _Sheet3_MtM Swap NOV08 CF 2_15-FINANCEIRAS" xfId="37181"/>
    <cellStyle name="s_Valuation _Sheet3_MtM Swap NOV08 CF_15-FINANCEIRAS" xfId="37182"/>
    <cellStyle name="s_Valuation _Sheet3_MtM Swap NOV08 CF_15-FINANCEIRAS_1" xfId="37183"/>
    <cellStyle name="s_Valuation _Sheet3_MtM Swap NOV08 CF_2-DRE" xfId="37184"/>
    <cellStyle name="s_Valuation _Sheet3_MtM Swap NOV08 CF_2-DRE_Dep_Judiciais-Contingências" xfId="37185"/>
    <cellStyle name="s_Valuation _Sheet3_MtM Swap NOV08 CF_2-DRE_DFC Gerencial" xfId="37186"/>
    <cellStyle name="s_Valuation _Sheet3_MtM Swap NOV08 CF_2-DRE_DMPL" xfId="37187"/>
    <cellStyle name="s_Valuation _Sheet3_MtM Swap NOV08 CF_3-Balanço" xfId="37188"/>
    <cellStyle name="s_Valuation _Sheet3_MtM Swap NOV08 CF_7-Estoque" xfId="37189"/>
    <cellStyle name="s_Valuation _Sheet3_MtM Swap NOV08 CF_Relatório Gerencial" xfId="37190"/>
    <cellStyle name="s_Valuation _Sheet3_MtM Swap NOV08 CF_Relatório Gerencial 2" xfId="37191"/>
    <cellStyle name="s_Valuation _Sheet3_MtM Swap NOV08 CF_Relatório Gerencial 2_15-FINANCEIRAS" xfId="37192"/>
    <cellStyle name="s_Valuation _Sheet3_MtM Swap NOV08 CF_Relatório Gerencial_15-FINANCEIRAS" xfId="37193"/>
    <cellStyle name="s_Valuation _Sheet3_MtM Swap NOV08 CF_Relatório Gerencial_15-FINANCEIRAS_1" xfId="37194"/>
    <cellStyle name="s_Valuation _Sheet3_MtM Swap NOV08 CF_Relatório Gerencial_2-DRE" xfId="37195"/>
    <cellStyle name="s_Valuation _Sheet3_MtM Swap NOV08 CF_Relatório Gerencial_2-DRE_Dep_Judiciais-Contingências" xfId="37196"/>
    <cellStyle name="s_Valuation _Sheet3_MtM Swap NOV08 CF_Relatório Gerencial_2-DRE_DFC Gerencial" xfId="37197"/>
    <cellStyle name="s_Valuation _Sheet3_MtM Swap NOV08 CF_Relatório Gerencial_2-DRE_DMPL" xfId="37198"/>
    <cellStyle name="s_Valuation _Sheet3_MtM Swap NOV08 CF_Relatório Gerencial_3-Balanço" xfId="37199"/>
    <cellStyle name="s_Valuation _Sheet3_MtM Swap NOV08 CF_Relatório Gerencial_7-Estoque" xfId="37200"/>
    <cellStyle name="s_Valuation _Sheet3_NDF Forward" xfId="37201"/>
    <cellStyle name="s_Valuation _Sheet3_NDF Forward 2" xfId="37202"/>
    <cellStyle name="s_Valuation _Sheet3_NDF Forward 2_15-FINANCEIRAS" xfId="37203"/>
    <cellStyle name="s_Valuation _Sheet3_NDF Forward_15-FINANCEIRAS" xfId="37204"/>
    <cellStyle name="s_Valuation _Sheet3_NDF Forward_15-FINANCEIRAS_1" xfId="37205"/>
    <cellStyle name="s_Valuation _Sheet3_NDF Forward_2-DRE" xfId="37206"/>
    <cellStyle name="s_Valuation _Sheet3_NDF Forward_2-DRE_Dep_Judiciais-Contingências" xfId="37207"/>
    <cellStyle name="s_Valuation _Sheet3_NDF Forward_2-DRE_DFC Gerencial" xfId="37208"/>
    <cellStyle name="s_Valuation _Sheet3_NDF Forward_2-DRE_DMPL" xfId="37209"/>
    <cellStyle name="s_Valuation _Sheet3_NDF Forward_3-Balanço" xfId="37210"/>
    <cellStyle name="s_Valuation _Sheet3_NDF Forward_7-Estoque" xfId="37211"/>
    <cellStyle name="s_Valuation _Sheet3_NDF Forward_Relatório Gerencial" xfId="37212"/>
    <cellStyle name="s_Valuation _Sheet3_NDF Forward_Relatório Gerencial 2" xfId="37213"/>
    <cellStyle name="s_Valuation _Sheet3_NDF Forward_Relatório Gerencial 2_15-FINANCEIRAS" xfId="37214"/>
    <cellStyle name="s_Valuation _Sheet3_NDF Forward_Relatório Gerencial_15-FINANCEIRAS" xfId="37215"/>
    <cellStyle name="s_Valuation _Sheet3_NDF Forward_Relatório Gerencial_15-FINANCEIRAS_1" xfId="37216"/>
    <cellStyle name="s_Valuation _Sheet3_NDF Forward_Relatório Gerencial_2-DRE" xfId="37217"/>
    <cellStyle name="s_Valuation _Sheet3_NDF Forward_Relatório Gerencial_2-DRE_Dep_Judiciais-Contingências" xfId="37218"/>
    <cellStyle name="s_Valuation _Sheet3_NDF Forward_Relatório Gerencial_2-DRE_DFC Gerencial" xfId="37219"/>
    <cellStyle name="s_Valuation _Sheet3_NDF Forward_Relatório Gerencial_2-DRE_DMPL" xfId="37220"/>
    <cellStyle name="s_Valuation _Sheet3_NDF Forward_Relatório Gerencial_3-Balanço" xfId="37221"/>
    <cellStyle name="s_Valuation _Sheet3_NDF Forward_Relatório Gerencial_7-Estoque" xfId="37222"/>
    <cellStyle name="s_Valuation _Sheet3_Opes DI" xfId="37223"/>
    <cellStyle name="s_Valuation _Sheet3_Opes DI 2" xfId="37224"/>
    <cellStyle name="s_Valuation _Sheet3_Opes DI 2_15-FINANCEIRAS" xfId="37225"/>
    <cellStyle name="s_Valuation _Sheet3_Opes DI_15-FINANCEIRAS" xfId="37226"/>
    <cellStyle name="s_Valuation _Sheet3_Opes DI_15-FINANCEIRAS_1" xfId="37227"/>
    <cellStyle name="s_Valuation _Sheet3_Opes DI_2-DRE" xfId="37228"/>
    <cellStyle name="s_Valuation _Sheet3_Opes DI_2-DRE_Dep_Judiciais-Contingências" xfId="37229"/>
    <cellStyle name="s_Valuation _Sheet3_Opes DI_2-DRE_DFC Gerencial" xfId="37230"/>
    <cellStyle name="s_Valuation _Sheet3_Opes DI_2-DRE_DMPL" xfId="37231"/>
    <cellStyle name="s_Valuation _Sheet3_Opes DI_3-Balanço" xfId="37232"/>
    <cellStyle name="s_Valuation _Sheet3_Opes DI_7-Estoque" xfId="37233"/>
    <cellStyle name="s_Valuation _Sheet3_Relatório Gerencial" xfId="37234"/>
    <cellStyle name="s_Valuation _Sheet3_Relatório Gerencial 2" xfId="37235"/>
    <cellStyle name="s_Valuation _Sheet3_Relatório Gerencial 2_15-FINANCEIRAS" xfId="37236"/>
    <cellStyle name="s_Valuation _Sheet3_Relatório Gerencial_15-FINANCEIRAS" xfId="37237"/>
    <cellStyle name="s_Valuation _Sheet3_Relatório Gerencial_15-FINANCEIRAS_1" xfId="37238"/>
    <cellStyle name="s_Valuation _Sheet3_Relatório Gerencial_2-DRE" xfId="37239"/>
    <cellStyle name="s_Valuation _Sheet3_Relatório Gerencial_2-DRE_Dep_Judiciais-Contingências" xfId="37240"/>
    <cellStyle name="s_Valuation _Sheet3_Relatório Gerencial_2-DRE_DFC Gerencial" xfId="37241"/>
    <cellStyle name="s_Valuation _Sheet3_Relatório Gerencial_2-DRE_DMPL" xfId="37242"/>
    <cellStyle name="s_Valuation _Sheet3_Relatório Gerencial_3-Balanço" xfId="37243"/>
    <cellStyle name="s_Valuation _Sheet3_Relatório Gerencial_7-Estoque" xfId="37244"/>
    <cellStyle name="s_Valuation _Sheet3_Serie de acucar" xfId="37245"/>
    <cellStyle name="s_Valuation _Sheet3_Serie de acucar 2" xfId="37246"/>
    <cellStyle name="s_Valuation _Sheet3_Serie de acucar 2_15-FINANCEIRAS" xfId="37247"/>
    <cellStyle name="s_Valuation _Sheet3_Serie de acucar_15-FINANCEIRAS" xfId="37248"/>
    <cellStyle name="s_Valuation _Sheet3_Serie de acucar_15-FINANCEIRAS_1" xfId="37249"/>
    <cellStyle name="s_Valuation _Sheet3_Serie de acucar_2-DRE" xfId="37250"/>
    <cellStyle name="s_Valuation _Sheet3_Serie de acucar_2-DRE_Dep_Judiciais-Contingências" xfId="37251"/>
    <cellStyle name="s_Valuation _Sheet3_Serie de acucar_2-DRE_DFC Gerencial" xfId="37252"/>
    <cellStyle name="s_Valuation _Sheet3_Serie de acucar_2-DRE_DMPL" xfId="37253"/>
    <cellStyle name="s_Valuation _Sheet3_Serie de acucar_3-Balanço" xfId="37254"/>
    <cellStyle name="s_Valuation _Sheet3_Serie de acucar_7-Estoque" xfId="37255"/>
    <cellStyle name="s_Valuation _Sheet3_Swap - CCL" xfId="37256"/>
    <cellStyle name="s_Valuation _Sheet3_Swap - CCL 2" xfId="37257"/>
    <cellStyle name="s_Valuation _Sheet3_Swap - CCL 2_15-FINANCEIRAS" xfId="37258"/>
    <cellStyle name="s_Valuation _Sheet3_Swap - CCL_15-FINANCEIRAS" xfId="37259"/>
    <cellStyle name="s_Valuation _Sheet3_Swap - CCL_15-FINANCEIRAS_1" xfId="37260"/>
    <cellStyle name="s_Valuation _Sheet3_Swap - CCL_2-DRE" xfId="37261"/>
    <cellStyle name="s_Valuation _Sheet3_Swap - CCL_2-DRE_Dep_Judiciais-Contingências" xfId="37262"/>
    <cellStyle name="s_Valuation _Sheet3_Swap - CCL_2-DRE_DFC Gerencial" xfId="37263"/>
    <cellStyle name="s_Valuation _Sheet3_Swap - CCL_2-DRE_DMPL" xfId="37264"/>
    <cellStyle name="s_Valuation _Sheet3_Swap - CCL_3-Balanço" xfId="37265"/>
    <cellStyle name="s_Valuation _Sheet3_Swap - CCL_7-Estoque" xfId="37266"/>
    <cellStyle name="s_Valuation _Sheet3_Swap Standard" xfId="37267"/>
    <cellStyle name="s_Valuation _Sheet3_Swap Standard 2" xfId="37268"/>
    <cellStyle name="s_Valuation _Sheet3_Swap Standard 2_15-FINANCEIRAS" xfId="37269"/>
    <cellStyle name="s_Valuation _Sheet3_Swap Standard_15-FINANCEIRAS" xfId="37270"/>
    <cellStyle name="s_Valuation _Sheet3_Swap Standard_15-FINANCEIRAS_1" xfId="37271"/>
    <cellStyle name="s_Valuation _Sheet3_Swap Standard_2-DRE" xfId="37272"/>
    <cellStyle name="s_Valuation _Sheet3_Swap Standard_2-DRE_Dep_Judiciais-Contingências" xfId="37273"/>
    <cellStyle name="s_Valuation _Sheet3_Swap Standard_2-DRE_DFC Gerencial" xfId="37274"/>
    <cellStyle name="s_Valuation _Sheet3_Swap Standard_2-DRE_DMPL" xfId="37275"/>
    <cellStyle name="s_Valuation _Sheet3_Swap Standard_3-Balanço" xfId="37276"/>
    <cellStyle name="s_Valuation _Sheet3_Swap Standard_7-Estoque" xfId="37277"/>
    <cellStyle name="s_Valuation _Sheet3_Tabela" xfId="37278"/>
    <cellStyle name="s_Valuation _Sheet3_Tabela 2" xfId="37279"/>
    <cellStyle name="s_Valuation _Sheet3_Tabela 2_15-FINANCEIRAS" xfId="37280"/>
    <cellStyle name="s_Valuation _Sheet3_Tabela_15-FINANCEIRAS" xfId="37281"/>
    <cellStyle name="s_Valuation _Sheet3_Tabela_15-FINANCEIRAS_1" xfId="37282"/>
    <cellStyle name="s_Valuation _Sheet3_Tabela_2-DRE" xfId="37283"/>
    <cellStyle name="s_Valuation _Sheet3_Tabela_2-DRE_Dep_Judiciais-Contingências" xfId="37284"/>
    <cellStyle name="s_Valuation _Sheet3_Tabela_2-DRE_DFC Gerencial" xfId="37285"/>
    <cellStyle name="s_Valuation _Sheet3_Tabela_2-DRE_DMPL" xfId="37286"/>
    <cellStyle name="s_Valuation _Sheet3_Tabela_3-Balanço" xfId="37287"/>
    <cellStyle name="s_Valuation _Sheet3_Tabela_7-Estoque" xfId="37288"/>
    <cellStyle name="s_Valuation _Sistema Cosan" xfId="37289"/>
    <cellStyle name="s_Valuation _Sistema Cosan 2" xfId="37290"/>
    <cellStyle name="s_Valuation _Sistema Cosan 2_15-FINANCEIRAS" xfId="37291"/>
    <cellStyle name="s_Valuation _Sistema Cosan_15-FINANCEIRAS" xfId="37292"/>
    <cellStyle name="s_Valuation _Sistema Cosan_15-FINANCEIRAS_1" xfId="37293"/>
    <cellStyle name="s_Valuation _Sistema Cosan_1ITR - D2 - Derivativos" xfId="37294"/>
    <cellStyle name="s_Valuation _Sistema Cosan_1ITR - D2 - Derivativos_Base Julho" xfId="37295"/>
    <cellStyle name="s_Valuation _Sistema Cosan_1ITR - D2 - Derivativos_Base Julho_Taxa Efetiva Cosan - Acumulado até Setembro 2011" xfId="37296"/>
    <cellStyle name="s_Valuation _Sistema Cosan_1ITR - D2 - Derivativos_Base Junho" xfId="37297"/>
    <cellStyle name="s_Valuation _Sistema Cosan_1ITR - D2 - Derivativos_Base Junho_Base Junho" xfId="37298"/>
    <cellStyle name="s_Valuation _Sistema Cosan_1ITR - D2 - Derivativos_Base Junho_Base Junho_Base Julho" xfId="37299"/>
    <cellStyle name="s_Valuation _Sistema Cosan_1ITR - D2 - Derivativos_Base Junho_Base Junho_Base Julho_Taxa Efetiva Cosan - Acumulado até Setembro 2011" xfId="37300"/>
    <cellStyle name="s_Valuation _Sistema Cosan_1ITR - D2 - Derivativos_Base Junho_Taxa Efetiva Cosan - Acumulado até Setembro 2011" xfId="37301"/>
    <cellStyle name="s_Valuation _Sistema Cosan_1ITR - D2 - Derivativos_Cosan" xfId="37302"/>
    <cellStyle name="s_Valuation _Sistema Cosan_1ITR - D2 - Derivativos_Ir e CS Ativo Jun 2011 (2)" xfId="37303"/>
    <cellStyle name="s_Valuation _Sistema Cosan_1ITR - D2 - Derivativos_Ir e CS Jun 2011 Cosan" xfId="37304"/>
    <cellStyle name="s_Valuation _Sistema Cosan_1ITR - D2 - Derivativos_Ir e CS Mai 2011 Cosan" xfId="37305"/>
    <cellStyle name="s_Valuation _Sistema Cosan_2-DRE" xfId="37306"/>
    <cellStyle name="s_Valuation _Sistema Cosan_2-DRE_Dep_Judiciais-Contingências" xfId="37307"/>
    <cellStyle name="s_Valuation _Sistema Cosan_2-DRE_DFC Gerencial" xfId="37308"/>
    <cellStyle name="s_Valuation _Sistema Cosan_2-DRE_DMPL" xfId="37309"/>
    <cellStyle name="s_Valuation _Sistema Cosan_3-Balanço" xfId="37310"/>
    <cellStyle name="s_Valuation _Sistema Cosan_7-Estoque" xfId="37311"/>
    <cellStyle name="s_Valuation _Sistema Cosan_Base Julho" xfId="37312"/>
    <cellStyle name="s_Valuation _Sistema Cosan_Base Julho_Taxa Efetiva Cosan - Acumulado até Setembro 2011" xfId="37313"/>
    <cellStyle name="s_Valuation _Sistema Cosan_Base Junho" xfId="37314"/>
    <cellStyle name="s_Valuation _Sistema Cosan_Base Junho_Base Junho" xfId="37315"/>
    <cellStyle name="s_Valuation _Sistema Cosan_Base Junho_Base Junho_Base Julho" xfId="37316"/>
    <cellStyle name="s_Valuation _Sistema Cosan_Base Junho_Base Junho_Base Julho_Taxa Efetiva Cosan - Acumulado até Setembro 2011" xfId="37317"/>
    <cellStyle name="s_Valuation _Sistema Cosan_Base Junho_Taxa Efetiva Cosan - Acumulado até Setembro 2011" xfId="37318"/>
    <cellStyle name="s_Valuation _Sistema Cosan_Copy of COSAN Fechamento Mensal Setembro 09 v.5 NE" xfId="37319"/>
    <cellStyle name="s_Valuation _Sistema Cosan_Copy of COSAN Fechamento Mensal Setembro 09 v.5 NE 2" xfId="37320"/>
    <cellStyle name="s_Valuation _Sistema Cosan_Copy of COSAN Fechamento Mensal Setembro 09 v.5 NE 2_15-FINANCEIRAS" xfId="37321"/>
    <cellStyle name="s_Valuation _Sistema Cosan_Copy of COSAN Fechamento Mensal Setembro 09 v.5 NE_15-FINANCEIRAS" xfId="37322"/>
    <cellStyle name="s_Valuation _Sistema Cosan_Copy of COSAN Fechamento Mensal Setembro 09 v.5 NE_15-FINANCEIRAS_1" xfId="37323"/>
    <cellStyle name="s_Valuation _Sistema Cosan_Copy of COSAN Fechamento Mensal Setembro 09 v.5 NE_2-DRE" xfId="37324"/>
    <cellStyle name="s_Valuation _Sistema Cosan_Copy of COSAN Fechamento Mensal Setembro 09 v.5 NE_2-DRE_Dep_Judiciais-Contingências" xfId="37325"/>
    <cellStyle name="s_Valuation _Sistema Cosan_Copy of COSAN Fechamento Mensal Setembro 09 v.5 NE_2-DRE_DFC Gerencial" xfId="37326"/>
    <cellStyle name="s_Valuation _Sistema Cosan_Copy of COSAN Fechamento Mensal Setembro 09 v.5 NE_2-DRE_DMPL" xfId="37327"/>
    <cellStyle name="s_Valuation _Sistema Cosan_Copy of COSAN Fechamento Mensal Setembro 09 v.5 NE_3-Balanço" xfId="37328"/>
    <cellStyle name="s_Valuation _Sistema Cosan_Copy of COSAN Fechamento Mensal Setembro 09 v.5 NE_7-Estoque" xfId="37329"/>
    <cellStyle name="s_Valuation _Sistema Cosan_Copy of COSAN Fechamento Mensal Setembro 09 v.5 NE_Relatório Gerencial" xfId="37330"/>
    <cellStyle name="s_Valuation _Sistema Cosan_Copy of COSAN Fechamento Mensal Setembro 09 v.5 NE_Relatório Gerencial 2" xfId="37331"/>
    <cellStyle name="s_Valuation _Sistema Cosan_Copy of COSAN Fechamento Mensal Setembro 09 v.5 NE_Relatório Gerencial 2_15-FINANCEIRAS" xfId="37332"/>
    <cellStyle name="s_Valuation _Sistema Cosan_Copy of COSAN Fechamento Mensal Setembro 09 v.5 NE_Relatório Gerencial_15-FINANCEIRAS" xfId="37333"/>
    <cellStyle name="s_Valuation _Sistema Cosan_Copy of COSAN Fechamento Mensal Setembro 09 v.5 NE_Relatório Gerencial_15-FINANCEIRAS_1" xfId="37334"/>
    <cellStyle name="s_Valuation _Sistema Cosan_Copy of COSAN Fechamento Mensal Setembro 09 v.5 NE_Relatório Gerencial_2-DRE" xfId="37335"/>
    <cellStyle name="s_Valuation _Sistema Cosan_Copy of COSAN Fechamento Mensal Setembro 09 v.5 NE_Relatório Gerencial_2-DRE_Dep_Judiciais-Contingências" xfId="37336"/>
    <cellStyle name="s_Valuation _Sistema Cosan_Copy of COSAN Fechamento Mensal Setembro 09 v.5 NE_Relatório Gerencial_2-DRE_DFC Gerencial" xfId="37337"/>
    <cellStyle name="s_Valuation _Sistema Cosan_Copy of COSAN Fechamento Mensal Setembro 09 v.5 NE_Relatório Gerencial_2-DRE_DMPL" xfId="37338"/>
    <cellStyle name="s_Valuation _Sistema Cosan_Copy of COSAN Fechamento Mensal Setembro 09 v.5 NE_Relatório Gerencial_3-Balanço" xfId="37339"/>
    <cellStyle name="s_Valuation _Sistema Cosan_Copy of COSAN Fechamento Mensal Setembro 09 v.5 NE_Relatório Gerencial_7-Estoque" xfId="37340"/>
    <cellStyle name="s_Valuation _Sistema Cosan_Cosan" xfId="37341"/>
    <cellStyle name="s_Valuation _Sistema Cosan_COSAN Fechamento Mensal Setembro 09 v.5 NE" xfId="37342"/>
    <cellStyle name="s_Valuation _Sistema Cosan_COSAN Fechamento Mensal Setembro 09 v.5 NE 2" xfId="37343"/>
    <cellStyle name="s_Valuation _Sistema Cosan_COSAN Fechamento Mensal Setembro 09 v.5 NE 2_15-FINANCEIRAS" xfId="37344"/>
    <cellStyle name="s_Valuation _Sistema Cosan_COSAN Fechamento Mensal Setembro 09 v.5 NE_15-FINANCEIRAS" xfId="37345"/>
    <cellStyle name="s_Valuation _Sistema Cosan_COSAN Fechamento Mensal Setembro 09 v.5 NE_15-FINANCEIRAS_1" xfId="37346"/>
    <cellStyle name="s_Valuation _Sistema Cosan_COSAN Fechamento Mensal Setembro 09 v.5 NE_2-DRE" xfId="37347"/>
    <cellStyle name="s_Valuation _Sistema Cosan_COSAN Fechamento Mensal Setembro 09 v.5 NE_2-DRE_Dep_Judiciais-Contingências" xfId="37348"/>
    <cellStyle name="s_Valuation _Sistema Cosan_COSAN Fechamento Mensal Setembro 09 v.5 NE_2-DRE_DFC Gerencial" xfId="37349"/>
    <cellStyle name="s_Valuation _Sistema Cosan_COSAN Fechamento Mensal Setembro 09 v.5 NE_2-DRE_DMPL" xfId="37350"/>
    <cellStyle name="s_Valuation _Sistema Cosan_COSAN Fechamento Mensal Setembro 09 v.5 NE_3-Balanço" xfId="37351"/>
    <cellStyle name="s_Valuation _Sistema Cosan_COSAN Fechamento Mensal Setembro 09 v.5 NE_7-Estoque" xfId="37352"/>
    <cellStyle name="s_Valuation _Sistema Cosan_COSAN Fechamento Mensal Setembro 09 v.5 NE_Relatório Gerencial" xfId="37353"/>
    <cellStyle name="s_Valuation _Sistema Cosan_COSAN Fechamento Mensal Setembro 09 v.5 NE_Relatório Gerencial 2" xfId="37354"/>
    <cellStyle name="s_Valuation _Sistema Cosan_COSAN Fechamento Mensal Setembro 09 v.5 NE_Relatório Gerencial 2_15-FINANCEIRAS" xfId="37355"/>
    <cellStyle name="s_Valuation _Sistema Cosan_COSAN Fechamento Mensal Setembro 09 v.5 NE_Relatório Gerencial_15-FINANCEIRAS" xfId="37356"/>
    <cellStyle name="s_Valuation _Sistema Cosan_COSAN Fechamento Mensal Setembro 09 v.5 NE_Relatório Gerencial_15-FINANCEIRAS_1" xfId="37357"/>
    <cellStyle name="s_Valuation _Sistema Cosan_COSAN Fechamento Mensal Setembro 09 v.5 NE_Relatório Gerencial_2-DRE" xfId="37358"/>
    <cellStyle name="s_Valuation _Sistema Cosan_COSAN Fechamento Mensal Setembro 09 v.5 NE_Relatório Gerencial_2-DRE_Dep_Judiciais-Contingências" xfId="37359"/>
    <cellStyle name="s_Valuation _Sistema Cosan_COSAN Fechamento Mensal Setembro 09 v.5 NE_Relatório Gerencial_2-DRE_DFC Gerencial" xfId="37360"/>
    <cellStyle name="s_Valuation _Sistema Cosan_COSAN Fechamento Mensal Setembro 09 v.5 NE_Relatório Gerencial_2-DRE_DMPL" xfId="37361"/>
    <cellStyle name="s_Valuation _Sistema Cosan_COSAN Fechamento Mensal Setembro 09 v.5 NE_Relatório Gerencial_3-Balanço" xfId="37362"/>
    <cellStyle name="s_Valuation _Sistema Cosan_COSAN Fechamento Mensal Setembro 09 v.5 NE_Relatório Gerencial_7-Estoque" xfId="37363"/>
    <cellStyle name="s_Valuation _Sistema Cosan_Derivativos 2009-03-31 Mar'09" xfId="37364"/>
    <cellStyle name="s_Valuation _Sistema Cosan_Derivativos 2009-03-31 Mar'09 2" xfId="37365"/>
    <cellStyle name="s_Valuation _Sistema Cosan_Derivativos 2009-03-31 Mar'09 2_15-FINANCEIRAS" xfId="37366"/>
    <cellStyle name="s_Valuation _Sistema Cosan_Derivativos 2009-03-31 Mar'09_15-FINANCEIRAS" xfId="37367"/>
    <cellStyle name="s_Valuation _Sistema Cosan_Derivativos 2009-03-31 Mar'09_15-FINANCEIRAS_1" xfId="37368"/>
    <cellStyle name="s_Valuation _Sistema Cosan_Derivativos 2009-03-31 Mar'09_2-DRE" xfId="37369"/>
    <cellStyle name="s_Valuation _Sistema Cosan_Derivativos 2009-03-31 Mar'09_2-DRE_Dep_Judiciais-Contingências" xfId="37370"/>
    <cellStyle name="s_Valuation _Sistema Cosan_Derivativos 2009-03-31 Mar'09_2-DRE_DFC Gerencial" xfId="37371"/>
    <cellStyle name="s_Valuation _Sistema Cosan_Derivativos 2009-03-31 Mar'09_2-DRE_DMPL" xfId="37372"/>
    <cellStyle name="s_Valuation _Sistema Cosan_Derivativos 2009-03-31 Mar'09_3-Balanço" xfId="37373"/>
    <cellStyle name="s_Valuation _Sistema Cosan_Derivativos 2009-03-31 Mar'09_7-Estoque" xfId="37374"/>
    <cellStyle name="s_Valuation _Sistema Cosan_Derivativos 2009-03-31 Mar'09_Base Julho" xfId="37375"/>
    <cellStyle name="s_Valuation _Sistema Cosan_Derivativos 2009-03-31 Mar'09_Base Julho_Taxa Efetiva Cosan - Acumulado até Setembro 2011" xfId="37376"/>
    <cellStyle name="s_Valuation _Sistema Cosan_Derivativos 2009-03-31 Mar'09_Base Junho" xfId="37377"/>
    <cellStyle name="s_Valuation _Sistema Cosan_Derivativos 2009-03-31 Mar'09_Base Junho_Base Junho" xfId="37378"/>
    <cellStyle name="s_Valuation _Sistema Cosan_Derivativos 2009-03-31 Mar'09_Base Junho_Base Junho_Base Julho" xfId="37379"/>
    <cellStyle name="s_Valuation _Sistema Cosan_Derivativos 2009-03-31 Mar'09_Base Junho_Base Junho_Base Julho_Taxa Efetiva Cosan - Acumulado até Setembro 2011" xfId="37380"/>
    <cellStyle name="s_Valuation _Sistema Cosan_Derivativos 2009-03-31 Mar'09_Base Junho_Taxa Efetiva Cosan - Acumulado até Setembro 2011" xfId="37381"/>
    <cellStyle name="s_Valuation _Sistema Cosan_Derivativos 2009-03-31 Mar'09_Cosan" xfId="37382"/>
    <cellStyle name="s_Valuation _Sistema Cosan_Derivativos 2009-03-31 Mar'09_Diferido RTT Barra" xfId="37383"/>
    <cellStyle name="s_Valuation _Sistema Cosan_Derivativos 2009-03-31 Mar'09_IR Diferido" xfId="37384"/>
    <cellStyle name="s_Valuation _Sistema Cosan_Derivativos 2009-03-31 Mar'09_Ir e CS Ativo Jun 2011 (2)" xfId="37385"/>
    <cellStyle name="s_Valuation _Sistema Cosan_Derivativos 2009-03-31 Mar'09_Ir e CS Jun 2011 Cosan" xfId="37386"/>
    <cellStyle name="s_Valuation _Sistema Cosan_Derivativos 2009-03-31 Mar'09_Ir e CS Mai 2011 Cosan" xfId="37387"/>
    <cellStyle name="s_Valuation _Sistema Cosan_Derivativos 2009-03-31 Mar'09_Relatório Gerencial" xfId="37388"/>
    <cellStyle name="s_Valuation _Sistema Cosan_Derivativos 2009-03-31 Mar'09_Relatório Gerencial 2" xfId="37389"/>
    <cellStyle name="s_Valuation _Sistema Cosan_Derivativos 2009-03-31 Mar'09_Relatório Gerencial 2_15-FINANCEIRAS" xfId="37390"/>
    <cellStyle name="s_Valuation _Sistema Cosan_Derivativos 2009-03-31 Mar'09_Relatório Gerencial_15-FINANCEIRAS" xfId="37391"/>
    <cellStyle name="s_Valuation _Sistema Cosan_Derivativos 2009-03-31 Mar'09_Relatório Gerencial_15-FINANCEIRAS_1" xfId="37392"/>
    <cellStyle name="s_Valuation _Sistema Cosan_Derivativos 2009-03-31 Mar'09_Relatório Gerencial_2-DRE" xfId="37393"/>
    <cellStyle name="s_Valuation _Sistema Cosan_Derivativos 2009-03-31 Mar'09_Relatório Gerencial_2-DRE_Dep_Judiciais-Contingências" xfId="37394"/>
    <cellStyle name="s_Valuation _Sistema Cosan_Derivativos 2009-03-31 Mar'09_Relatório Gerencial_2-DRE_DFC Gerencial" xfId="37395"/>
    <cellStyle name="s_Valuation _Sistema Cosan_Derivativos 2009-03-31 Mar'09_Relatório Gerencial_2-DRE_DMPL" xfId="37396"/>
    <cellStyle name="s_Valuation _Sistema Cosan_Derivativos 2009-03-31 Mar'09_Relatório Gerencial_3-Balanço" xfId="37397"/>
    <cellStyle name="s_Valuation _Sistema Cosan_Derivativos 2009-03-31 Mar'09_Relatório Gerencial_7-Estoque" xfId="37398"/>
    <cellStyle name="s_Valuation _Sistema Cosan_Derivativos COSAN Mar 2009" xfId="37399"/>
    <cellStyle name="s_Valuation _Sistema Cosan_Derivativos COSAN Mar 2009 2" xfId="37400"/>
    <cellStyle name="s_Valuation _Sistema Cosan_Derivativos COSAN Mar 2009 2_15-FINANCEIRAS" xfId="37401"/>
    <cellStyle name="s_Valuation _Sistema Cosan_Derivativos COSAN Mar 2009_15-FINANCEIRAS" xfId="37402"/>
    <cellStyle name="s_Valuation _Sistema Cosan_Derivativos COSAN Mar 2009_15-FINANCEIRAS_1" xfId="37403"/>
    <cellStyle name="s_Valuation _Sistema Cosan_Derivativos COSAN Mar 2009_2-DRE" xfId="37404"/>
    <cellStyle name="s_Valuation _Sistema Cosan_Derivativos COSAN Mar 2009_2-DRE_Dep_Judiciais-Contingências" xfId="37405"/>
    <cellStyle name="s_Valuation _Sistema Cosan_Derivativos COSAN Mar 2009_2-DRE_DFC Gerencial" xfId="37406"/>
    <cellStyle name="s_Valuation _Sistema Cosan_Derivativos COSAN Mar 2009_2-DRE_DMPL" xfId="37407"/>
    <cellStyle name="s_Valuation _Sistema Cosan_Derivativos COSAN Mar 2009_3-Balanço" xfId="37408"/>
    <cellStyle name="s_Valuation _Sistema Cosan_Derivativos COSAN Mar 2009_7-Estoque" xfId="37409"/>
    <cellStyle name="s_Valuation _Sistema Cosan_Derivativos COSAN Mar 2009_Base Julho" xfId="37410"/>
    <cellStyle name="s_Valuation _Sistema Cosan_Derivativos COSAN Mar 2009_Base Julho_Taxa Efetiva Cosan - Acumulado até Setembro 2011" xfId="37411"/>
    <cellStyle name="s_Valuation _Sistema Cosan_Derivativos COSAN Mar 2009_Base Junho" xfId="37412"/>
    <cellStyle name="s_Valuation _Sistema Cosan_Derivativos COSAN Mar 2009_Base Junho_Base Junho" xfId="37413"/>
    <cellStyle name="s_Valuation _Sistema Cosan_Derivativos COSAN Mar 2009_Base Junho_Base Junho_Base Julho" xfId="37414"/>
    <cellStyle name="s_Valuation _Sistema Cosan_Derivativos COSAN Mar 2009_Base Junho_Base Junho_Base Julho_Taxa Efetiva Cosan - Acumulado até Setembro 2011" xfId="37415"/>
    <cellStyle name="s_Valuation _Sistema Cosan_Derivativos COSAN Mar 2009_Base Junho_Taxa Efetiva Cosan - Acumulado até Setembro 2011" xfId="37416"/>
    <cellStyle name="s_Valuation _Sistema Cosan_Derivativos COSAN Mar 2009_Cosan" xfId="37417"/>
    <cellStyle name="s_Valuation _Sistema Cosan_Derivativos COSAN Mar 2009_Diferido RTT Barra" xfId="37418"/>
    <cellStyle name="s_Valuation _Sistema Cosan_Derivativos COSAN Mar 2009_IR Diferido" xfId="37419"/>
    <cellStyle name="s_Valuation _Sistema Cosan_Derivativos COSAN Mar 2009_Ir e CS Ativo Jun 2011 (2)" xfId="37420"/>
    <cellStyle name="s_Valuation _Sistema Cosan_Derivativos COSAN Mar 2009_Ir e CS Jun 2011 Cosan" xfId="37421"/>
    <cellStyle name="s_Valuation _Sistema Cosan_Derivativos COSAN Mar 2009_Ir e CS Mai 2011 Cosan" xfId="37422"/>
    <cellStyle name="s_Valuation _Sistema Cosan_Derivativos COSAN Mar 2009_Relatório Gerencial" xfId="37423"/>
    <cellStyle name="s_Valuation _Sistema Cosan_Derivativos COSAN Mar 2009_Relatório Gerencial 2" xfId="37424"/>
    <cellStyle name="s_Valuation _Sistema Cosan_Derivativos COSAN Mar 2009_Relatório Gerencial 2_15-FINANCEIRAS" xfId="37425"/>
    <cellStyle name="s_Valuation _Sistema Cosan_Derivativos COSAN Mar 2009_Relatório Gerencial_15-FINANCEIRAS" xfId="37426"/>
    <cellStyle name="s_Valuation _Sistema Cosan_Derivativos COSAN Mar 2009_Relatório Gerencial_15-FINANCEIRAS_1" xfId="37427"/>
    <cellStyle name="s_Valuation _Sistema Cosan_Derivativos COSAN Mar 2009_Relatório Gerencial_2-DRE" xfId="37428"/>
    <cellStyle name="s_Valuation _Sistema Cosan_Derivativos COSAN Mar 2009_Relatório Gerencial_2-DRE_Dep_Judiciais-Contingências" xfId="37429"/>
    <cellStyle name="s_Valuation _Sistema Cosan_Derivativos COSAN Mar 2009_Relatório Gerencial_2-DRE_DFC Gerencial" xfId="37430"/>
    <cellStyle name="s_Valuation _Sistema Cosan_Derivativos COSAN Mar 2009_Relatório Gerencial_2-DRE_DMPL" xfId="37431"/>
    <cellStyle name="s_Valuation _Sistema Cosan_Derivativos COSAN Mar 2009_Relatório Gerencial_3-Balanço" xfId="37432"/>
    <cellStyle name="s_Valuation _Sistema Cosan_Derivativos COSAN Mar 2009_Relatório Gerencial_7-Estoque" xfId="37433"/>
    <cellStyle name="s_Valuation _Sistema Cosan_Diferido RTT Barra" xfId="37434"/>
    <cellStyle name="s_Valuation _Sistema Cosan_ExtratosAbr'09" xfId="37435"/>
    <cellStyle name="s_Valuation _Sistema Cosan_ExtratosAbr'09 2" xfId="37436"/>
    <cellStyle name="s_Valuation _Sistema Cosan_ExtratosAbr'09 2_15-FINANCEIRAS" xfId="37437"/>
    <cellStyle name="s_Valuation _Sistema Cosan_ExtratosAbr'09_15-FINANCEIRAS" xfId="37438"/>
    <cellStyle name="s_Valuation _Sistema Cosan_ExtratosAbr'09_15-FINANCEIRAS_1" xfId="37439"/>
    <cellStyle name="s_Valuation _Sistema Cosan_ExtratosAbr'09_2-DRE" xfId="37440"/>
    <cellStyle name="s_Valuation _Sistema Cosan_ExtratosAbr'09_2-DRE_Dep_Judiciais-Contingências" xfId="37441"/>
    <cellStyle name="s_Valuation _Sistema Cosan_ExtratosAbr'09_2-DRE_DFC Gerencial" xfId="37442"/>
    <cellStyle name="s_Valuation _Sistema Cosan_ExtratosAbr'09_2-DRE_DMPL" xfId="37443"/>
    <cellStyle name="s_Valuation _Sistema Cosan_ExtratosAbr'09_3-Balanço" xfId="37444"/>
    <cellStyle name="s_Valuation _Sistema Cosan_ExtratosAbr'09_7-Estoque" xfId="37445"/>
    <cellStyle name="s_Valuation _Sistema Cosan_ExtratosAbr'09_Base Julho" xfId="37446"/>
    <cellStyle name="s_Valuation _Sistema Cosan_ExtratosAbr'09_Base Julho_Taxa Efetiva Cosan - Acumulado até Setembro 2011" xfId="37447"/>
    <cellStyle name="s_Valuation _Sistema Cosan_ExtratosAbr'09_Base Junho" xfId="37448"/>
    <cellStyle name="s_Valuation _Sistema Cosan_ExtratosAbr'09_Base Junho_Base Junho" xfId="37449"/>
    <cellStyle name="s_Valuation _Sistema Cosan_ExtratosAbr'09_Base Junho_Base Junho_Base Julho" xfId="37450"/>
    <cellStyle name="s_Valuation _Sistema Cosan_ExtratosAbr'09_Base Junho_Base Junho_Base Julho_Taxa Efetiva Cosan - Acumulado até Setembro 2011" xfId="37451"/>
    <cellStyle name="s_Valuation _Sistema Cosan_ExtratosAbr'09_Base Junho_Taxa Efetiva Cosan - Acumulado até Setembro 2011" xfId="37452"/>
    <cellStyle name="s_Valuation _Sistema Cosan_ExtratosAbr'09_Cosan" xfId="37453"/>
    <cellStyle name="s_Valuation _Sistema Cosan_ExtratosAbr'09_Diferido RTT Barra" xfId="37454"/>
    <cellStyle name="s_Valuation _Sistema Cosan_ExtratosAbr'09_IR Diferido" xfId="37455"/>
    <cellStyle name="s_Valuation _Sistema Cosan_ExtratosAbr'09_Ir e CS Ativo Jun 2011 (2)" xfId="37456"/>
    <cellStyle name="s_Valuation _Sistema Cosan_ExtratosAbr'09_Ir e CS Jun 2011 Cosan" xfId="37457"/>
    <cellStyle name="s_Valuation _Sistema Cosan_ExtratosAbr'09_Ir e CS Mai 2011 Cosan" xfId="37458"/>
    <cellStyle name="s_Valuation _Sistema Cosan_ExtratosAbr'09_Relatório Gerencial" xfId="37459"/>
    <cellStyle name="s_Valuation _Sistema Cosan_ExtratosAbr'09_Relatório Gerencial 2" xfId="37460"/>
    <cellStyle name="s_Valuation _Sistema Cosan_ExtratosAbr'09_Relatório Gerencial 2_15-FINANCEIRAS" xfId="37461"/>
    <cellStyle name="s_Valuation _Sistema Cosan_ExtratosAbr'09_Relatório Gerencial_15-FINANCEIRAS" xfId="37462"/>
    <cellStyle name="s_Valuation _Sistema Cosan_ExtratosAbr'09_Relatório Gerencial_15-FINANCEIRAS_1" xfId="37463"/>
    <cellStyle name="s_Valuation _Sistema Cosan_ExtratosAbr'09_Relatório Gerencial_2-DRE" xfId="37464"/>
    <cellStyle name="s_Valuation _Sistema Cosan_ExtratosAbr'09_Relatório Gerencial_2-DRE_Dep_Judiciais-Contingências" xfId="37465"/>
    <cellStyle name="s_Valuation _Sistema Cosan_ExtratosAbr'09_Relatório Gerencial_2-DRE_DFC Gerencial" xfId="37466"/>
    <cellStyle name="s_Valuation _Sistema Cosan_ExtratosAbr'09_Relatório Gerencial_2-DRE_DMPL" xfId="37467"/>
    <cellStyle name="s_Valuation _Sistema Cosan_ExtratosAbr'09_Relatório Gerencial_3-Balanço" xfId="37468"/>
    <cellStyle name="s_Valuation _Sistema Cosan_ExtratosAbr'09_Relatório Gerencial_7-Estoque" xfId="37469"/>
    <cellStyle name="s_Valuation _Sistema Cosan_ExtratosMai'09" xfId="37470"/>
    <cellStyle name="s_Valuation _Sistema Cosan_ExtratosMai'09 2" xfId="37471"/>
    <cellStyle name="s_Valuation _Sistema Cosan_ExtratosMai'09 2_15-FINANCEIRAS" xfId="37472"/>
    <cellStyle name="s_Valuation _Sistema Cosan_ExtratosMai'09_15-FINANCEIRAS" xfId="37473"/>
    <cellStyle name="s_Valuation _Sistema Cosan_ExtratosMai'09_15-FINANCEIRAS_1" xfId="37474"/>
    <cellStyle name="s_Valuation _Sistema Cosan_ExtratosMai'09_2-DRE" xfId="37475"/>
    <cellStyle name="s_Valuation _Sistema Cosan_ExtratosMai'09_2-DRE_Dep_Judiciais-Contingências" xfId="37476"/>
    <cellStyle name="s_Valuation _Sistema Cosan_ExtratosMai'09_2-DRE_DFC Gerencial" xfId="37477"/>
    <cellStyle name="s_Valuation _Sistema Cosan_ExtratosMai'09_2-DRE_DMPL" xfId="37478"/>
    <cellStyle name="s_Valuation _Sistema Cosan_ExtratosMai'09_3-Balanço" xfId="37479"/>
    <cellStyle name="s_Valuation _Sistema Cosan_ExtratosMai'09_7-Estoque" xfId="37480"/>
    <cellStyle name="s_Valuation _Sistema Cosan_ExtratosMai'09_Base Julho" xfId="37481"/>
    <cellStyle name="s_Valuation _Sistema Cosan_ExtratosMai'09_Base Julho_Taxa Efetiva Cosan - Acumulado até Setembro 2011" xfId="37482"/>
    <cellStyle name="s_Valuation _Sistema Cosan_ExtratosMai'09_Base Junho" xfId="37483"/>
    <cellStyle name="s_Valuation _Sistema Cosan_ExtratosMai'09_Base Junho_Base Junho" xfId="37484"/>
    <cellStyle name="s_Valuation _Sistema Cosan_ExtratosMai'09_Base Junho_Base Junho_Base Julho" xfId="37485"/>
    <cellStyle name="s_Valuation _Sistema Cosan_ExtratosMai'09_Base Junho_Base Junho_Base Julho_Taxa Efetiva Cosan - Acumulado até Setembro 2011" xfId="37486"/>
    <cellStyle name="s_Valuation _Sistema Cosan_ExtratosMai'09_Base Junho_Taxa Efetiva Cosan - Acumulado até Setembro 2011" xfId="37487"/>
    <cellStyle name="s_Valuation _Sistema Cosan_ExtratosMai'09_Cosan" xfId="37488"/>
    <cellStyle name="s_Valuation _Sistema Cosan_ExtratosMai'09_Diferido RTT Barra" xfId="37489"/>
    <cellStyle name="s_Valuation _Sistema Cosan_ExtratosMai'09_IR Diferido" xfId="37490"/>
    <cellStyle name="s_Valuation _Sistema Cosan_ExtratosMai'09_Ir e CS Ativo Jun 2011 (2)" xfId="37491"/>
    <cellStyle name="s_Valuation _Sistema Cosan_ExtratosMai'09_Ir e CS Jun 2011 Cosan" xfId="37492"/>
    <cellStyle name="s_Valuation _Sistema Cosan_ExtratosMai'09_Ir e CS Mai 2011 Cosan" xfId="37493"/>
    <cellStyle name="s_Valuation _Sistema Cosan_ExtratosMai'09_Relatório Gerencial" xfId="37494"/>
    <cellStyle name="s_Valuation _Sistema Cosan_ExtratosMai'09_Relatório Gerencial 2" xfId="37495"/>
    <cellStyle name="s_Valuation _Sistema Cosan_ExtratosMai'09_Relatório Gerencial 2_15-FINANCEIRAS" xfId="37496"/>
    <cellStyle name="s_Valuation _Sistema Cosan_ExtratosMai'09_Relatório Gerencial_15-FINANCEIRAS" xfId="37497"/>
    <cellStyle name="s_Valuation _Sistema Cosan_ExtratosMai'09_Relatório Gerencial_15-FINANCEIRAS_1" xfId="37498"/>
    <cellStyle name="s_Valuation _Sistema Cosan_ExtratosMai'09_Relatório Gerencial_2-DRE" xfId="37499"/>
    <cellStyle name="s_Valuation _Sistema Cosan_ExtratosMai'09_Relatório Gerencial_2-DRE_Dep_Judiciais-Contingências" xfId="37500"/>
    <cellStyle name="s_Valuation _Sistema Cosan_ExtratosMai'09_Relatório Gerencial_2-DRE_DFC Gerencial" xfId="37501"/>
    <cellStyle name="s_Valuation _Sistema Cosan_ExtratosMai'09_Relatório Gerencial_2-DRE_DMPL" xfId="37502"/>
    <cellStyle name="s_Valuation _Sistema Cosan_ExtratosMai'09_Relatório Gerencial_3-Balanço" xfId="37503"/>
    <cellStyle name="s_Valuation _Sistema Cosan_ExtratosMai'09_Relatório Gerencial_7-Estoque" xfId="37504"/>
    <cellStyle name="s_Valuation _Sistema Cosan_IR Diferido" xfId="37505"/>
    <cellStyle name="s_Valuation _Sistema Cosan_Ir e CS Ativo Jun 2011 (2)" xfId="37506"/>
    <cellStyle name="s_Valuation _Sistema Cosan_Ir e CS Jun 2011 Cosan" xfId="37507"/>
    <cellStyle name="s_Valuation _Sistema Cosan_Ir e CS Mai 2011 Cosan" xfId="37508"/>
    <cellStyle name="s_Valuation _Sistema Cosan_Relatório Gerencial" xfId="37509"/>
    <cellStyle name="s_Valuation _Sistema Cosan_Relatório Gerencial 2" xfId="37510"/>
    <cellStyle name="s_Valuation _Sistema Cosan_Relatório Gerencial 2_15-FINANCEIRAS" xfId="37511"/>
    <cellStyle name="s_Valuation _Sistema Cosan_Relatório Gerencial_15-FINANCEIRAS" xfId="37512"/>
    <cellStyle name="s_Valuation _Sistema Cosan_Relatório Gerencial_15-FINANCEIRAS_1" xfId="37513"/>
    <cellStyle name="s_Valuation _Sistema Cosan_Relatório Gerencial_2-DRE" xfId="37514"/>
    <cellStyle name="s_Valuation _Sistema Cosan_Relatório Gerencial_2-DRE_Dep_Judiciais-Contingências" xfId="37515"/>
    <cellStyle name="s_Valuation _Sistema Cosan_Relatório Gerencial_2-DRE_DFC Gerencial" xfId="37516"/>
    <cellStyle name="s_Valuation _Sistema Cosan_Relatório Gerencial_2-DRE_DMPL" xfId="37517"/>
    <cellStyle name="s_Valuation _Sistema Cosan_Relatório Gerencial_3-Balanço" xfId="37518"/>
    <cellStyle name="s_Valuation _Sistema Cosan_Relatório Gerencial_7-Estoque" xfId="37519"/>
    <cellStyle name="s_Valuation _Suporte Contas a receber curto prazo - CCL Consolidado" xfId="37520"/>
    <cellStyle name="s_Valuation _Suporte Contas a receber curto prazo - CCL Consolidado 2" xfId="37521"/>
    <cellStyle name="s_Valuation _Suporte Contas a receber curto prazo - CCL Consolidado 2 2" xfId="37522"/>
    <cellStyle name="s_Valuation _Suporte Contas a receber curto prazo - CCL Consolidado 2 2_15-FINANCEIRAS" xfId="37523"/>
    <cellStyle name="s_Valuation _Suporte Contas a receber curto prazo - CCL Consolidado 2_15-FINANCEIRAS" xfId="37524"/>
    <cellStyle name="s_Valuation _Suporte Contas a receber curto prazo - CCL Consolidado 2_15-FINANCEIRAS_1" xfId="37525"/>
    <cellStyle name="s_Valuation _Suporte Contas a receber curto prazo - CCL Consolidado 2_2-DRE" xfId="37526"/>
    <cellStyle name="s_Valuation _Suporte Contas a receber curto prazo - CCL Consolidado 2_2-DRE_Dep_Judiciais-Contingências" xfId="37527"/>
    <cellStyle name="s_Valuation _Suporte Contas a receber curto prazo - CCL Consolidado 2_2-DRE_DFC Gerencial" xfId="37528"/>
    <cellStyle name="s_Valuation _Suporte Contas a receber curto prazo - CCL Consolidado 2_2-DRE_DMPL" xfId="37529"/>
    <cellStyle name="s_Valuation _Suporte Contas a receber curto prazo - CCL Consolidado 2_3-Balanço" xfId="37530"/>
    <cellStyle name="s_Valuation _Suporte Contas a receber curto prazo - CCL Consolidado 2_7-Estoque" xfId="37531"/>
    <cellStyle name="s_Valuation _Suporte Contas a receber curto prazo - CCL Consolidado 3" xfId="37532"/>
    <cellStyle name="s_Valuation _Suporte Contas a receber curto prazo - CCL Consolidado 3 2" xfId="37533"/>
    <cellStyle name="s_Valuation _Suporte Contas a receber curto prazo - CCL Consolidado 3 2_15-FINANCEIRAS" xfId="37534"/>
    <cellStyle name="s_Valuation _Suporte Contas a receber curto prazo - CCL Consolidado 3_15-FINANCEIRAS" xfId="37535"/>
    <cellStyle name="s_Valuation _Suporte Contas a receber curto prazo - CCL Consolidado 3_15-FINANCEIRAS_1" xfId="37536"/>
    <cellStyle name="s_Valuation _Suporte Contas a receber curto prazo - CCL Consolidado 3_2-DRE" xfId="37537"/>
    <cellStyle name="s_Valuation _Suporte Contas a receber curto prazo - CCL Consolidado 3_2-DRE_Dep_Judiciais-Contingências" xfId="37538"/>
    <cellStyle name="s_Valuation _Suporte Contas a receber curto prazo - CCL Consolidado 3_2-DRE_DFC Gerencial" xfId="37539"/>
    <cellStyle name="s_Valuation _Suporte Contas a receber curto prazo - CCL Consolidado 3_2-DRE_DMPL" xfId="37540"/>
    <cellStyle name="s_Valuation _Suporte Contas a receber curto prazo - CCL Consolidado 3_3-Balanço" xfId="37541"/>
    <cellStyle name="s_Valuation _Suporte Contas a receber curto prazo - CCL Consolidado 3_7-Estoque" xfId="37542"/>
    <cellStyle name="s_Valuation _Suporte Contas a receber curto prazo - CCL Consolidado 4" xfId="37543"/>
    <cellStyle name="s_Valuation _Suporte Contas a receber curto prazo - CCL Consolidado 4 2" xfId="37544"/>
    <cellStyle name="s_Valuation _Suporte Contas a receber curto prazo - CCL Consolidado 4 2_15-FINANCEIRAS" xfId="37545"/>
    <cellStyle name="s_Valuation _Suporte Contas a receber curto prazo - CCL Consolidado 4_15-FINANCEIRAS" xfId="37546"/>
    <cellStyle name="s_Valuation _Suporte Contas a receber curto prazo - CCL Consolidado 4_15-FINANCEIRAS_1" xfId="37547"/>
    <cellStyle name="s_Valuation _Suporte Contas a receber curto prazo - CCL Consolidado 4_2-DRE" xfId="37548"/>
    <cellStyle name="s_Valuation _Suporte Contas a receber curto prazo - CCL Consolidado 4_2-DRE_Dep_Judiciais-Contingências" xfId="37549"/>
    <cellStyle name="s_Valuation _Suporte Contas a receber curto prazo - CCL Consolidado 4_2-DRE_DFC Gerencial" xfId="37550"/>
    <cellStyle name="s_Valuation _Suporte Contas a receber curto prazo - CCL Consolidado 4_2-DRE_DMPL" xfId="37551"/>
    <cellStyle name="s_Valuation _Suporte Contas a receber curto prazo - CCL Consolidado 4_3-Balanço" xfId="37552"/>
    <cellStyle name="s_Valuation _Suporte Contas a receber curto prazo - CCL Consolidado 4_Dep_Judiciais-Contingências" xfId="37553"/>
    <cellStyle name="s_Valuation _Suporte Contas a receber curto prazo - CCL Consolidado 4_DFC Gerencial" xfId="37554"/>
    <cellStyle name="s_Valuation _Suporte Contas a receber curto prazo - CCL Consolidado 4_DMPL" xfId="37555"/>
    <cellStyle name="s_Valuation _Suporte Contas a receber curto prazo - CCL Consolidado 5" xfId="37556"/>
    <cellStyle name="s_Valuation _Suporte Contas a receber curto prazo - CCL Consolidado 5_15-FINANCEIRAS" xfId="37557"/>
    <cellStyle name="s_Valuation _Suporte Contas a receber curto prazo - CCL Consolidado_15-FINANCEIRAS" xfId="37558"/>
    <cellStyle name="s_Valuation _Suporte Contas a receber curto prazo - CCL Consolidado_15-FINANCEIRAS_1" xfId="37559"/>
    <cellStyle name="s_Valuation _Suporte Contas a receber curto prazo - CCL Consolidado_26_Instrumentos Financeiros" xfId="37560"/>
    <cellStyle name="s_Valuation _Suporte Contas a receber curto prazo - CCL Consolidado_26_Instrumentos Financeiros 2" xfId="37561"/>
    <cellStyle name="s_Valuation _Suporte Contas a receber curto prazo - CCL Consolidado_26_Instrumentos Financeiros 2_15-FINANCEIRAS" xfId="37562"/>
    <cellStyle name="s_Valuation _Suporte Contas a receber curto prazo - CCL Consolidado_26_Instrumentos Financeiros_1" xfId="37563"/>
    <cellStyle name="s_Valuation _Suporte Contas a receber curto prazo - CCL Consolidado_26_Instrumentos Financeiros_1 2" xfId="37564"/>
    <cellStyle name="s_Valuation _Suporte Contas a receber curto prazo - CCL Consolidado_26_Instrumentos Financeiros_1 2_15-FINANCEIRAS" xfId="37565"/>
    <cellStyle name="s_Valuation _Suporte Contas a receber curto prazo - CCL Consolidado_26_Instrumentos Financeiros_1_15-FINANCEIRAS" xfId="37566"/>
    <cellStyle name="s_Valuation _Suporte Contas a receber curto prazo - CCL Consolidado_26_Instrumentos Financeiros_1_15-FINANCEIRAS_1" xfId="37567"/>
    <cellStyle name="s_Valuation _Suporte Contas a receber curto prazo - CCL Consolidado_26_Instrumentos Financeiros_1_2-DRE" xfId="37568"/>
    <cellStyle name="s_Valuation _Suporte Contas a receber curto prazo - CCL Consolidado_26_Instrumentos Financeiros_1_2-DRE_Dep_Judiciais-Contingências" xfId="37569"/>
    <cellStyle name="s_Valuation _Suporte Contas a receber curto prazo - CCL Consolidado_26_Instrumentos Financeiros_1_2-DRE_DFC Gerencial" xfId="37570"/>
    <cellStyle name="s_Valuation _Suporte Contas a receber curto prazo - CCL Consolidado_26_Instrumentos Financeiros_1_2-DRE_DMPL" xfId="37571"/>
    <cellStyle name="s_Valuation _Suporte Contas a receber curto prazo - CCL Consolidado_26_Instrumentos Financeiros_1_3-Balanço" xfId="37572"/>
    <cellStyle name="s_Valuation _Suporte Contas a receber curto prazo - CCL Consolidado_26_Instrumentos Financeiros_1_7-Estoque" xfId="37573"/>
    <cellStyle name="s_Valuation _Suporte Contas a receber curto prazo - CCL Consolidado_26_Instrumentos Financeiros_15-FINANCEIRAS" xfId="37574"/>
    <cellStyle name="s_Valuation _Suporte Contas a receber curto prazo - CCL Consolidado_26_Instrumentos Financeiros_15-FINANCEIRAS_1" xfId="37575"/>
    <cellStyle name="s_Valuation _Suporte Contas a receber curto prazo - CCL Consolidado_26_Instrumentos Financeiros_2-DRE" xfId="37576"/>
    <cellStyle name="s_Valuation _Suporte Contas a receber curto prazo - CCL Consolidado_26_Instrumentos Financeiros_2-DRE_Dep_Judiciais-Contingências" xfId="37577"/>
    <cellStyle name="s_Valuation _Suporte Contas a receber curto prazo - CCL Consolidado_26_Instrumentos Financeiros_2-DRE_DFC Gerencial" xfId="37578"/>
    <cellStyle name="s_Valuation _Suporte Contas a receber curto prazo - CCL Consolidado_26_Instrumentos Financeiros_2-DRE_DMPL" xfId="37579"/>
    <cellStyle name="s_Valuation _Suporte Contas a receber curto prazo - CCL Consolidado_26_Instrumentos Financeiros_3-Balanço" xfId="37580"/>
    <cellStyle name="s_Valuation _Suporte Contas a receber curto prazo - CCL Consolidado_26_Instrumentos Financeiros_7-Estoque" xfId="37581"/>
    <cellStyle name="s_Valuation _Suporte Contas a receber curto prazo - CCL Consolidado_2-DRE" xfId="37582"/>
    <cellStyle name="s_Valuation _Suporte Contas a receber curto prazo - CCL Consolidado_2-DRE 2" xfId="37583"/>
    <cellStyle name="s_Valuation _Suporte Contas a receber curto prazo - CCL Consolidado_2-DRE 2_15-FINANCEIRAS" xfId="37584"/>
    <cellStyle name="s_Valuation _Suporte Contas a receber curto prazo - CCL Consolidado_2-DRE_1" xfId="37585"/>
    <cellStyle name="s_Valuation _Suporte Contas a receber curto prazo - CCL Consolidado_2-DRE_1_Dep_Judiciais-Contingências" xfId="37586"/>
    <cellStyle name="s_Valuation _Suporte Contas a receber curto prazo - CCL Consolidado_2-DRE_1_DFC Gerencial" xfId="37587"/>
    <cellStyle name="s_Valuation _Suporte Contas a receber curto prazo - CCL Consolidado_2-DRE_1_DMPL" xfId="37588"/>
    <cellStyle name="s_Valuation _Suporte Contas a receber curto prazo - CCL Consolidado_2-DRE_15-FINANCEIRAS" xfId="37589"/>
    <cellStyle name="s_Valuation _Suporte Contas a receber curto prazo - CCL Consolidado_2-DRE_15-FINANCEIRAS_1" xfId="37590"/>
    <cellStyle name="s_Valuation _Suporte Contas a receber curto prazo - CCL Consolidado_2-DRE_2-DRE" xfId="37591"/>
    <cellStyle name="s_Valuation _Suporte Contas a receber curto prazo - CCL Consolidado_2-DRE_2-DRE_Dep_Judiciais-Contingências" xfId="37592"/>
    <cellStyle name="s_Valuation _Suporte Contas a receber curto prazo - CCL Consolidado_2-DRE_2-DRE_DFC Gerencial" xfId="37593"/>
    <cellStyle name="s_Valuation _Suporte Contas a receber curto prazo - CCL Consolidado_2-DRE_2-DRE_DMPL" xfId="37594"/>
    <cellStyle name="s_Valuation _Suporte Contas a receber curto prazo - CCL Consolidado_2-DRE_3-Balanço" xfId="37595"/>
    <cellStyle name="s_Valuation _Suporte Contas a receber curto prazo - CCL Consolidado_2-DRE_7-Estoque" xfId="37596"/>
    <cellStyle name="s_Valuation _Suporte Contas a receber curto prazo - CCL Consolidado_3-Balanço" xfId="37597"/>
    <cellStyle name="s_Valuation _Suporte Contas a receber curto prazo - CCL Consolidado_3-Balanço 2" xfId="37598"/>
    <cellStyle name="s_Valuation _Suporte Contas a receber curto prazo - CCL Consolidado_3-Balanço 2_15-FINANCEIRAS" xfId="37599"/>
    <cellStyle name="s_Valuation _Suporte Contas a receber curto prazo - CCL Consolidado_3-Balanço_1" xfId="37600"/>
    <cellStyle name="s_Valuation _Suporte Contas a receber curto prazo - CCL Consolidado_3-Balanço_1 2" xfId="37601"/>
    <cellStyle name="s_Valuation _Suporte Contas a receber curto prazo - CCL Consolidado_3-Balanço_1 2_15-FINANCEIRAS" xfId="37602"/>
    <cellStyle name="s_Valuation _Suporte Contas a receber curto prazo - CCL Consolidado_3-Balanço_1_15-FINANCEIRAS" xfId="37603"/>
    <cellStyle name="s_Valuation _Suporte Contas a receber curto prazo - CCL Consolidado_3-Balanço_1_15-FINANCEIRAS_1" xfId="37604"/>
    <cellStyle name="s_Valuation _Suporte Contas a receber curto prazo - CCL Consolidado_3-Balanço_1_2-DRE" xfId="37605"/>
    <cellStyle name="s_Valuation _Suporte Contas a receber curto prazo - CCL Consolidado_3-Balanço_1_2-DRE_Dep_Judiciais-Contingências" xfId="37606"/>
    <cellStyle name="s_Valuation _Suporte Contas a receber curto prazo - CCL Consolidado_3-Balanço_1_2-DRE_DFC Gerencial" xfId="37607"/>
    <cellStyle name="s_Valuation _Suporte Contas a receber curto prazo - CCL Consolidado_3-Balanço_1_2-DRE_DMPL" xfId="37608"/>
    <cellStyle name="s_Valuation _Suporte Contas a receber curto prazo - CCL Consolidado_3-Balanço_1_3-Balanço" xfId="37609"/>
    <cellStyle name="s_Valuation _Suporte Contas a receber curto prazo - CCL Consolidado_3-Balanço_1_7-Estoque" xfId="37610"/>
    <cellStyle name="s_Valuation _Suporte Contas a receber curto prazo - CCL Consolidado_3-Balanço_15-FINANCEIRAS" xfId="37611"/>
    <cellStyle name="s_Valuation _Suporte Contas a receber curto prazo - CCL Consolidado_3-Balanço_15-FINANCEIRAS_1" xfId="37612"/>
    <cellStyle name="s_Valuation _Suporte Contas a receber curto prazo - CCL Consolidado_3-Balanço_2" xfId="37613"/>
    <cellStyle name="s_Valuation _Suporte Contas a receber curto prazo - CCL Consolidado_3-Balanço_2-DRE" xfId="37614"/>
    <cellStyle name="s_Valuation _Suporte Contas a receber curto prazo - CCL Consolidado_3-Balanço_2-DRE_Dep_Judiciais-Contingências" xfId="37615"/>
    <cellStyle name="s_Valuation _Suporte Contas a receber curto prazo - CCL Consolidado_3-Balanço_2-DRE_DFC Gerencial" xfId="37616"/>
    <cellStyle name="s_Valuation _Suporte Contas a receber curto prazo - CCL Consolidado_3-Balanço_2-DRE_DMPL" xfId="37617"/>
    <cellStyle name="s_Valuation _Suporte Contas a receber curto prazo - CCL Consolidado_3-Balanço_3-Balanço" xfId="37618"/>
    <cellStyle name="s_Valuation _Suporte Contas a receber curto prazo - CCL Consolidado_3-Balanço_7-Estoque" xfId="37619"/>
    <cellStyle name="s_Valuation _Suporte Contas a receber curto prazo - CCL Consolidado_4-DMPL" xfId="37620"/>
    <cellStyle name="s_Valuation _Suporte Contas a receber curto prazo - CCL Consolidado_4-DMPL 2" xfId="37621"/>
    <cellStyle name="s_Valuation _Suporte Contas a receber curto prazo - CCL Consolidado_4-DMPL 2_15-FINANCEIRAS" xfId="37622"/>
    <cellStyle name="s_Valuation _Suporte Contas a receber curto prazo - CCL Consolidado_4-DMPL_15-FINANCEIRAS" xfId="37623"/>
    <cellStyle name="s_Valuation _Suporte Contas a receber curto prazo - CCL Consolidado_4-DMPL_15-FINANCEIRAS_1" xfId="37624"/>
    <cellStyle name="s_Valuation _Suporte Contas a receber curto prazo - CCL Consolidado_4-DMPL_2-DRE" xfId="37625"/>
    <cellStyle name="s_Valuation _Suporte Contas a receber curto prazo - CCL Consolidado_4-DMPL_2-DRE_Dep_Judiciais-Contingências" xfId="37626"/>
    <cellStyle name="s_Valuation _Suporte Contas a receber curto prazo - CCL Consolidado_4-DMPL_2-DRE_DFC Gerencial" xfId="37627"/>
    <cellStyle name="s_Valuation _Suporte Contas a receber curto prazo - CCL Consolidado_4-DMPL_2-DRE_DMPL" xfId="37628"/>
    <cellStyle name="s_Valuation _Suporte Contas a receber curto prazo - CCL Consolidado_4-DMPL_3-Balanço" xfId="37629"/>
    <cellStyle name="s_Valuation _Suporte Contas a receber curto prazo - CCL Consolidado_4-DMPL_Dep_Judiciais-Contingências" xfId="37630"/>
    <cellStyle name="s_Valuation _Suporte Contas a receber curto prazo - CCL Consolidado_4-DMPL_DFC Gerencial" xfId="37631"/>
    <cellStyle name="s_Valuation _Suporte Contas a receber curto prazo - CCL Consolidado_4-DMPL_DMPL" xfId="37632"/>
    <cellStyle name="s_Valuation _Suporte Contas a receber curto prazo - CCL Consolidado_7-Estoque" xfId="37633"/>
    <cellStyle name="s_Valuation _Suporte Contas a receber curto prazo - CCL Consolidado_8-Impostos" xfId="37634"/>
    <cellStyle name="s_Valuation _Suporte Contas a receber curto prazo - CCL Consolidado_8-Impostos 2" xfId="37635"/>
    <cellStyle name="s_Valuation _Suporte Contas a receber curto prazo - CCL Consolidado_8-Impostos 2_15-FINANCEIRAS" xfId="37636"/>
    <cellStyle name="s_Valuation _Suporte Contas a receber curto prazo - CCL Consolidado_8-Impostos_15-FINANCEIRAS" xfId="37637"/>
    <cellStyle name="s_Valuation _Suporte Contas a receber curto prazo - CCL Consolidado_8-Impostos_15-FINANCEIRAS_1" xfId="37638"/>
    <cellStyle name="s_Valuation _Suporte Contas a receber curto prazo - CCL Consolidado_8-Impostos_2-DRE" xfId="37639"/>
    <cellStyle name="s_Valuation _Suporte Contas a receber curto prazo - CCL Consolidado_8-Impostos_2-DRE_Dep_Judiciais-Contingências" xfId="37640"/>
    <cellStyle name="s_Valuation _Suporte Contas a receber curto prazo - CCL Consolidado_8-Impostos_2-DRE_DFC Gerencial" xfId="37641"/>
    <cellStyle name="s_Valuation _Suporte Contas a receber curto prazo - CCL Consolidado_8-Impostos_2-DRE_DMPL" xfId="37642"/>
    <cellStyle name="s_Valuation _Suporte Contas a receber curto prazo - CCL Consolidado_8-Impostos_3-Balanço" xfId="37643"/>
    <cellStyle name="s_Valuation _Suporte Contas a receber curto prazo - CCL Consolidado_8-Impostos_Dep_Judiciais-Contingências" xfId="37644"/>
    <cellStyle name="s_Valuation _Suporte Contas a receber curto prazo - CCL Consolidado_8-Impostos_DFC Gerencial" xfId="37645"/>
    <cellStyle name="s_Valuation _Suporte Contas a receber curto prazo - CCL Consolidado_8-Impostos_DMPL" xfId="37646"/>
    <cellStyle name="s_Valuation _Suporte Contas a receber curto prazo - CCL Consolidado_Acerto FV e Ajustes Manuais" xfId="37647"/>
    <cellStyle name="s_Valuation _Suporte Contas a receber curto prazo - CCL Consolidado_Balanço" xfId="37648"/>
    <cellStyle name="s_Valuation _Suporte Contas a receber curto prazo - CCL Consolidado_Caixa restrito" xfId="37649"/>
    <cellStyle name="s_Valuation _Suporte Contas a receber curto prazo - CCL Consolidado_Caixa restrito_7-Estoque" xfId="37650"/>
    <cellStyle name="s_Valuation _Suporte Contas a receber curto prazo - CCL Consolidado_COSAN SA CONSOLID_MÊS" xfId="37651"/>
    <cellStyle name="s_Valuation _Suporte Contas a receber curto prazo - CCL Consolidado_Display" xfId="37652"/>
    <cellStyle name="s_Valuation _Suporte Contas a receber curto prazo - CCL Consolidado_Display 2" xfId="37653"/>
    <cellStyle name="s_Valuation _Suporte Contas a receber curto prazo - CCL Consolidado_Display 2_15-FINANCEIRAS" xfId="37654"/>
    <cellStyle name="s_Valuation _Suporte Contas a receber curto prazo - CCL Consolidado_Display_15-FINANCEIRAS" xfId="37655"/>
    <cellStyle name="s_Valuation _Suporte Contas a receber curto prazo - CCL Consolidado_Display_15-FINANCEIRAS_1" xfId="37656"/>
    <cellStyle name="s_Valuation _Suporte Contas a receber curto prazo - CCL Consolidado_Display_2-DRE" xfId="37657"/>
    <cellStyle name="s_Valuation _Suporte Contas a receber curto prazo - CCL Consolidado_Display_2-DRE_Dep_Judiciais-Contingências" xfId="37658"/>
    <cellStyle name="s_Valuation _Suporte Contas a receber curto prazo - CCL Consolidado_Display_2-DRE_DFC Gerencial" xfId="37659"/>
    <cellStyle name="s_Valuation _Suporte Contas a receber curto prazo - CCL Consolidado_Display_2-DRE_DMPL" xfId="37660"/>
    <cellStyle name="s_Valuation _Suporte Contas a receber curto prazo - CCL Consolidado_Display_3-Balanço" xfId="37661"/>
    <cellStyle name="s_Valuation _Suporte Contas a receber curto prazo - CCL Consolidado_Display_7-Estoque" xfId="37662"/>
    <cellStyle name="s_Valuation _Suporte Contas a receber curto prazo - CCL Consolidado_FINANCEIRAS" xfId="37663"/>
    <cellStyle name="s_Valuation _Suporte Contas a receber curto prazo - CCL Consolidado_FINANCEIRAS_Dep_Judiciais-Contingências" xfId="37664"/>
    <cellStyle name="s_Valuation _Suporte Contas a receber curto prazo - CCL Consolidado_FINANCEIRAS_DFC Gerencial" xfId="37665"/>
    <cellStyle name="s_Valuation _Suporte Contas a receber curto prazo - CCL Consolidado_FINANCEIRAS_DMPL" xfId="37666"/>
    <cellStyle name="s_Valuation _Suporte Contas a receber curto prazo - CCL Consolidado_Instrumentos Financeiros" xfId="37667"/>
    <cellStyle name="s_Valuation _Suporte Contas a receber curto prazo - CCL Consolidado_Instrumentos Financeiros 2" xfId="37668"/>
    <cellStyle name="s_Valuation _Suporte Contas a receber curto prazo - CCL Consolidado_Instrumentos Financeiros 2_15-FINANCEIRAS" xfId="37669"/>
    <cellStyle name="s_Valuation _Suporte Contas a receber curto prazo - CCL Consolidado_Instrumentos Financeiros_15-FINANCEIRAS" xfId="37670"/>
    <cellStyle name="s_Valuation _Suporte Contas a receber curto prazo - CCL Consolidado_Instrumentos Financeiros_15-FINANCEIRAS_1" xfId="37671"/>
    <cellStyle name="s_Valuation _Suporte Contas a receber curto prazo - CCL Consolidado_Instrumentos Financeiros_2-DRE" xfId="37672"/>
    <cellStyle name="s_Valuation _Suporte Contas a receber curto prazo - CCL Consolidado_Instrumentos Financeiros_2-DRE_Dep_Judiciais-Contingências" xfId="37673"/>
    <cellStyle name="s_Valuation _Suporte Contas a receber curto prazo - CCL Consolidado_Instrumentos Financeiros_2-DRE_DFC Gerencial" xfId="37674"/>
    <cellStyle name="s_Valuation _Suporte Contas a receber curto prazo - CCL Consolidado_Instrumentos Financeiros_2-DRE_DMPL" xfId="37675"/>
    <cellStyle name="s_Valuation _Suporte Contas a receber curto prazo - CCL Consolidado_Instrumentos Financeiros_3-Balanço" xfId="37676"/>
    <cellStyle name="s_Valuation _Suporte Contas a receber curto prazo - CCL Consolidado_Instrumentos Financeiros_7-Estoque" xfId="37677"/>
    <cellStyle name="s_Valuation _Suporte Contas a receber curto prazo - CCL Consolidado_IR Diferido" xfId="37678"/>
    <cellStyle name="s_Valuation _Suporte Contas a receber curto prazo - CCL Consolidado_Ir e CS Dez 2011 Cosan Novo" xfId="37679"/>
    <cellStyle name="s_Valuation _Suporte Contas a receber curto prazo - CCL Consolidado_Mapa 3T12" xfId="37680"/>
    <cellStyle name="s_Valuation _Suporte Contas a receber curto prazo - CCL Consolidado_Mapa 3T12 2" xfId="37681"/>
    <cellStyle name="s_Valuation _Suporte Contas a receber curto prazo - CCL Consolidado_Mapa 3T12 2_15-FINANCEIRAS" xfId="37682"/>
    <cellStyle name="s_Valuation _Suporte Contas a receber curto prazo - CCL Consolidado_Mapa 3T12_15-FINANCEIRAS" xfId="37683"/>
    <cellStyle name="s_Valuation _Suporte Contas a receber curto prazo - CCL Consolidado_Mapa 3T12_15-FINANCEIRAS_1" xfId="37684"/>
    <cellStyle name="s_Valuation _Suporte Contas a receber curto prazo - CCL Consolidado_Mapa 3T12_2-DRE" xfId="37685"/>
    <cellStyle name="s_Valuation _Suporte Contas a receber curto prazo - CCL Consolidado_Mapa 3T12_2-DRE_Dep_Judiciais-Contingências" xfId="37686"/>
    <cellStyle name="s_Valuation _Suporte Contas a receber curto prazo - CCL Consolidado_Mapa 3T12_2-DRE_DFC Gerencial" xfId="37687"/>
    <cellStyle name="s_Valuation _Suporte Contas a receber curto prazo - CCL Consolidado_Mapa 3T12_2-DRE_DMPL" xfId="37688"/>
    <cellStyle name="s_Valuation _Suporte Contas a receber curto prazo - CCL Consolidado_Mapa 3T12_3-Balanço" xfId="37689"/>
    <cellStyle name="s_Valuation _Suporte Contas a receber curto prazo - CCL Consolidado_Mapa 3T12_Dep_Judiciais-Contingências" xfId="37690"/>
    <cellStyle name="s_Valuation _Suporte Contas a receber curto prazo - CCL Consolidado_Mapa 3T12_DFC Gerencial" xfId="37691"/>
    <cellStyle name="s_Valuation _Suporte Contas a receber curto prazo - CCL Consolidado_Mapa 3T12_DMPL" xfId="37692"/>
    <cellStyle name="s_Valuation _Suporte Contas a receber curto prazo - CCL Consolidado_Plan2" xfId="37693"/>
    <cellStyle name="s_Valuation _Suporte Contas a receber curto prazo - CCL Consolidado_Plan2 2" xfId="37694"/>
    <cellStyle name="s_Valuation _Suporte Contas a receber curto prazo - CCL Consolidado_Plan2 2_15-FINANCEIRAS" xfId="37695"/>
    <cellStyle name="s_Valuation _Suporte Contas a receber curto prazo - CCL Consolidado_Plan2_15-FINANCEIRAS" xfId="37696"/>
    <cellStyle name="s_Valuation _Suporte Contas a receber curto prazo - CCL Consolidado_Plan2_15-FINANCEIRAS_1" xfId="37697"/>
    <cellStyle name="s_Valuation _Suporte Contas a receber curto prazo - CCL Consolidado_Plan2_2-DRE" xfId="37698"/>
    <cellStyle name="s_Valuation _Suporte Contas a receber curto prazo - CCL Consolidado_Plan2_2-DRE_Dep_Judiciais-Contingências" xfId="37699"/>
    <cellStyle name="s_Valuation _Suporte Contas a receber curto prazo - CCL Consolidado_Plan2_2-DRE_DFC Gerencial" xfId="37700"/>
    <cellStyle name="s_Valuation _Suporte Contas a receber curto prazo - CCL Consolidado_Plan2_2-DRE_DMPL" xfId="37701"/>
    <cellStyle name="s_Valuation _Suporte Contas a receber curto prazo - CCL Consolidado_Plan2_3-Balanço" xfId="37702"/>
    <cellStyle name="s_Valuation _Suporte Contas a receber curto prazo - CCL Consolidado_Plan2_7-Estoque" xfId="37703"/>
    <cellStyle name="s_Valuation _Suporte_P&amp;L" xfId="37704"/>
    <cellStyle name="s_Valuation _Suporte_P&amp;L_DFC Gerencial" xfId="37705"/>
    <cellStyle name="s_Valuation _Suporte_P&amp;L_receitas" xfId="37706"/>
    <cellStyle name="s_Valuation _Suporte_P&amp;L_receitas_DFC Gerencial" xfId="37707"/>
    <cellStyle name="s_Valuation _Swap - Fluxo Caixa" xfId="37708"/>
    <cellStyle name="s_Valuation _Swap - Fluxo Caixa 2" xfId="37709"/>
    <cellStyle name="s_Valuation _Swap - Fluxo Caixa 2_15-FINANCEIRAS" xfId="37710"/>
    <cellStyle name="s_Valuation _Swap - Fluxo Caixa_15-FINANCEIRAS" xfId="37711"/>
    <cellStyle name="s_Valuation _Swap - Fluxo Caixa_15-FINANCEIRAS_1" xfId="37712"/>
    <cellStyle name="s_Valuation _Swap - Fluxo Caixa_2-DRE" xfId="37713"/>
    <cellStyle name="s_Valuation _Swap - Fluxo Caixa_2-DRE_Dep_Judiciais-Contingências" xfId="37714"/>
    <cellStyle name="s_Valuation _Swap - Fluxo Caixa_2-DRE_DFC Gerencial" xfId="37715"/>
    <cellStyle name="s_Valuation _Swap - Fluxo Caixa_2-DRE_DMPL" xfId="37716"/>
    <cellStyle name="s_Valuation _Swap - Fluxo Caixa_3-Balanço" xfId="37717"/>
    <cellStyle name="s_Valuation _Swap - Fluxo Caixa_7-Estoque" xfId="37718"/>
    <cellStyle name="s_Valuation _Swap - Fluxo Caixa_MTM Swap Morgan Stanley" xfId="37719"/>
    <cellStyle name="s_Valuation _Swap - Fluxo Caixa_MtM Swap Morgan Stanley 130109" xfId="37720"/>
    <cellStyle name="s_Valuation _Swap - Fluxo Caixa_MtM Swap Morgan Stanley 130109 2" xfId="37721"/>
    <cellStyle name="s_Valuation _Swap - Fluxo Caixa_MtM Swap Morgan Stanley 130109 2_15-FINANCEIRAS" xfId="37722"/>
    <cellStyle name="s_Valuation _Swap - Fluxo Caixa_MtM Swap Morgan Stanley 130109_15-FINANCEIRAS" xfId="37723"/>
    <cellStyle name="s_Valuation _Swap - Fluxo Caixa_MtM Swap Morgan Stanley 130109_15-FINANCEIRAS_1" xfId="37724"/>
    <cellStyle name="s_Valuation _Swap - Fluxo Caixa_MtM Swap Morgan Stanley 130109_2-DRE" xfId="37725"/>
    <cellStyle name="s_Valuation _Swap - Fluxo Caixa_MtM Swap Morgan Stanley 130109_2-DRE_Dep_Judiciais-Contingências" xfId="37726"/>
    <cellStyle name="s_Valuation _Swap - Fluxo Caixa_MtM Swap Morgan Stanley 130109_2-DRE_DFC Gerencial" xfId="37727"/>
    <cellStyle name="s_Valuation _Swap - Fluxo Caixa_MtM Swap Morgan Stanley 130109_2-DRE_DMPL" xfId="37728"/>
    <cellStyle name="s_Valuation _Swap - Fluxo Caixa_MtM Swap Morgan Stanley 130109_3-Balanço" xfId="37729"/>
    <cellStyle name="s_Valuation _Swap - Fluxo Caixa_MtM Swap Morgan Stanley 130109_7-Estoque" xfId="37730"/>
    <cellStyle name="s_Valuation _Swap - Fluxo Caixa_MtM Swap Morgan Stanley 130109_Relatório Gerencial" xfId="37731"/>
    <cellStyle name="s_Valuation _Swap - Fluxo Caixa_MtM Swap Morgan Stanley 130109_Relatório Gerencial 2" xfId="37732"/>
    <cellStyle name="s_Valuation _Swap - Fluxo Caixa_MtM Swap Morgan Stanley 130109_Relatório Gerencial 2_15-FINANCEIRAS" xfId="37733"/>
    <cellStyle name="s_Valuation _Swap - Fluxo Caixa_MtM Swap Morgan Stanley 130109_Relatório Gerencial_15-FINANCEIRAS" xfId="37734"/>
    <cellStyle name="s_Valuation _Swap - Fluxo Caixa_MtM Swap Morgan Stanley 130109_Relatório Gerencial_15-FINANCEIRAS_1" xfId="37735"/>
    <cellStyle name="s_Valuation _Swap - Fluxo Caixa_MtM Swap Morgan Stanley 130109_Relatório Gerencial_2-DRE" xfId="37736"/>
    <cellStyle name="s_Valuation _Swap - Fluxo Caixa_MtM Swap Morgan Stanley 130109_Relatório Gerencial_2-DRE_Dep_Judiciais-Contingências" xfId="37737"/>
    <cellStyle name="s_Valuation _Swap - Fluxo Caixa_MtM Swap Morgan Stanley 130109_Relatório Gerencial_2-DRE_DFC Gerencial" xfId="37738"/>
    <cellStyle name="s_Valuation _Swap - Fluxo Caixa_MtM Swap Morgan Stanley 130109_Relatório Gerencial_2-DRE_DMPL" xfId="37739"/>
    <cellStyle name="s_Valuation _Swap - Fluxo Caixa_MtM Swap Morgan Stanley 130109_Relatório Gerencial_3-Balanço" xfId="37740"/>
    <cellStyle name="s_Valuation _Swap - Fluxo Caixa_MtM Swap Morgan Stanley 130109_Relatório Gerencial_7-Estoque" xfId="37741"/>
    <cellStyle name="s_Valuation _Swap - Fluxo Caixa_MTM Swap Morgan Stanley 2" xfId="37742"/>
    <cellStyle name="s_Valuation _Swap - Fluxo Caixa_MTM Swap Morgan Stanley 2_15-FINANCEIRAS" xfId="37743"/>
    <cellStyle name="s_Valuation _Swap - Fluxo Caixa_MTM Swap Morgan Stanley 3" xfId="37744"/>
    <cellStyle name="s_Valuation _Swap - Fluxo Caixa_MTM Swap Morgan Stanley 3_15-FINANCEIRAS" xfId="37745"/>
    <cellStyle name="s_Valuation _Swap - Fluxo Caixa_MTM Swap Morgan Stanley 4" xfId="37746"/>
    <cellStyle name="s_Valuation _Swap - Fluxo Caixa_MTM Swap Morgan Stanley 4_15-FINANCEIRAS" xfId="37747"/>
    <cellStyle name="s_Valuation _Swap - Fluxo Caixa_MTM Swap Morgan Stanley_15-FINANCEIRAS" xfId="37748"/>
    <cellStyle name="s_Valuation _Swap - Fluxo Caixa_MTM Swap Morgan Stanley_15-FINANCEIRAS_1" xfId="37749"/>
    <cellStyle name="s_Valuation _Swap - Fluxo Caixa_MTM Swap Morgan Stanley_2-DRE" xfId="37750"/>
    <cellStyle name="s_Valuation _Swap - Fluxo Caixa_MTM Swap Morgan Stanley_2-DRE_Dep_Judiciais-Contingências" xfId="37751"/>
    <cellStyle name="s_Valuation _Swap - Fluxo Caixa_MTM Swap Morgan Stanley_2-DRE_DFC Gerencial" xfId="37752"/>
    <cellStyle name="s_Valuation _Swap - Fluxo Caixa_MTM Swap Morgan Stanley_2-DRE_DMPL" xfId="37753"/>
    <cellStyle name="s_Valuation _Swap - Fluxo Caixa_MTM Swap Morgan Stanley_3-Balanço" xfId="37754"/>
    <cellStyle name="s_Valuation _Swap - Fluxo Caixa_MTM Swap Morgan Stanley_7-Estoque" xfId="37755"/>
    <cellStyle name="s_Valuation _Swap - Fluxo Caixa_MTM Swap Morgan Stanley_Relatório Gerencial" xfId="37756"/>
    <cellStyle name="s_Valuation _Swap - Fluxo Caixa_MTM Swap Morgan Stanley_Relatório Gerencial 2" xfId="37757"/>
    <cellStyle name="s_Valuation _Swap - Fluxo Caixa_MTM Swap Morgan Stanley_Relatório Gerencial 2_15-FINANCEIRAS" xfId="37758"/>
    <cellStyle name="s_Valuation _Swap - Fluxo Caixa_MTM Swap Morgan Stanley_Relatório Gerencial_15-FINANCEIRAS" xfId="37759"/>
    <cellStyle name="s_Valuation _Swap - Fluxo Caixa_MTM Swap Morgan Stanley_Relatório Gerencial_15-FINANCEIRAS_1" xfId="37760"/>
    <cellStyle name="s_Valuation _Swap - Fluxo Caixa_MTM Swap Morgan Stanley_Relatório Gerencial_2-DRE" xfId="37761"/>
    <cellStyle name="s_Valuation _Swap - Fluxo Caixa_MTM Swap Morgan Stanley_Relatório Gerencial_2-DRE_Dep_Judiciais-Contingências" xfId="37762"/>
    <cellStyle name="s_Valuation _Swap - Fluxo Caixa_MTM Swap Morgan Stanley_Relatório Gerencial_2-DRE_DFC Gerencial" xfId="37763"/>
    <cellStyle name="s_Valuation _Swap - Fluxo Caixa_MTM Swap Morgan Stanley_Relatório Gerencial_2-DRE_DMPL" xfId="37764"/>
    <cellStyle name="s_Valuation _Swap - Fluxo Caixa_MTM Swap Morgan Stanley_Relatório Gerencial_3-Balanço" xfId="37765"/>
    <cellStyle name="s_Valuation _Swap - Fluxo Caixa_MTM Swap Morgan Stanley_Relatório Gerencial_7-Estoque" xfId="37766"/>
    <cellStyle name="s_Valuation _Swap - Fluxo Caixa_Relatório Gerencial" xfId="37767"/>
    <cellStyle name="s_Valuation _Swap - Fluxo Caixa_Relatório Gerencial 2" xfId="37768"/>
    <cellStyle name="s_Valuation _Swap - Fluxo Caixa_Relatório Gerencial 2_15-FINANCEIRAS" xfId="37769"/>
    <cellStyle name="s_Valuation _Swap - Fluxo Caixa_Relatório Gerencial_15-FINANCEIRAS" xfId="37770"/>
    <cellStyle name="s_Valuation _Swap - Fluxo Caixa_Relatório Gerencial_15-FINANCEIRAS_1" xfId="37771"/>
    <cellStyle name="s_Valuation _Swap - Fluxo Caixa_Relatório Gerencial_2-DRE" xfId="37772"/>
    <cellStyle name="s_Valuation _Swap - Fluxo Caixa_Relatório Gerencial_2-DRE_Dep_Judiciais-Contingências" xfId="37773"/>
    <cellStyle name="s_Valuation _Swap - Fluxo Caixa_Relatório Gerencial_2-DRE_DFC Gerencial" xfId="37774"/>
    <cellStyle name="s_Valuation _Swap - Fluxo Caixa_Relatório Gerencial_2-DRE_DMPL" xfId="37775"/>
    <cellStyle name="s_Valuation _Swap - Fluxo Caixa_Relatório Gerencial_3-Balanço" xfId="37776"/>
    <cellStyle name="s_Valuation _Swap - Fluxo Caixa_Relatório Gerencial_7-Estoque" xfId="37777"/>
    <cellStyle name="S0" xfId="37778"/>
    <cellStyle name="S1" xfId="37779"/>
    <cellStyle name="S10" xfId="37780"/>
    <cellStyle name="S11" xfId="37781"/>
    <cellStyle name="S12" xfId="37782"/>
    <cellStyle name="S13" xfId="37783"/>
    <cellStyle name="S14" xfId="37784"/>
    <cellStyle name="S15" xfId="37785"/>
    <cellStyle name="S15 2" xfId="37786"/>
    <cellStyle name="S16" xfId="37787"/>
    <cellStyle name="S17" xfId="37788"/>
    <cellStyle name="S17 2" xfId="37789"/>
    <cellStyle name="S2" xfId="37790"/>
    <cellStyle name="S3" xfId="37791"/>
    <cellStyle name="S4" xfId="37792"/>
    <cellStyle name="S5" xfId="37793"/>
    <cellStyle name="S6" xfId="37794"/>
    <cellStyle name="S7" xfId="37795"/>
    <cellStyle name="S7 2" xfId="37796"/>
    <cellStyle name="S8" xfId="37797"/>
    <cellStyle name="S9" xfId="37798"/>
    <cellStyle name="S9 2" xfId="37799"/>
    <cellStyle name="Saída 10" xfId="37800"/>
    <cellStyle name="Saída 10 2" xfId="37801"/>
    <cellStyle name="Saída 10 3" xfId="37802"/>
    <cellStyle name="Saída 11" xfId="37803"/>
    <cellStyle name="Saída 11 2" xfId="37804"/>
    <cellStyle name="Saída 12" xfId="37805"/>
    <cellStyle name="Saída 13" xfId="37806"/>
    <cellStyle name="Saída 14" xfId="37807"/>
    <cellStyle name="Saída 15" xfId="37808"/>
    <cellStyle name="Saída 16" xfId="37809"/>
    <cellStyle name="Saída 17" xfId="37810"/>
    <cellStyle name="Saída 2" xfId="37811"/>
    <cellStyle name="Saída 2 2" xfId="37812"/>
    <cellStyle name="Saída 2 2 2" xfId="37813"/>
    <cellStyle name="Saída 2 2_15-FINANCEIRAS" xfId="37814"/>
    <cellStyle name="Saída 2 3" xfId="37815"/>
    <cellStyle name="Saída 2 3 2" xfId="37816"/>
    <cellStyle name="Saída 2 3_15-FINANCEIRAS" xfId="37817"/>
    <cellStyle name="Saída 2 4" xfId="37818"/>
    <cellStyle name="Saída 2 4 2" xfId="37819"/>
    <cellStyle name="Saída 2 4_15-FINANCEIRAS" xfId="37820"/>
    <cellStyle name="Saída 2 5" xfId="37821"/>
    <cellStyle name="Saída 2 5 2" xfId="37822"/>
    <cellStyle name="Saída 2 5_15-FINANCEIRAS" xfId="37823"/>
    <cellStyle name="Saída 2 6" xfId="37824"/>
    <cellStyle name="Saída 2 6 2" xfId="37825"/>
    <cellStyle name="Saída 2 6_15-FINANCEIRAS" xfId="37826"/>
    <cellStyle name="Saída 2 7" xfId="37827"/>
    <cellStyle name="Saída 2 7 2" xfId="37828"/>
    <cellStyle name="Saída 2 7_15-FINANCEIRAS" xfId="37829"/>
    <cellStyle name="Saída 2 8" xfId="37830"/>
    <cellStyle name="Saída 2_11_Combinação de neg. Zanin" xfId="37831"/>
    <cellStyle name="Saída 3" xfId="37832"/>
    <cellStyle name="Saída 3 2" xfId="37833"/>
    <cellStyle name="Saída 3 2 2" xfId="37834"/>
    <cellStyle name="Saída 3 2_15-FINANCEIRAS" xfId="37835"/>
    <cellStyle name="Saída 3 3" xfId="37836"/>
    <cellStyle name="Saída 3 3 2" xfId="37837"/>
    <cellStyle name="Saída 3 3_15-FINANCEIRAS" xfId="37838"/>
    <cellStyle name="Saída 3 4" xfId="37839"/>
    <cellStyle name="Saída 3 4 2" xfId="37840"/>
    <cellStyle name="Saída 3 4_15-FINANCEIRAS" xfId="37841"/>
    <cellStyle name="Saída 3 5" xfId="37842"/>
    <cellStyle name="Saída 3_15-FINANCEIRAS" xfId="37843"/>
    <cellStyle name="Saída 4" xfId="37844"/>
    <cellStyle name="Saída 4 2" xfId="37845"/>
    <cellStyle name="Saída 4 2 2" xfId="37846"/>
    <cellStyle name="Saída 4 2_15-FINANCEIRAS" xfId="37847"/>
    <cellStyle name="Saída 4 3" xfId="37848"/>
    <cellStyle name="Saída 4 3 2" xfId="37849"/>
    <cellStyle name="Saída 4 3_15-FINANCEIRAS" xfId="37850"/>
    <cellStyle name="Saída 4 4" xfId="37851"/>
    <cellStyle name="Saída 4 4 2" xfId="37852"/>
    <cellStyle name="Saída 4 4_15-FINANCEIRAS" xfId="37853"/>
    <cellStyle name="Saída 4 5" xfId="37854"/>
    <cellStyle name="Saída 4_15-FINANCEIRAS" xfId="37855"/>
    <cellStyle name="Saída 5" xfId="37856"/>
    <cellStyle name="Saída 5 2" xfId="37857"/>
    <cellStyle name="Saída 5 2 2" xfId="37858"/>
    <cellStyle name="Saída 5 2_15-FINANCEIRAS" xfId="37859"/>
    <cellStyle name="Saída 5 3" xfId="37860"/>
    <cellStyle name="Saída 5 3 2" xfId="37861"/>
    <cellStyle name="Saída 5 3_15-FINANCEIRAS" xfId="37862"/>
    <cellStyle name="Saída 5 4" xfId="37863"/>
    <cellStyle name="Saída 5 4 2" xfId="37864"/>
    <cellStyle name="Saída 5 4_15-FINANCEIRAS" xfId="37865"/>
    <cellStyle name="Saída 5 5" xfId="37866"/>
    <cellStyle name="Saída 5_15-FINANCEIRAS" xfId="37867"/>
    <cellStyle name="Saída 6" xfId="37868"/>
    <cellStyle name="Saída 6 2" xfId="37869"/>
    <cellStyle name="Saída 6 2 2" xfId="37870"/>
    <cellStyle name="Saída 6 2_15-FINANCEIRAS" xfId="37871"/>
    <cellStyle name="Saída 6 3" xfId="37872"/>
    <cellStyle name="Saída 6 3 2" xfId="37873"/>
    <cellStyle name="Saída 6 3_15-FINANCEIRAS" xfId="37874"/>
    <cellStyle name="Saída 6 4" xfId="37875"/>
    <cellStyle name="Saída 6 4 2" xfId="37876"/>
    <cellStyle name="Saída 6 4_15-FINANCEIRAS" xfId="37877"/>
    <cellStyle name="Saída 6 5" xfId="37878"/>
    <cellStyle name="Saída 6_15-FINANCEIRAS" xfId="37879"/>
    <cellStyle name="Saída 7" xfId="37880"/>
    <cellStyle name="Saída 7 2" xfId="37881"/>
    <cellStyle name="Saída 7 2 2" xfId="37882"/>
    <cellStyle name="Saída 7 2_15-FINANCEIRAS" xfId="37883"/>
    <cellStyle name="Saída 7 3" xfId="37884"/>
    <cellStyle name="Saída 7 3 2" xfId="37885"/>
    <cellStyle name="Saída 7 3_15-FINANCEIRAS" xfId="37886"/>
    <cellStyle name="Saída 7 4" xfId="37887"/>
    <cellStyle name="Saída 7 4 2" xfId="37888"/>
    <cellStyle name="Saída 7 4_15-FINANCEIRAS" xfId="37889"/>
    <cellStyle name="Saída 7 5" xfId="37890"/>
    <cellStyle name="Saída 7_15-FINANCEIRAS" xfId="37891"/>
    <cellStyle name="Saída 8" xfId="37892"/>
    <cellStyle name="Saída 8 2" xfId="37893"/>
    <cellStyle name="Saída 8_15-FINANCEIRAS" xfId="37894"/>
    <cellStyle name="Saída 9" xfId="37895"/>
    <cellStyle name="Saldo" xfId="37896"/>
    <cellStyle name="SAPBEXaggData" xfId="37897"/>
    <cellStyle name="SAPBEXaggData 2" xfId="37898"/>
    <cellStyle name="SAPBEXaggData 2 2" xfId="37899"/>
    <cellStyle name="SAPBEXaggData 2_15-FINANCEIRAS" xfId="37900"/>
    <cellStyle name="SAPBEXaggData 3" xfId="37901"/>
    <cellStyle name="SAPBEXaggData 4" xfId="37902"/>
    <cellStyle name="SAPBEXaggData_14-G&amp;A" xfId="37903"/>
    <cellStyle name="SAPBEXaggDataEmph" xfId="37904"/>
    <cellStyle name="SAPBEXaggDataEmph 2" xfId="37905"/>
    <cellStyle name="SAPBEXaggDataEmph 2 2" xfId="37906"/>
    <cellStyle name="SAPBEXaggDataEmph 2_15-FINANCEIRAS" xfId="37907"/>
    <cellStyle name="SAPBEXaggDataEmph 3" xfId="37908"/>
    <cellStyle name="SAPBEXaggDataEmph 4" xfId="37909"/>
    <cellStyle name="SAPBEXaggDataEmph_14-G&amp;A" xfId="37910"/>
    <cellStyle name="SAPBEXaggItem" xfId="37911"/>
    <cellStyle name="SAPBEXaggItem 2" xfId="37912"/>
    <cellStyle name="SAPBEXaggItem 2 2" xfId="37913"/>
    <cellStyle name="SAPBEXaggItem 2_15-FINANCEIRAS" xfId="37914"/>
    <cellStyle name="SAPBEXaggItem 3" xfId="37915"/>
    <cellStyle name="SAPBEXaggItem 4" xfId="37916"/>
    <cellStyle name="SAPBEXaggItem_14-G&amp;A" xfId="37917"/>
    <cellStyle name="SAPBEXaggItemX" xfId="37918"/>
    <cellStyle name="SAPBEXaggItemX 2" xfId="37919"/>
    <cellStyle name="SAPBEXaggItemX 2 2" xfId="37920"/>
    <cellStyle name="SAPBEXaggItemX 2_15-FINANCEIRAS" xfId="37921"/>
    <cellStyle name="SAPBEXaggItemX 3" xfId="37922"/>
    <cellStyle name="SAPBEXaggItemX 4" xfId="37923"/>
    <cellStyle name="SAPBEXaggItemX_14-G&amp;A" xfId="37924"/>
    <cellStyle name="SAPBEXchaText" xfId="37925"/>
    <cellStyle name="SAPBEXchaText 2" xfId="37926"/>
    <cellStyle name="SAPBEXchaText 2 2" xfId="37927"/>
    <cellStyle name="SAPBEXchaText 2 2 2" xfId="37928"/>
    <cellStyle name="SAPBEXchaText 2 2 2 2" xfId="37929"/>
    <cellStyle name="SAPBEXchaText 2 2 2_15-FINANCEIRAS" xfId="37930"/>
    <cellStyle name="SAPBEXchaText 2 2 3" xfId="37931"/>
    <cellStyle name="SAPBEXchaText 2 2_15-FINANCEIRAS" xfId="37932"/>
    <cellStyle name="SAPBEXchaText 2 3" xfId="37933"/>
    <cellStyle name="SAPBEXchaText 2 3 2" xfId="37934"/>
    <cellStyle name="SAPBEXchaText 2 3_15-FINANCEIRAS" xfId="37935"/>
    <cellStyle name="SAPBEXchaText 2 4" xfId="37936"/>
    <cellStyle name="SAPBEXchaText 2 4 2" xfId="37937"/>
    <cellStyle name="SAPBEXchaText 2 4_15-FINANCEIRAS" xfId="37938"/>
    <cellStyle name="SAPBEXchaText 2 5" xfId="37939"/>
    <cellStyle name="SAPBEXchaText 2 5 2" xfId="37940"/>
    <cellStyle name="SAPBEXchaText 2 5_15-FINANCEIRAS" xfId="37941"/>
    <cellStyle name="SAPBEXchaText 2 6" xfId="37942"/>
    <cellStyle name="SAPBEXchaText 2_15-FINANCEIRAS" xfId="37943"/>
    <cellStyle name="SAPBEXchaText 3" xfId="37944"/>
    <cellStyle name="SAPBEXchaText 3 2" xfId="37945"/>
    <cellStyle name="SAPBEXchaText 3 2 2" xfId="37946"/>
    <cellStyle name="SAPBEXchaText 3 2 2 2" xfId="37947"/>
    <cellStyle name="SAPBEXchaText 3 2 2 2 2" xfId="37948"/>
    <cellStyle name="SAPBEXchaText 3 2 2 2_15-FINANCEIRAS" xfId="37949"/>
    <cellStyle name="SAPBEXchaText 3 2 2 3" xfId="37950"/>
    <cellStyle name="SAPBEXchaText 3 2 2_15-FINANCEIRAS" xfId="37951"/>
    <cellStyle name="SAPBEXchaText 3 2 3" xfId="37952"/>
    <cellStyle name="SAPBEXchaText 3 2 3 2" xfId="37953"/>
    <cellStyle name="SAPBEXchaText 3 2 3_15-FINANCEIRAS" xfId="37954"/>
    <cellStyle name="SAPBEXchaText 3 2 4" xfId="37955"/>
    <cellStyle name="SAPBEXchaText 3 2_15-FINANCEIRAS" xfId="37956"/>
    <cellStyle name="SAPBEXchaText 3 3" xfId="37957"/>
    <cellStyle name="SAPBEXchaText 3 3 2" xfId="37958"/>
    <cellStyle name="SAPBEXchaText 3 3 2 2" xfId="37959"/>
    <cellStyle name="SAPBEXchaText 3 3 2_15-FINANCEIRAS" xfId="37960"/>
    <cellStyle name="SAPBEXchaText 3 3 3" xfId="37961"/>
    <cellStyle name="SAPBEXchaText 3 3_15-FINANCEIRAS" xfId="37962"/>
    <cellStyle name="SAPBEXchaText 3 4" xfId="37963"/>
    <cellStyle name="SAPBEXchaText 3 4 2" xfId="37964"/>
    <cellStyle name="SAPBEXchaText 3 4_15-FINANCEIRAS" xfId="37965"/>
    <cellStyle name="SAPBEXchaText 3 5" xfId="37966"/>
    <cellStyle name="SAPBEXchaText 3_15-FINANCEIRAS" xfId="37967"/>
    <cellStyle name="SAPBEXchaText 4" xfId="37968"/>
    <cellStyle name="SAPBEXchaText 4 2" xfId="37969"/>
    <cellStyle name="SAPBEXchaText 4 2 2" xfId="37970"/>
    <cellStyle name="SAPBEXchaText 4 2 2 2" xfId="37971"/>
    <cellStyle name="SAPBEXchaText 4 2 2_15-FINANCEIRAS" xfId="37972"/>
    <cellStyle name="SAPBEXchaText 4 2 3" xfId="37973"/>
    <cellStyle name="SAPBEXchaText 4 2_15-FINANCEIRAS" xfId="37974"/>
    <cellStyle name="SAPBEXchaText 4 3" xfId="37975"/>
    <cellStyle name="SAPBEXchaText 4 3 2" xfId="37976"/>
    <cellStyle name="SAPBEXchaText 4 3_15-FINANCEIRAS" xfId="37977"/>
    <cellStyle name="SAPBEXchaText 4 4" xfId="37978"/>
    <cellStyle name="SAPBEXchaText 4_15-FINANCEIRAS" xfId="37979"/>
    <cellStyle name="SAPBEXchaText 5" xfId="37980"/>
    <cellStyle name="SAPBEXchaText 5 2" xfId="37981"/>
    <cellStyle name="SAPBEXchaText 5_15-FINANCEIRAS" xfId="37982"/>
    <cellStyle name="SAPBEXchaText 6" xfId="37983"/>
    <cellStyle name="SAPBEXchaText 7" xfId="37984"/>
    <cellStyle name="SAPBEXchaText 8" xfId="37985"/>
    <cellStyle name="SAPBEXchaText_14-G&amp;A" xfId="37986"/>
    <cellStyle name="SAPBEXexcBad7" xfId="37987"/>
    <cellStyle name="SAPBEXexcBad7 2" xfId="37988"/>
    <cellStyle name="SAPBEXexcBad7 2 2" xfId="37989"/>
    <cellStyle name="SAPBEXexcBad7 2_15-FINANCEIRAS" xfId="37990"/>
    <cellStyle name="SAPBEXexcBad7 3" xfId="37991"/>
    <cellStyle name="SAPBEXexcBad7 4" xfId="37992"/>
    <cellStyle name="SAPBEXexcBad7_14-G&amp;A" xfId="37993"/>
    <cellStyle name="SAPBEXexcBad8" xfId="37994"/>
    <cellStyle name="SAPBEXexcBad8 2" xfId="37995"/>
    <cellStyle name="SAPBEXexcBad8 2 2" xfId="37996"/>
    <cellStyle name="SAPBEXexcBad8 2_15-FINANCEIRAS" xfId="37997"/>
    <cellStyle name="SAPBEXexcBad8 3" xfId="37998"/>
    <cellStyle name="SAPBEXexcBad8 4" xfId="37999"/>
    <cellStyle name="SAPBEXexcBad8_14-G&amp;A" xfId="38000"/>
    <cellStyle name="SAPBEXexcBad9" xfId="38001"/>
    <cellStyle name="SAPBEXexcBad9 2" xfId="38002"/>
    <cellStyle name="SAPBEXexcBad9 2 2" xfId="38003"/>
    <cellStyle name="SAPBEXexcBad9 2_15-FINANCEIRAS" xfId="38004"/>
    <cellStyle name="SAPBEXexcBad9 3" xfId="38005"/>
    <cellStyle name="SAPBEXexcBad9 4" xfId="38006"/>
    <cellStyle name="SAPBEXexcBad9_14-G&amp;A" xfId="38007"/>
    <cellStyle name="SAPBEXexcCritical4" xfId="38008"/>
    <cellStyle name="SAPBEXexcCritical4 2" xfId="38009"/>
    <cellStyle name="SAPBEXexcCritical4 2 2" xfId="38010"/>
    <cellStyle name="SAPBEXexcCritical4 2_15-FINANCEIRAS" xfId="38011"/>
    <cellStyle name="SAPBEXexcCritical4 3" xfId="38012"/>
    <cellStyle name="SAPBEXexcCritical4 4" xfId="38013"/>
    <cellStyle name="SAPBEXexcCritical4_14-G&amp;A" xfId="38014"/>
    <cellStyle name="SAPBEXexcCritical5" xfId="38015"/>
    <cellStyle name="SAPBEXexcCritical5 2" xfId="38016"/>
    <cellStyle name="SAPBEXexcCritical5 2 2" xfId="38017"/>
    <cellStyle name="SAPBEXexcCritical5 2_15-FINANCEIRAS" xfId="38018"/>
    <cellStyle name="SAPBEXexcCritical5 3" xfId="38019"/>
    <cellStyle name="SAPBEXexcCritical5 4" xfId="38020"/>
    <cellStyle name="SAPBEXexcCritical5_14-G&amp;A" xfId="38021"/>
    <cellStyle name="SAPBEXexcCritical6" xfId="38022"/>
    <cellStyle name="SAPBEXexcCritical6 2" xfId="38023"/>
    <cellStyle name="SAPBEXexcCritical6 2 2" xfId="38024"/>
    <cellStyle name="SAPBEXexcCritical6 2_15-FINANCEIRAS" xfId="38025"/>
    <cellStyle name="SAPBEXexcCritical6 3" xfId="38026"/>
    <cellStyle name="SAPBEXexcCritical6 4" xfId="38027"/>
    <cellStyle name="SAPBEXexcCritical6_14-G&amp;A" xfId="38028"/>
    <cellStyle name="SAPBEXexcGood1" xfId="38029"/>
    <cellStyle name="SAPBEXexcGood1 2" xfId="38030"/>
    <cellStyle name="SAPBEXexcGood1 2 2" xfId="38031"/>
    <cellStyle name="SAPBEXexcGood1 2_15-FINANCEIRAS" xfId="38032"/>
    <cellStyle name="SAPBEXexcGood1 3" xfId="38033"/>
    <cellStyle name="SAPBEXexcGood1 4" xfId="38034"/>
    <cellStyle name="SAPBEXexcGood1_14-G&amp;A" xfId="38035"/>
    <cellStyle name="SAPBEXexcGood2" xfId="38036"/>
    <cellStyle name="SAPBEXexcGood2 2" xfId="38037"/>
    <cellStyle name="SAPBEXexcGood2 2 2" xfId="38038"/>
    <cellStyle name="SAPBEXexcGood2 2_15-FINANCEIRAS" xfId="38039"/>
    <cellStyle name="SAPBEXexcGood2 3" xfId="38040"/>
    <cellStyle name="SAPBEXexcGood2 4" xfId="38041"/>
    <cellStyle name="SAPBEXexcGood2_14-G&amp;A" xfId="38042"/>
    <cellStyle name="SAPBEXexcGood3" xfId="38043"/>
    <cellStyle name="SAPBEXexcGood3 2" xfId="38044"/>
    <cellStyle name="SAPBEXexcGood3 2 2" xfId="38045"/>
    <cellStyle name="SAPBEXexcGood3 2_15-FINANCEIRAS" xfId="38046"/>
    <cellStyle name="SAPBEXexcGood3 3" xfId="38047"/>
    <cellStyle name="SAPBEXexcGood3 4" xfId="38048"/>
    <cellStyle name="SAPBEXexcGood3_14-G&amp;A" xfId="38049"/>
    <cellStyle name="SAPBEXfilterDrill" xfId="38050"/>
    <cellStyle name="SAPBEXfilterDrill 2" xfId="38051"/>
    <cellStyle name="SAPBEXfilterDrill 2 10" xfId="38052"/>
    <cellStyle name="SAPBEXfilterDrill 2 10 2" xfId="38053"/>
    <cellStyle name="SAPBEXfilterDrill 2 10 3" xfId="38054"/>
    <cellStyle name="SAPBEXfilterDrill 2 11" xfId="38055"/>
    <cellStyle name="SAPBEXfilterDrill 2 12" xfId="38056"/>
    <cellStyle name="SAPBEXfilterDrill 2 2" xfId="38057"/>
    <cellStyle name="SAPBEXfilterDrill 2 2 10" xfId="38058"/>
    <cellStyle name="SAPBEXfilterDrill 2 2 11" xfId="38059"/>
    <cellStyle name="SAPBEXfilterDrill 2 2 2" xfId="38060"/>
    <cellStyle name="SAPBEXfilterDrill 2 2 2 10" xfId="38061"/>
    <cellStyle name="SAPBEXfilterDrill 2 2 2 2" xfId="38062"/>
    <cellStyle name="SAPBEXfilterDrill 2 2 2 2 2" xfId="38063"/>
    <cellStyle name="SAPBEXfilterDrill 2 2 2 2 2 2" xfId="38064"/>
    <cellStyle name="SAPBEXfilterDrill 2 2 2 2 2 2 2" xfId="38065"/>
    <cellStyle name="SAPBEXfilterDrill 2 2 2 2 2 2 2 2" xfId="38066"/>
    <cellStyle name="SAPBEXfilterDrill 2 2 2 2 2 2 2 3" xfId="38067"/>
    <cellStyle name="SAPBEXfilterDrill 2 2 2 2 2 2 3" xfId="38068"/>
    <cellStyle name="SAPBEXfilterDrill 2 2 2 2 2 2 3 2" xfId="38069"/>
    <cellStyle name="SAPBEXfilterDrill 2 2 2 2 2 2 3 3" xfId="38070"/>
    <cellStyle name="SAPBEXfilterDrill 2 2 2 2 2 2 4" xfId="38071"/>
    <cellStyle name="SAPBEXfilterDrill 2 2 2 2 2 2 5" xfId="38072"/>
    <cellStyle name="SAPBEXfilterDrill 2 2 2 2 2 3" xfId="38073"/>
    <cellStyle name="SAPBEXfilterDrill 2 2 2 2 2 3 2" xfId="38074"/>
    <cellStyle name="SAPBEXfilterDrill 2 2 2 2 2 3 2 2" xfId="38075"/>
    <cellStyle name="SAPBEXfilterDrill 2 2 2 2 2 3 2 3" xfId="38076"/>
    <cellStyle name="SAPBEXfilterDrill 2 2 2 2 2 3 3" xfId="38077"/>
    <cellStyle name="SAPBEXfilterDrill 2 2 2 2 2 3 3 2" xfId="38078"/>
    <cellStyle name="SAPBEXfilterDrill 2 2 2 2 2 3 3 3" xfId="38079"/>
    <cellStyle name="SAPBEXfilterDrill 2 2 2 2 2 3 4" xfId="38080"/>
    <cellStyle name="SAPBEXfilterDrill 2 2 2 2 2 3 5" xfId="38081"/>
    <cellStyle name="SAPBEXfilterDrill 2 2 2 2 2 4" xfId="38082"/>
    <cellStyle name="SAPBEXfilterDrill 2 2 2 2 2 4 2" xfId="38083"/>
    <cellStyle name="SAPBEXfilterDrill 2 2 2 2 2 4 3" xfId="38084"/>
    <cellStyle name="SAPBEXfilterDrill 2 2 2 2 2 5" xfId="38085"/>
    <cellStyle name="SAPBEXfilterDrill 2 2 2 2 2 5 2" xfId="38086"/>
    <cellStyle name="SAPBEXfilterDrill 2 2 2 2 2 5 3" xfId="38087"/>
    <cellStyle name="SAPBEXfilterDrill 2 2 2 2 2 6" xfId="38088"/>
    <cellStyle name="SAPBEXfilterDrill 2 2 2 2 2 7" xfId="38089"/>
    <cellStyle name="SAPBEXfilterDrill 2 2 2 2 3" xfId="38090"/>
    <cellStyle name="SAPBEXfilterDrill 2 2 2 2 3 2" xfId="38091"/>
    <cellStyle name="SAPBEXfilterDrill 2 2 2 2 3 2 2" xfId="38092"/>
    <cellStyle name="SAPBEXfilterDrill 2 2 2 2 3 2 2 2" xfId="38093"/>
    <cellStyle name="SAPBEXfilterDrill 2 2 2 2 3 2 2 3" xfId="38094"/>
    <cellStyle name="SAPBEXfilterDrill 2 2 2 2 3 2 3" xfId="38095"/>
    <cellStyle name="SAPBEXfilterDrill 2 2 2 2 3 2 3 2" xfId="38096"/>
    <cellStyle name="SAPBEXfilterDrill 2 2 2 2 3 2 3 3" xfId="38097"/>
    <cellStyle name="SAPBEXfilterDrill 2 2 2 2 3 2 4" xfId="38098"/>
    <cellStyle name="SAPBEXfilterDrill 2 2 2 2 3 2 5" xfId="38099"/>
    <cellStyle name="SAPBEXfilterDrill 2 2 2 2 3 3" xfId="38100"/>
    <cellStyle name="SAPBEXfilterDrill 2 2 2 2 3 3 2" xfId="38101"/>
    <cellStyle name="SAPBEXfilterDrill 2 2 2 2 3 3 3" xfId="38102"/>
    <cellStyle name="SAPBEXfilterDrill 2 2 2 2 3 4" xfId="38103"/>
    <cellStyle name="SAPBEXfilterDrill 2 2 2 2 3 4 2" xfId="38104"/>
    <cellStyle name="SAPBEXfilterDrill 2 2 2 2 3 4 3" xfId="38105"/>
    <cellStyle name="SAPBEXfilterDrill 2 2 2 2 3 5" xfId="38106"/>
    <cellStyle name="SAPBEXfilterDrill 2 2 2 2 3 6" xfId="38107"/>
    <cellStyle name="SAPBEXfilterDrill 2 2 2 2 4" xfId="38108"/>
    <cellStyle name="SAPBEXfilterDrill 2 2 2 2 4 2" xfId="38109"/>
    <cellStyle name="SAPBEXfilterDrill 2 2 2 2 4 2 2" xfId="38110"/>
    <cellStyle name="SAPBEXfilterDrill 2 2 2 2 4 2 3" xfId="38111"/>
    <cellStyle name="SAPBEXfilterDrill 2 2 2 2 4 3" xfId="38112"/>
    <cellStyle name="SAPBEXfilterDrill 2 2 2 2 4 3 2" xfId="38113"/>
    <cellStyle name="SAPBEXfilterDrill 2 2 2 2 4 3 3" xfId="38114"/>
    <cellStyle name="SAPBEXfilterDrill 2 2 2 2 4 4" xfId="38115"/>
    <cellStyle name="SAPBEXfilterDrill 2 2 2 2 4 5" xfId="38116"/>
    <cellStyle name="SAPBEXfilterDrill 2 2 2 2 5" xfId="38117"/>
    <cellStyle name="SAPBEXfilterDrill 2 2 2 2 5 2" xfId="38118"/>
    <cellStyle name="SAPBEXfilterDrill 2 2 2 2 5 3" xfId="38119"/>
    <cellStyle name="SAPBEXfilterDrill 2 2 2 2 6" xfId="38120"/>
    <cellStyle name="SAPBEXfilterDrill 2 2 2 2 6 2" xfId="38121"/>
    <cellStyle name="SAPBEXfilterDrill 2 2 2 2 6 3" xfId="38122"/>
    <cellStyle name="SAPBEXfilterDrill 2 2 2 2 7" xfId="38123"/>
    <cellStyle name="SAPBEXfilterDrill 2 2 2 2 8" xfId="38124"/>
    <cellStyle name="SAPBEXfilterDrill 2 2 2 3" xfId="38125"/>
    <cellStyle name="SAPBEXfilterDrill 2 2 2 3 2" xfId="38126"/>
    <cellStyle name="SAPBEXfilterDrill 2 2 2 3 2 2" xfId="38127"/>
    <cellStyle name="SAPBEXfilterDrill 2 2 2 3 2 2 2" xfId="38128"/>
    <cellStyle name="SAPBEXfilterDrill 2 2 2 3 2 2 2 2" xfId="38129"/>
    <cellStyle name="SAPBEXfilterDrill 2 2 2 3 2 2 2 3" xfId="38130"/>
    <cellStyle name="SAPBEXfilterDrill 2 2 2 3 2 2 3" xfId="38131"/>
    <cellStyle name="SAPBEXfilterDrill 2 2 2 3 2 2 3 2" xfId="38132"/>
    <cellStyle name="SAPBEXfilterDrill 2 2 2 3 2 2 3 3" xfId="38133"/>
    <cellStyle name="SAPBEXfilterDrill 2 2 2 3 2 2 4" xfId="38134"/>
    <cellStyle name="SAPBEXfilterDrill 2 2 2 3 2 2 5" xfId="38135"/>
    <cellStyle name="SAPBEXfilterDrill 2 2 2 3 2 3" xfId="38136"/>
    <cellStyle name="SAPBEXfilterDrill 2 2 2 3 2 3 2" xfId="38137"/>
    <cellStyle name="SAPBEXfilterDrill 2 2 2 3 2 3 2 2" xfId="38138"/>
    <cellStyle name="SAPBEXfilterDrill 2 2 2 3 2 3 2 3" xfId="38139"/>
    <cellStyle name="SAPBEXfilterDrill 2 2 2 3 2 3 3" xfId="38140"/>
    <cellStyle name="SAPBEXfilterDrill 2 2 2 3 2 3 3 2" xfId="38141"/>
    <cellStyle name="SAPBEXfilterDrill 2 2 2 3 2 3 3 3" xfId="38142"/>
    <cellStyle name="SAPBEXfilterDrill 2 2 2 3 2 3 4" xfId="38143"/>
    <cellStyle name="SAPBEXfilterDrill 2 2 2 3 2 3 5" xfId="38144"/>
    <cellStyle name="SAPBEXfilterDrill 2 2 2 3 2 4" xfId="38145"/>
    <cellStyle name="SAPBEXfilterDrill 2 2 2 3 2 4 2" xfId="38146"/>
    <cellStyle name="SAPBEXfilterDrill 2 2 2 3 2 4 3" xfId="38147"/>
    <cellStyle name="SAPBEXfilterDrill 2 2 2 3 2 5" xfId="38148"/>
    <cellStyle name="SAPBEXfilterDrill 2 2 2 3 2 5 2" xfId="38149"/>
    <cellStyle name="SAPBEXfilterDrill 2 2 2 3 2 5 3" xfId="38150"/>
    <cellStyle name="SAPBEXfilterDrill 2 2 2 3 2 6" xfId="38151"/>
    <cellStyle name="SAPBEXfilterDrill 2 2 2 3 2 7" xfId="38152"/>
    <cellStyle name="SAPBEXfilterDrill 2 2 2 3 3" xfId="38153"/>
    <cellStyle name="SAPBEXfilterDrill 2 2 2 3 3 2" xfId="38154"/>
    <cellStyle name="SAPBEXfilterDrill 2 2 2 3 3 2 2" xfId="38155"/>
    <cellStyle name="SAPBEXfilterDrill 2 2 2 3 3 2 2 2" xfId="38156"/>
    <cellStyle name="SAPBEXfilterDrill 2 2 2 3 3 2 2 3" xfId="38157"/>
    <cellStyle name="SAPBEXfilterDrill 2 2 2 3 3 2 3" xfId="38158"/>
    <cellStyle name="SAPBEXfilterDrill 2 2 2 3 3 2 3 2" xfId="38159"/>
    <cellStyle name="SAPBEXfilterDrill 2 2 2 3 3 2 3 3" xfId="38160"/>
    <cellStyle name="SAPBEXfilterDrill 2 2 2 3 3 2 4" xfId="38161"/>
    <cellStyle name="SAPBEXfilterDrill 2 2 2 3 3 2 5" xfId="38162"/>
    <cellStyle name="SAPBEXfilterDrill 2 2 2 3 3 3" xfId="38163"/>
    <cellStyle name="SAPBEXfilterDrill 2 2 2 3 3 3 2" xfId="38164"/>
    <cellStyle name="SAPBEXfilterDrill 2 2 2 3 3 3 3" xfId="38165"/>
    <cellStyle name="SAPBEXfilterDrill 2 2 2 3 3 4" xfId="38166"/>
    <cellStyle name="SAPBEXfilterDrill 2 2 2 3 3 4 2" xfId="38167"/>
    <cellStyle name="SAPBEXfilterDrill 2 2 2 3 3 4 3" xfId="38168"/>
    <cellStyle name="SAPBEXfilterDrill 2 2 2 3 3 5" xfId="38169"/>
    <cellStyle name="SAPBEXfilterDrill 2 2 2 3 3 6" xfId="38170"/>
    <cellStyle name="SAPBEXfilterDrill 2 2 2 3 4" xfId="38171"/>
    <cellStyle name="SAPBEXfilterDrill 2 2 2 3 4 2" xfId="38172"/>
    <cellStyle name="SAPBEXfilterDrill 2 2 2 3 4 2 2" xfId="38173"/>
    <cellStyle name="SAPBEXfilterDrill 2 2 2 3 4 2 3" xfId="38174"/>
    <cellStyle name="SAPBEXfilterDrill 2 2 2 3 4 3" xfId="38175"/>
    <cellStyle name="SAPBEXfilterDrill 2 2 2 3 4 3 2" xfId="38176"/>
    <cellStyle name="SAPBEXfilterDrill 2 2 2 3 4 3 3" xfId="38177"/>
    <cellStyle name="SAPBEXfilterDrill 2 2 2 3 4 4" xfId="38178"/>
    <cellStyle name="SAPBEXfilterDrill 2 2 2 3 4 5" xfId="38179"/>
    <cellStyle name="SAPBEXfilterDrill 2 2 2 3 5" xfId="38180"/>
    <cellStyle name="SAPBEXfilterDrill 2 2 2 3 5 2" xfId="38181"/>
    <cellStyle name="SAPBEXfilterDrill 2 2 2 3 5 3" xfId="38182"/>
    <cellStyle name="SAPBEXfilterDrill 2 2 2 3 6" xfId="38183"/>
    <cellStyle name="SAPBEXfilterDrill 2 2 2 3 6 2" xfId="38184"/>
    <cellStyle name="SAPBEXfilterDrill 2 2 2 3 6 3" xfId="38185"/>
    <cellStyle name="SAPBEXfilterDrill 2 2 2 3 7" xfId="38186"/>
    <cellStyle name="SAPBEXfilterDrill 2 2 2 3 8" xfId="38187"/>
    <cellStyle name="SAPBEXfilterDrill 2 2 2 4" xfId="38188"/>
    <cellStyle name="SAPBEXfilterDrill 2 2 2 4 2" xfId="38189"/>
    <cellStyle name="SAPBEXfilterDrill 2 2 2 4 2 2" xfId="38190"/>
    <cellStyle name="SAPBEXfilterDrill 2 2 2 4 2 2 2" xfId="38191"/>
    <cellStyle name="SAPBEXfilterDrill 2 2 2 4 2 2 3" xfId="38192"/>
    <cellStyle name="SAPBEXfilterDrill 2 2 2 4 2 3" xfId="38193"/>
    <cellStyle name="SAPBEXfilterDrill 2 2 2 4 2 3 2" xfId="38194"/>
    <cellStyle name="SAPBEXfilterDrill 2 2 2 4 2 3 3" xfId="38195"/>
    <cellStyle name="SAPBEXfilterDrill 2 2 2 4 2 4" xfId="38196"/>
    <cellStyle name="SAPBEXfilterDrill 2 2 2 4 2 5" xfId="38197"/>
    <cellStyle name="SAPBEXfilterDrill 2 2 2 4 3" xfId="38198"/>
    <cellStyle name="SAPBEXfilterDrill 2 2 2 4 3 2" xfId="38199"/>
    <cellStyle name="SAPBEXfilterDrill 2 2 2 4 3 2 2" xfId="38200"/>
    <cellStyle name="SAPBEXfilterDrill 2 2 2 4 3 2 3" xfId="38201"/>
    <cellStyle name="SAPBEXfilterDrill 2 2 2 4 3 3" xfId="38202"/>
    <cellStyle name="SAPBEXfilterDrill 2 2 2 4 3 3 2" xfId="38203"/>
    <cellStyle name="SAPBEXfilterDrill 2 2 2 4 3 3 3" xfId="38204"/>
    <cellStyle name="SAPBEXfilterDrill 2 2 2 4 3 4" xfId="38205"/>
    <cellStyle name="SAPBEXfilterDrill 2 2 2 4 3 5" xfId="38206"/>
    <cellStyle name="SAPBEXfilterDrill 2 2 2 4 4" xfId="38207"/>
    <cellStyle name="SAPBEXfilterDrill 2 2 2 4 4 2" xfId="38208"/>
    <cellStyle name="SAPBEXfilterDrill 2 2 2 4 4 3" xfId="38209"/>
    <cellStyle name="SAPBEXfilterDrill 2 2 2 4 5" xfId="38210"/>
    <cellStyle name="SAPBEXfilterDrill 2 2 2 4 5 2" xfId="38211"/>
    <cellStyle name="SAPBEXfilterDrill 2 2 2 4 5 3" xfId="38212"/>
    <cellStyle name="SAPBEXfilterDrill 2 2 2 4 6" xfId="38213"/>
    <cellStyle name="SAPBEXfilterDrill 2 2 2 4 7" xfId="38214"/>
    <cellStyle name="SAPBEXfilterDrill 2 2 2 5" xfId="38215"/>
    <cellStyle name="SAPBEXfilterDrill 2 2 2 5 2" xfId="38216"/>
    <cellStyle name="SAPBEXfilterDrill 2 2 2 5 2 2" xfId="38217"/>
    <cellStyle name="SAPBEXfilterDrill 2 2 2 5 2 2 2" xfId="38218"/>
    <cellStyle name="SAPBEXfilterDrill 2 2 2 5 2 2 3" xfId="38219"/>
    <cellStyle name="SAPBEXfilterDrill 2 2 2 5 2 3" xfId="38220"/>
    <cellStyle name="SAPBEXfilterDrill 2 2 2 5 2 3 2" xfId="38221"/>
    <cellStyle name="SAPBEXfilterDrill 2 2 2 5 2 3 3" xfId="38222"/>
    <cellStyle name="SAPBEXfilterDrill 2 2 2 5 2 4" xfId="38223"/>
    <cellStyle name="SAPBEXfilterDrill 2 2 2 5 2 5" xfId="38224"/>
    <cellStyle name="SAPBEXfilterDrill 2 2 2 5 3" xfId="38225"/>
    <cellStyle name="SAPBEXfilterDrill 2 2 2 5 3 2" xfId="38226"/>
    <cellStyle name="SAPBEXfilterDrill 2 2 2 5 3 3" xfId="38227"/>
    <cellStyle name="SAPBEXfilterDrill 2 2 2 5 4" xfId="38228"/>
    <cellStyle name="SAPBEXfilterDrill 2 2 2 5 4 2" xfId="38229"/>
    <cellStyle name="SAPBEXfilterDrill 2 2 2 5 4 3" xfId="38230"/>
    <cellStyle name="SAPBEXfilterDrill 2 2 2 5 5" xfId="38231"/>
    <cellStyle name="SAPBEXfilterDrill 2 2 2 5 6" xfId="38232"/>
    <cellStyle name="SAPBEXfilterDrill 2 2 2 6" xfId="38233"/>
    <cellStyle name="SAPBEXfilterDrill 2 2 2 6 2" xfId="38234"/>
    <cellStyle name="SAPBEXfilterDrill 2 2 2 6 2 2" xfId="38235"/>
    <cellStyle name="SAPBEXfilterDrill 2 2 2 6 2 3" xfId="38236"/>
    <cellStyle name="SAPBEXfilterDrill 2 2 2 6 3" xfId="38237"/>
    <cellStyle name="SAPBEXfilterDrill 2 2 2 6 3 2" xfId="38238"/>
    <cellStyle name="SAPBEXfilterDrill 2 2 2 6 3 3" xfId="38239"/>
    <cellStyle name="SAPBEXfilterDrill 2 2 2 6 4" xfId="38240"/>
    <cellStyle name="SAPBEXfilterDrill 2 2 2 6 5" xfId="38241"/>
    <cellStyle name="SAPBEXfilterDrill 2 2 2 7" xfId="38242"/>
    <cellStyle name="SAPBEXfilterDrill 2 2 2 7 2" xfId="38243"/>
    <cellStyle name="SAPBEXfilterDrill 2 2 2 7 3" xfId="38244"/>
    <cellStyle name="SAPBEXfilterDrill 2 2 2 8" xfId="38245"/>
    <cellStyle name="SAPBEXfilterDrill 2 2 2 8 2" xfId="38246"/>
    <cellStyle name="SAPBEXfilterDrill 2 2 2 8 3" xfId="38247"/>
    <cellStyle name="SAPBEXfilterDrill 2 2 2 9" xfId="38248"/>
    <cellStyle name="SAPBEXfilterDrill 2 2 3" xfId="38249"/>
    <cellStyle name="SAPBEXfilterDrill 2 2 3 2" xfId="38250"/>
    <cellStyle name="SAPBEXfilterDrill 2 2 3 2 2" xfId="38251"/>
    <cellStyle name="SAPBEXfilterDrill 2 2 3 2 2 2" xfId="38252"/>
    <cellStyle name="SAPBEXfilterDrill 2 2 3 2 2 2 2" xfId="38253"/>
    <cellStyle name="SAPBEXfilterDrill 2 2 3 2 2 2 2 2" xfId="38254"/>
    <cellStyle name="SAPBEXfilterDrill 2 2 3 2 2 2 2 3" xfId="38255"/>
    <cellStyle name="SAPBEXfilterDrill 2 2 3 2 2 2 3" xfId="38256"/>
    <cellStyle name="SAPBEXfilterDrill 2 2 3 2 2 2 3 2" xfId="38257"/>
    <cellStyle name="SAPBEXfilterDrill 2 2 3 2 2 2 3 3" xfId="38258"/>
    <cellStyle name="SAPBEXfilterDrill 2 2 3 2 2 2 4" xfId="38259"/>
    <cellStyle name="SAPBEXfilterDrill 2 2 3 2 2 2 5" xfId="38260"/>
    <cellStyle name="SAPBEXfilterDrill 2 2 3 2 2 3" xfId="38261"/>
    <cellStyle name="SAPBEXfilterDrill 2 2 3 2 2 3 2" xfId="38262"/>
    <cellStyle name="SAPBEXfilterDrill 2 2 3 2 2 3 2 2" xfId="38263"/>
    <cellStyle name="SAPBEXfilterDrill 2 2 3 2 2 3 2 3" xfId="38264"/>
    <cellStyle name="SAPBEXfilterDrill 2 2 3 2 2 3 3" xfId="38265"/>
    <cellStyle name="SAPBEXfilterDrill 2 2 3 2 2 3 3 2" xfId="38266"/>
    <cellStyle name="SAPBEXfilterDrill 2 2 3 2 2 3 3 3" xfId="38267"/>
    <cellStyle name="SAPBEXfilterDrill 2 2 3 2 2 3 4" xfId="38268"/>
    <cellStyle name="SAPBEXfilterDrill 2 2 3 2 2 3 5" xfId="38269"/>
    <cellStyle name="SAPBEXfilterDrill 2 2 3 2 2 4" xfId="38270"/>
    <cellStyle name="SAPBEXfilterDrill 2 2 3 2 2 4 2" xfId="38271"/>
    <cellStyle name="SAPBEXfilterDrill 2 2 3 2 2 4 3" xfId="38272"/>
    <cellStyle name="SAPBEXfilterDrill 2 2 3 2 2 5" xfId="38273"/>
    <cellStyle name="SAPBEXfilterDrill 2 2 3 2 2 5 2" xfId="38274"/>
    <cellStyle name="SAPBEXfilterDrill 2 2 3 2 2 5 3" xfId="38275"/>
    <cellStyle name="SAPBEXfilterDrill 2 2 3 2 2 6" xfId="38276"/>
    <cellStyle name="SAPBEXfilterDrill 2 2 3 2 2 7" xfId="38277"/>
    <cellStyle name="SAPBEXfilterDrill 2 2 3 2 3" xfId="38278"/>
    <cellStyle name="SAPBEXfilterDrill 2 2 3 2 3 2" xfId="38279"/>
    <cellStyle name="SAPBEXfilterDrill 2 2 3 2 3 2 2" xfId="38280"/>
    <cellStyle name="SAPBEXfilterDrill 2 2 3 2 3 2 2 2" xfId="38281"/>
    <cellStyle name="SAPBEXfilterDrill 2 2 3 2 3 2 2 3" xfId="38282"/>
    <cellStyle name="SAPBEXfilterDrill 2 2 3 2 3 2 3" xfId="38283"/>
    <cellStyle name="SAPBEXfilterDrill 2 2 3 2 3 2 3 2" xfId="38284"/>
    <cellStyle name="SAPBEXfilterDrill 2 2 3 2 3 2 3 3" xfId="38285"/>
    <cellStyle name="SAPBEXfilterDrill 2 2 3 2 3 2 4" xfId="38286"/>
    <cellStyle name="SAPBEXfilterDrill 2 2 3 2 3 2 5" xfId="38287"/>
    <cellStyle name="SAPBEXfilterDrill 2 2 3 2 3 3" xfId="38288"/>
    <cellStyle name="SAPBEXfilterDrill 2 2 3 2 3 3 2" xfId="38289"/>
    <cellStyle name="SAPBEXfilterDrill 2 2 3 2 3 3 3" xfId="38290"/>
    <cellStyle name="SAPBEXfilterDrill 2 2 3 2 3 4" xfId="38291"/>
    <cellStyle name="SAPBEXfilterDrill 2 2 3 2 3 4 2" xfId="38292"/>
    <cellStyle name="SAPBEXfilterDrill 2 2 3 2 3 4 3" xfId="38293"/>
    <cellStyle name="SAPBEXfilterDrill 2 2 3 2 3 5" xfId="38294"/>
    <cellStyle name="SAPBEXfilterDrill 2 2 3 2 3 6" xfId="38295"/>
    <cellStyle name="SAPBEXfilterDrill 2 2 3 2 4" xfId="38296"/>
    <cellStyle name="SAPBEXfilterDrill 2 2 3 2 4 2" xfId="38297"/>
    <cellStyle name="SAPBEXfilterDrill 2 2 3 2 4 2 2" xfId="38298"/>
    <cellStyle name="SAPBEXfilterDrill 2 2 3 2 4 2 3" xfId="38299"/>
    <cellStyle name="SAPBEXfilterDrill 2 2 3 2 4 3" xfId="38300"/>
    <cellStyle name="SAPBEXfilterDrill 2 2 3 2 4 3 2" xfId="38301"/>
    <cellStyle name="SAPBEXfilterDrill 2 2 3 2 4 3 3" xfId="38302"/>
    <cellStyle name="SAPBEXfilterDrill 2 2 3 2 4 4" xfId="38303"/>
    <cellStyle name="SAPBEXfilterDrill 2 2 3 2 4 5" xfId="38304"/>
    <cellStyle name="SAPBEXfilterDrill 2 2 3 2 5" xfId="38305"/>
    <cellStyle name="SAPBEXfilterDrill 2 2 3 2 5 2" xfId="38306"/>
    <cellStyle name="SAPBEXfilterDrill 2 2 3 2 5 3" xfId="38307"/>
    <cellStyle name="SAPBEXfilterDrill 2 2 3 2 6" xfId="38308"/>
    <cellStyle name="SAPBEXfilterDrill 2 2 3 2 6 2" xfId="38309"/>
    <cellStyle name="SAPBEXfilterDrill 2 2 3 2 6 3" xfId="38310"/>
    <cellStyle name="SAPBEXfilterDrill 2 2 3 2 7" xfId="38311"/>
    <cellStyle name="SAPBEXfilterDrill 2 2 3 2 8" xfId="38312"/>
    <cellStyle name="SAPBEXfilterDrill 2 2 3 3" xfId="38313"/>
    <cellStyle name="SAPBEXfilterDrill 2 2 3 3 2" xfId="38314"/>
    <cellStyle name="SAPBEXfilterDrill 2 2 3 3 2 2" xfId="38315"/>
    <cellStyle name="SAPBEXfilterDrill 2 2 3 3 2 2 2" xfId="38316"/>
    <cellStyle name="SAPBEXfilterDrill 2 2 3 3 2 2 3" xfId="38317"/>
    <cellStyle name="SAPBEXfilterDrill 2 2 3 3 2 3" xfId="38318"/>
    <cellStyle name="SAPBEXfilterDrill 2 2 3 3 2 3 2" xfId="38319"/>
    <cellStyle name="SAPBEXfilterDrill 2 2 3 3 2 3 3" xfId="38320"/>
    <cellStyle name="SAPBEXfilterDrill 2 2 3 3 2 4" xfId="38321"/>
    <cellStyle name="SAPBEXfilterDrill 2 2 3 3 2 5" xfId="38322"/>
    <cellStyle name="SAPBEXfilterDrill 2 2 3 3 3" xfId="38323"/>
    <cellStyle name="SAPBEXfilterDrill 2 2 3 3 3 2" xfId="38324"/>
    <cellStyle name="SAPBEXfilterDrill 2 2 3 3 3 2 2" xfId="38325"/>
    <cellStyle name="SAPBEXfilterDrill 2 2 3 3 3 2 3" xfId="38326"/>
    <cellStyle name="SAPBEXfilterDrill 2 2 3 3 3 3" xfId="38327"/>
    <cellStyle name="SAPBEXfilterDrill 2 2 3 3 3 3 2" xfId="38328"/>
    <cellStyle name="SAPBEXfilterDrill 2 2 3 3 3 3 3" xfId="38329"/>
    <cellStyle name="SAPBEXfilterDrill 2 2 3 3 3 4" xfId="38330"/>
    <cellStyle name="SAPBEXfilterDrill 2 2 3 3 3 5" xfId="38331"/>
    <cellStyle name="SAPBEXfilterDrill 2 2 3 3 4" xfId="38332"/>
    <cellStyle name="SAPBEXfilterDrill 2 2 3 3 4 2" xfId="38333"/>
    <cellStyle name="SAPBEXfilterDrill 2 2 3 3 4 3" xfId="38334"/>
    <cellStyle name="SAPBEXfilterDrill 2 2 3 3 5" xfId="38335"/>
    <cellStyle name="SAPBEXfilterDrill 2 2 3 3 5 2" xfId="38336"/>
    <cellStyle name="SAPBEXfilterDrill 2 2 3 3 5 3" xfId="38337"/>
    <cellStyle name="SAPBEXfilterDrill 2 2 3 3 6" xfId="38338"/>
    <cellStyle name="SAPBEXfilterDrill 2 2 3 3 7" xfId="38339"/>
    <cellStyle name="SAPBEXfilterDrill 2 2 3 4" xfId="38340"/>
    <cellStyle name="SAPBEXfilterDrill 2 2 3 4 2" xfId="38341"/>
    <cellStyle name="SAPBEXfilterDrill 2 2 3 4 2 2" xfId="38342"/>
    <cellStyle name="SAPBEXfilterDrill 2 2 3 4 2 2 2" xfId="38343"/>
    <cellStyle name="SAPBEXfilterDrill 2 2 3 4 2 2 3" xfId="38344"/>
    <cellStyle name="SAPBEXfilterDrill 2 2 3 4 2 3" xfId="38345"/>
    <cellStyle name="SAPBEXfilterDrill 2 2 3 4 2 3 2" xfId="38346"/>
    <cellStyle name="SAPBEXfilterDrill 2 2 3 4 2 3 3" xfId="38347"/>
    <cellStyle name="SAPBEXfilterDrill 2 2 3 4 2 4" xfId="38348"/>
    <cellStyle name="SAPBEXfilterDrill 2 2 3 4 2 5" xfId="38349"/>
    <cellStyle name="SAPBEXfilterDrill 2 2 3 4 3" xfId="38350"/>
    <cellStyle name="SAPBEXfilterDrill 2 2 3 4 3 2" xfId="38351"/>
    <cellStyle name="SAPBEXfilterDrill 2 2 3 4 3 3" xfId="38352"/>
    <cellStyle name="SAPBEXfilterDrill 2 2 3 4 4" xfId="38353"/>
    <cellStyle name="SAPBEXfilterDrill 2 2 3 4 4 2" xfId="38354"/>
    <cellStyle name="SAPBEXfilterDrill 2 2 3 4 4 3" xfId="38355"/>
    <cellStyle name="SAPBEXfilterDrill 2 2 3 4 5" xfId="38356"/>
    <cellStyle name="SAPBEXfilterDrill 2 2 3 4 6" xfId="38357"/>
    <cellStyle name="SAPBEXfilterDrill 2 2 3 5" xfId="38358"/>
    <cellStyle name="SAPBEXfilterDrill 2 2 3 5 2" xfId="38359"/>
    <cellStyle name="SAPBEXfilterDrill 2 2 3 5 2 2" xfId="38360"/>
    <cellStyle name="SAPBEXfilterDrill 2 2 3 5 2 3" xfId="38361"/>
    <cellStyle name="SAPBEXfilterDrill 2 2 3 5 3" xfId="38362"/>
    <cellStyle name="SAPBEXfilterDrill 2 2 3 5 3 2" xfId="38363"/>
    <cellStyle name="SAPBEXfilterDrill 2 2 3 5 3 3" xfId="38364"/>
    <cellStyle name="SAPBEXfilterDrill 2 2 3 5 4" xfId="38365"/>
    <cellStyle name="SAPBEXfilterDrill 2 2 3 5 5" xfId="38366"/>
    <cellStyle name="SAPBEXfilterDrill 2 2 3 6" xfId="38367"/>
    <cellStyle name="SAPBEXfilterDrill 2 2 3 6 2" xfId="38368"/>
    <cellStyle name="SAPBEXfilterDrill 2 2 3 6 3" xfId="38369"/>
    <cellStyle name="SAPBEXfilterDrill 2 2 3 7" xfId="38370"/>
    <cellStyle name="SAPBEXfilterDrill 2 2 3 7 2" xfId="38371"/>
    <cellStyle name="SAPBEXfilterDrill 2 2 3 7 3" xfId="38372"/>
    <cellStyle name="SAPBEXfilterDrill 2 2 3 8" xfId="38373"/>
    <cellStyle name="SAPBEXfilterDrill 2 2 3 9" xfId="38374"/>
    <cellStyle name="SAPBEXfilterDrill 2 2 4" xfId="38375"/>
    <cellStyle name="SAPBEXfilterDrill 2 2 4 2" xfId="38376"/>
    <cellStyle name="SAPBEXfilterDrill 2 2 4 2 2" xfId="38377"/>
    <cellStyle name="SAPBEXfilterDrill 2 2 4 2 2 2" xfId="38378"/>
    <cellStyle name="SAPBEXfilterDrill 2 2 4 2 2 2 2" xfId="38379"/>
    <cellStyle name="SAPBEXfilterDrill 2 2 4 2 2 2 3" xfId="38380"/>
    <cellStyle name="SAPBEXfilterDrill 2 2 4 2 2 3" xfId="38381"/>
    <cellStyle name="SAPBEXfilterDrill 2 2 4 2 2 3 2" xfId="38382"/>
    <cellStyle name="SAPBEXfilterDrill 2 2 4 2 2 3 3" xfId="38383"/>
    <cellStyle name="SAPBEXfilterDrill 2 2 4 2 2 4" xfId="38384"/>
    <cellStyle name="SAPBEXfilterDrill 2 2 4 2 2 5" xfId="38385"/>
    <cellStyle name="SAPBEXfilterDrill 2 2 4 2 3" xfId="38386"/>
    <cellStyle name="SAPBEXfilterDrill 2 2 4 2 3 2" xfId="38387"/>
    <cellStyle name="SAPBEXfilterDrill 2 2 4 2 3 2 2" xfId="38388"/>
    <cellStyle name="SAPBEXfilterDrill 2 2 4 2 3 2 3" xfId="38389"/>
    <cellStyle name="SAPBEXfilterDrill 2 2 4 2 3 3" xfId="38390"/>
    <cellStyle name="SAPBEXfilterDrill 2 2 4 2 3 3 2" xfId="38391"/>
    <cellStyle name="SAPBEXfilterDrill 2 2 4 2 3 3 3" xfId="38392"/>
    <cellStyle name="SAPBEXfilterDrill 2 2 4 2 3 4" xfId="38393"/>
    <cellStyle name="SAPBEXfilterDrill 2 2 4 2 3 5" xfId="38394"/>
    <cellStyle name="SAPBEXfilterDrill 2 2 4 2 4" xfId="38395"/>
    <cellStyle name="SAPBEXfilterDrill 2 2 4 2 4 2" xfId="38396"/>
    <cellStyle name="SAPBEXfilterDrill 2 2 4 2 4 3" xfId="38397"/>
    <cellStyle name="SAPBEXfilterDrill 2 2 4 2 5" xfId="38398"/>
    <cellStyle name="SAPBEXfilterDrill 2 2 4 2 5 2" xfId="38399"/>
    <cellStyle name="SAPBEXfilterDrill 2 2 4 2 5 3" xfId="38400"/>
    <cellStyle name="SAPBEXfilterDrill 2 2 4 2 6" xfId="38401"/>
    <cellStyle name="SAPBEXfilterDrill 2 2 4 2 7" xfId="38402"/>
    <cellStyle name="SAPBEXfilterDrill 2 2 4 3" xfId="38403"/>
    <cellStyle name="SAPBEXfilterDrill 2 2 4 3 2" xfId="38404"/>
    <cellStyle name="SAPBEXfilterDrill 2 2 4 3 2 2" xfId="38405"/>
    <cellStyle name="SAPBEXfilterDrill 2 2 4 3 2 2 2" xfId="38406"/>
    <cellStyle name="SAPBEXfilterDrill 2 2 4 3 2 2 3" xfId="38407"/>
    <cellStyle name="SAPBEXfilterDrill 2 2 4 3 2 3" xfId="38408"/>
    <cellStyle name="SAPBEXfilterDrill 2 2 4 3 2 3 2" xfId="38409"/>
    <cellStyle name="SAPBEXfilterDrill 2 2 4 3 2 3 3" xfId="38410"/>
    <cellStyle name="SAPBEXfilterDrill 2 2 4 3 2 4" xfId="38411"/>
    <cellStyle name="SAPBEXfilterDrill 2 2 4 3 2 5" xfId="38412"/>
    <cellStyle name="SAPBEXfilterDrill 2 2 4 3 3" xfId="38413"/>
    <cellStyle name="SAPBEXfilterDrill 2 2 4 3 3 2" xfId="38414"/>
    <cellStyle name="SAPBEXfilterDrill 2 2 4 3 3 3" xfId="38415"/>
    <cellStyle name="SAPBEXfilterDrill 2 2 4 3 4" xfId="38416"/>
    <cellStyle name="SAPBEXfilterDrill 2 2 4 3 4 2" xfId="38417"/>
    <cellStyle name="SAPBEXfilterDrill 2 2 4 3 4 3" xfId="38418"/>
    <cellStyle name="SAPBEXfilterDrill 2 2 4 3 5" xfId="38419"/>
    <cellStyle name="SAPBEXfilterDrill 2 2 4 3 6" xfId="38420"/>
    <cellStyle name="SAPBEXfilterDrill 2 2 4 4" xfId="38421"/>
    <cellStyle name="SAPBEXfilterDrill 2 2 4 4 2" xfId="38422"/>
    <cellStyle name="SAPBEXfilterDrill 2 2 4 4 2 2" xfId="38423"/>
    <cellStyle name="SAPBEXfilterDrill 2 2 4 4 2 3" xfId="38424"/>
    <cellStyle name="SAPBEXfilterDrill 2 2 4 4 3" xfId="38425"/>
    <cellStyle name="SAPBEXfilterDrill 2 2 4 4 3 2" xfId="38426"/>
    <cellStyle name="SAPBEXfilterDrill 2 2 4 4 3 3" xfId="38427"/>
    <cellStyle name="SAPBEXfilterDrill 2 2 4 4 4" xfId="38428"/>
    <cellStyle name="SAPBEXfilterDrill 2 2 4 4 5" xfId="38429"/>
    <cellStyle name="SAPBEXfilterDrill 2 2 4 5" xfId="38430"/>
    <cellStyle name="SAPBEXfilterDrill 2 2 4 5 2" xfId="38431"/>
    <cellStyle name="SAPBEXfilterDrill 2 2 4 5 3" xfId="38432"/>
    <cellStyle name="SAPBEXfilterDrill 2 2 4 6" xfId="38433"/>
    <cellStyle name="SAPBEXfilterDrill 2 2 4 6 2" xfId="38434"/>
    <cellStyle name="SAPBEXfilterDrill 2 2 4 6 3" xfId="38435"/>
    <cellStyle name="SAPBEXfilterDrill 2 2 4 7" xfId="38436"/>
    <cellStyle name="SAPBEXfilterDrill 2 2 4 8" xfId="38437"/>
    <cellStyle name="SAPBEXfilterDrill 2 2 5" xfId="38438"/>
    <cellStyle name="SAPBEXfilterDrill 2 2 5 2" xfId="38439"/>
    <cellStyle name="SAPBEXfilterDrill 2 2 5 2 2" xfId="38440"/>
    <cellStyle name="SAPBEXfilterDrill 2 2 5 2 2 2" xfId="38441"/>
    <cellStyle name="SAPBEXfilterDrill 2 2 5 2 2 3" xfId="38442"/>
    <cellStyle name="SAPBEXfilterDrill 2 2 5 2 3" xfId="38443"/>
    <cellStyle name="SAPBEXfilterDrill 2 2 5 2 3 2" xfId="38444"/>
    <cellStyle name="SAPBEXfilterDrill 2 2 5 2 3 3" xfId="38445"/>
    <cellStyle name="SAPBEXfilterDrill 2 2 5 2 4" xfId="38446"/>
    <cellStyle name="SAPBEXfilterDrill 2 2 5 2 5" xfId="38447"/>
    <cellStyle name="SAPBEXfilterDrill 2 2 5 3" xfId="38448"/>
    <cellStyle name="SAPBEXfilterDrill 2 2 5 3 2" xfId="38449"/>
    <cellStyle name="SAPBEXfilterDrill 2 2 5 3 2 2" xfId="38450"/>
    <cellStyle name="SAPBEXfilterDrill 2 2 5 3 2 3" xfId="38451"/>
    <cellStyle name="SAPBEXfilterDrill 2 2 5 3 3" xfId="38452"/>
    <cellStyle name="SAPBEXfilterDrill 2 2 5 3 3 2" xfId="38453"/>
    <cellStyle name="SAPBEXfilterDrill 2 2 5 3 3 3" xfId="38454"/>
    <cellStyle name="SAPBEXfilterDrill 2 2 5 3 4" xfId="38455"/>
    <cellStyle name="SAPBEXfilterDrill 2 2 5 3 5" xfId="38456"/>
    <cellStyle name="SAPBEXfilterDrill 2 2 5 4" xfId="38457"/>
    <cellStyle name="SAPBEXfilterDrill 2 2 5 4 2" xfId="38458"/>
    <cellStyle name="SAPBEXfilterDrill 2 2 5 4 3" xfId="38459"/>
    <cellStyle name="SAPBEXfilterDrill 2 2 5 5" xfId="38460"/>
    <cellStyle name="SAPBEXfilterDrill 2 2 5 5 2" xfId="38461"/>
    <cellStyle name="SAPBEXfilterDrill 2 2 5 5 3" xfId="38462"/>
    <cellStyle name="SAPBEXfilterDrill 2 2 5 6" xfId="38463"/>
    <cellStyle name="SAPBEXfilterDrill 2 2 5 7" xfId="38464"/>
    <cellStyle name="SAPBEXfilterDrill 2 2 6" xfId="38465"/>
    <cellStyle name="SAPBEXfilterDrill 2 2 6 2" xfId="38466"/>
    <cellStyle name="SAPBEXfilterDrill 2 2 6 2 2" xfId="38467"/>
    <cellStyle name="SAPBEXfilterDrill 2 2 6 2 2 2" xfId="38468"/>
    <cellStyle name="SAPBEXfilterDrill 2 2 6 2 2 3" xfId="38469"/>
    <cellStyle name="SAPBEXfilterDrill 2 2 6 2 3" xfId="38470"/>
    <cellStyle name="SAPBEXfilterDrill 2 2 6 2 3 2" xfId="38471"/>
    <cellStyle name="SAPBEXfilterDrill 2 2 6 2 3 3" xfId="38472"/>
    <cellStyle name="SAPBEXfilterDrill 2 2 6 2 4" xfId="38473"/>
    <cellStyle name="SAPBEXfilterDrill 2 2 6 2 5" xfId="38474"/>
    <cellStyle name="SAPBEXfilterDrill 2 2 6 3" xfId="38475"/>
    <cellStyle name="SAPBEXfilterDrill 2 2 6 3 2" xfId="38476"/>
    <cellStyle name="SAPBEXfilterDrill 2 2 6 3 3" xfId="38477"/>
    <cellStyle name="SAPBEXfilterDrill 2 2 6 4" xfId="38478"/>
    <cellStyle name="SAPBEXfilterDrill 2 2 6 4 2" xfId="38479"/>
    <cellStyle name="SAPBEXfilterDrill 2 2 6 4 3" xfId="38480"/>
    <cellStyle name="SAPBEXfilterDrill 2 2 6 5" xfId="38481"/>
    <cellStyle name="SAPBEXfilterDrill 2 2 6 6" xfId="38482"/>
    <cellStyle name="SAPBEXfilterDrill 2 2 7" xfId="38483"/>
    <cellStyle name="SAPBEXfilterDrill 2 2 7 2" xfId="38484"/>
    <cellStyle name="SAPBEXfilterDrill 2 2 7 2 2" xfId="38485"/>
    <cellStyle name="SAPBEXfilterDrill 2 2 7 2 3" xfId="38486"/>
    <cellStyle name="SAPBEXfilterDrill 2 2 7 3" xfId="38487"/>
    <cellStyle name="SAPBEXfilterDrill 2 2 7 3 2" xfId="38488"/>
    <cellStyle name="SAPBEXfilterDrill 2 2 7 3 3" xfId="38489"/>
    <cellStyle name="SAPBEXfilterDrill 2 2 7 4" xfId="38490"/>
    <cellStyle name="SAPBEXfilterDrill 2 2 7 5" xfId="38491"/>
    <cellStyle name="SAPBEXfilterDrill 2 2 8" xfId="38492"/>
    <cellStyle name="SAPBEXfilterDrill 2 2 8 2" xfId="38493"/>
    <cellStyle name="SAPBEXfilterDrill 2 2 8 3" xfId="38494"/>
    <cellStyle name="SAPBEXfilterDrill 2 2 9" xfId="38495"/>
    <cellStyle name="SAPBEXfilterDrill 2 2 9 2" xfId="38496"/>
    <cellStyle name="SAPBEXfilterDrill 2 2 9 3" xfId="38497"/>
    <cellStyle name="SAPBEXfilterDrill 2 3" xfId="38498"/>
    <cellStyle name="SAPBEXfilterDrill 2 3 10" xfId="38499"/>
    <cellStyle name="SAPBEXfilterDrill 2 3 2" xfId="38500"/>
    <cellStyle name="SAPBEXfilterDrill 2 3 2 2" xfId="38501"/>
    <cellStyle name="SAPBEXfilterDrill 2 3 2 2 2" xfId="38502"/>
    <cellStyle name="SAPBEXfilterDrill 2 3 2 2 2 2" xfId="38503"/>
    <cellStyle name="SAPBEXfilterDrill 2 3 2 2 2 2 2" xfId="38504"/>
    <cellStyle name="SAPBEXfilterDrill 2 3 2 2 2 2 3" xfId="38505"/>
    <cellStyle name="SAPBEXfilterDrill 2 3 2 2 2 3" xfId="38506"/>
    <cellStyle name="SAPBEXfilterDrill 2 3 2 2 2 3 2" xfId="38507"/>
    <cellStyle name="SAPBEXfilterDrill 2 3 2 2 2 3 3" xfId="38508"/>
    <cellStyle name="SAPBEXfilterDrill 2 3 2 2 2 4" xfId="38509"/>
    <cellStyle name="SAPBEXfilterDrill 2 3 2 2 2 5" xfId="38510"/>
    <cellStyle name="SAPBEXfilterDrill 2 3 2 2 3" xfId="38511"/>
    <cellStyle name="SAPBEXfilterDrill 2 3 2 2 3 2" xfId="38512"/>
    <cellStyle name="SAPBEXfilterDrill 2 3 2 2 3 2 2" xfId="38513"/>
    <cellStyle name="SAPBEXfilterDrill 2 3 2 2 3 2 3" xfId="38514"/>
    <cellStyle name="SAPBEXfilterDrill 2 3 2 2 3 3" xfId="38515"/>
    <cellStyle name="SAPBEXfilterDrill 2 3 2 2 3 3 2" xfId="38516"/>
    <cellStyle name="SAPBEXfilterDrill 2 3 2 2 3 3 3" xfId="38517"/>
    <cellStyle name="SAPBEXfilterDrill 2 3 2 2 3 4" xfId="38518"/>
    <cellStyle name="SAPBEXfilterDrill 2 3 2 2 3 5" xfId="38519"/>
    <cellStyle name="SAPBEXfilterDrill 2 3 2 2 4" xfId="38520"/>
    <cellStyle name="SAPBEXfilterDrill 2 3 2 2 4 2" xfId="38521"/>
    <cellStyle name="SAPBEXfilterDrill 2 3 2 2 4 3" xfId="38522"/>
    <cellStyle name="SAPBEXfilterDrill 2 3 2 2 5" xfId="38523"/>
    <cellStyle name="SAPBEXfilterDrill 2 3 2 2 5 2" xfId="38524"/>
    <cellStyle name="SAPBEXfilterDrill 2 3 2 2 5 3" xfId="38525"/>
    <cellStyle name="SAPBEXfilterDrill 2 3 2 2 6" xfId="38526"/>
    <cellStyle name="SAPBEXfilterDrill 2 3 2 2 7" xfId="38527"/>
    <cellStyle name="SAPBEXfilterDrill 2 3 2 3" xfId="38528"/>
    <cellStyle name="SAPBEXfilterDrill 2 3 2 3 2" xfId="38529"/>
    <cellStyle name="SAPBEXfilterDrill 2 3 2 3 2 2" xfId="38530"/>
    <cellStyle name="SAPBEXfilterDrill 2 3 2 3 2 2 2" xfId="38531"/>
    <cellStyle name="SAPBEXfilterDrill 2 3 2 3 2 2 3" xfId="38532"/>
    <cellStyle name="SAPBEXfilterDrill 2 3 2 3 2 3" xfId="38533"/>
    <cellStyle name="SAPBEXfilterDrill 2 3 2 3 2 3 2" xfId="38534"/>
    <cellStyle name="SAPBEXfilterDrill 2 3 2 3 2 3 3" xfId="38535"/>
    <cellStyle name="SAPBEXfilterDrill 2 3 2 3 2 4" xfId="38536"/>
    <cellStyle name="SAPBEXfilterDrill 2 3 2 3 2 5" xfId="38537"/>
    <cellStyle name="SAPBEXfilterDrill 2 3 2 3 3" xfId="38538"/>
    <cellStyle name="SAPBEXfilterDrill 2 3 2 3 3 2" xfId="38539"/>
    <cellStyle name="SAPBEXfilterDrill 2 3 2 3 3 3" xfId="38540"/>
    <cellStyle name="SAPBEXfilterDrill 2 3 2 3 4" xfId="38541"/>
    <cellStyle name="SAPBEXfilterDrill 2 3 2 3 4 2" xfId="38542"/>
    <cellStyle name="SAPBEXfilterDrill 2 3 2 3 4 3" xfId="38543"/>
    <cellStyle name="SAPBEXfilterDrill 2 3 2 3 5" xfId="38544"/>
    <cellStyle name="SAPBEXfilterDrill 2 3 2 3 6" xfId="38545"/>
    <cellStyle name="SAPBEXfilterDrill 2 3 2 4" xfId="38546"/>
    <cellStyle name="SAPBEXfilterDrill 2 3 2 4 2" xfId="38547"/>
    <cellStyle name="SAPBEXfilterDrill 2 3 2 4 2 2" xfId="38548"/>
    <cellStyle name="SAPBEXfilterDrill 2 3 2 4 2 3" xfId="38549"/>
    <cellStyle name="SAPBEXfilterDrill 2 3 2 4 3" xfId="38550"/>
    <cellStyle name="SAPBEXfilterDrill 2 3 2 4 3 2" xfId="38551"/>
    <cellStyle name="SAPBEXfilterDrill 2 3 2 4 3 3" xfId="38552"/>
    <cellStyle name="SAPBEXfilterDrill 2 3 2 4 4" xfId="38553"/>
    <cellStyle name="SAPBEXfilterDrill 2 3 2 4 5" xfId="38554"/>
    <cellStyle name="SAPBEXfilterDrill 2 3 2 5" xfId="38555"/>
    <cellStyle name="SAPBEXfilterDrill 2 3 2 5 2" xfId="38556"/>
    <cellStyle name="SAPBEXfilterDrill 2 3 2 5 3" xfId="38557"/>
    <cellStyle name="SAPBEXfilterDrill 2 3 2 6" xfId="38558"/>
    <cellStyle name="SAPBEXfilterDrill 2 3 2 6 2" xfId="38559"/>
    <cellStyle name="SAPBEXfilterDrill 2 3 2 6 3" xfId="38560"/>
    <cellStyle name="SAPBEXfilterDrill 2 3 2 7" xfId="38561"/>
    <cellStyle name="SAPBEXfilterDrill 2 3 2 8" xfId="38562"/>
    <cellStyle name="SAPBEXfilterDrill 2 3 3" xfId="38563"/>
    <cellStyle name="SAPBEXfilterDrill 2 3 3 2" xfId="38564"/>
    <cellStyle name="SAPBEXfilterDrill 2 3 3 2 2" xfId="38565"/>
    <cellStyle name="SAPBEXfilterDrill 2 3 3 2 2 2" xfId="38566"/>
    <cellStyle name="SAPBEXfilterDrill 2 3 3 2 2 2 2" xfId="38567"/>
    <cellStyle name="SAPBEXfilterDrill 2 3 3 2 2 2 3" xfId="38568"/>
    <cellStyle name="SAPBEXfilterDrill 2 3 3 2 2 3" xfId="38569"/>
    <cellStyle name="SAPBEXfilterDrill 2 3 3 2 2 3 2" xfId="38570"/>
    <cellStyle name="SAPBEXfilterDrill 2 3 3 2 2 3 3" xfId="38571"/>
    <cellStyle name="SAPBEXfilterDrill 2 3 3 2 2 4" xfId="38572"/>
    <cellStyle name="SAPBEXfilterDrill 2 3 3 2 2 5" xfId="38573"/>
    <cellStyle name="SAPBEXfilterDrill 2 3 3 2 3" xfId="38574"/>
    <cellStyle name="SAPBEXfilterDrill 2 3 3 2 3 2" xfId="38575"/>
    <cellStyle name="SAPBEXfilterDrill 2 3 3 2 3 2 2" xfId="38576"/>
    <cellStyle name="SAPBEXfilterDrill 2 3 3 2 3 2 3" xfId="38577"/>
    <cellStyle name="SAPBEXfilterDrill 2 3 3 2 3 3" xfId="38578"/>
    <cellStyle name="SAPBEXfilterDrill 2 3 3 2 3 3 2" xfId="38579"/>
    <cellStyle name="SAPBEXfilterDrill 2 3 3 2 3 3 3" xfId="38580"/>
    <cellStyle name="SAPBEXfilterDrill 2 3 3 2 3 4" xfId="38581"/>
    <cellStyle name="SAPBEXfilterDrill 2 3 3 2 3 5" xfId="38582"/>
    <cellStyle name="SAPBEXfilterDrill 2 3 3 2 4" xfId="38583"/>
    <cellStyle name="SAPBEXfilterDrill 2 3 3 2 4 2" xfId="38584"/>
    <cellStyle name="SAPBEXfilterDrill 2 3 3 2 4 3" xfId="38585"/>
    <cellStyle name="SAPBEXfilterDrill 2 3 3 2 5" xfId="38586"/>
    <cellStyle name="SAPBEXfilterDrill 2 3 3 2 5 2" xfId="38587"/>
    <cellStyle name="SAPBEXfilterDrill 2 3 3 2 5 3" xfId="38588"/>
    <cellStyle name="SAPBEXfilterDrill 2 3 3 2 6" xfId="38589"/>
    <cellStyle name="SAPBEXfilterDrill 2 3 3 2 7" xfId="38590"/>
    <cellStyle name="SAPBEXfilterDrill 2 3 3 3" xfId="38591"/>
    <cellStyle name="SAPBEXfilterDrill 2 3 3 3 2" xfId="38592"/>
    <cellStyle name="SAPBEXfilterDrill 2 3 3 3 2 2" xfId="38593"/>
    <cellStyle name="SAPBEXfilterDrill 2 3 3 3 2 2 2" xfId="38594"/>
    <cellStyle name="SAPBEXfilterDrill 2 3 3 3 2 2 3" xfId="38595"/>
    <cellStyle name="SAPBEXfilterDrill 2 3 3 3 2 3" xfId="38596"/>
    <cellStyle name="SAPBEXfilterDrill 2 3 3 3 2 3 2" xfId="38597"/>
    <cellStyle name="SAPBEXfilterDrill 2 3 3 3 2 3 3" xfId="38598"/>
    <cellStyle name="SAPBEXfilterDrill 2 3 3 3 2 4" xfId="38599"/>
    <cellStyle name="SAPBEXfilterDrill 2 3 3 3 2 5" xfId="38600"/>
    <cellStyle name="SAPBEXfilterDrill 2 3 3 3 3" xfId="38601"/>
    <cellStyle name="SAPBEXfilterDrill 2 3 3 3 3 2" xfId="38602"/>
    <cellStyle name="SAPBEXfilterDrill 2 3 3 3 3 3" xfId="38603"/>
    <cellStyle name="SAPBEXfilterDrill 2 3 3 3 4" xfId="38604"/>
    <cellStyle name="SAPBEXfilterDrill 2 3 3 3 4 2" xfId="38605"/>
    <cellStyle name="SAPBEXfilterDrill 2 3 3 3 4 3" xfId="38606"/>
    <cellStyle name="SAPBEXfilterDrill 2 3 3 3 5" xfId="38607"/>
    <cellStyle name="SAPBEXfilterDrill 2 3 3 3 6" xfId="38608"/>
    <cellStyle name="SAPBEXfilterDrill 2 3 3 4" xfId="38609"/>
    <cellStyle name="SAPBEXfilterDrill 2 3 3 4 2" xfId="38610"/>
    <cellStyle name="SAPBEXfilterDrill 2 3 3 4 2 2" xfId="38611"/>
    <cellStyle name="SAPBEXfilterDrill 2 3 3 4 2 3" xfId="38612"/>
    <cellStyle name="SAPBEXfilterDrill 2 3 3 4 3" xfId="38613"/>
    <cellStyle name="SAPBEXfilterDrill 2 3 3 4 3 2" xfId="38614"/>
    <cellStyle name="SAPBEXfilterDrill 2 3 3 4 3 3" xfId="38615"/>
    <cellStyle name="SAPBEXfilterDrill 2 3 3 4 4" xfId="38616"/>
    <cellStyle name="SAPBEXfilterDrill 2 3 3 4 5" xfId="38617"/>
    <cellStyle name="SAPBEXfilterDrill 2 3 3 5" xfId="38618"/>
    <cellStyle name="SAPBEXfilterDrill 2 3 3 5 2" xfId="38619"/>
    <cellStyle name="SAPBEXfilterDrill 2 3 3 5 3" xfId="38620"/>
    <cellStyle name="SAPBEXfilterDrill 2 3 3 6" xfId="38621"/>
    <cellStyle name="SAPBEXfilterDrill 2 3 3 6 2" xfId="38622"/>
    <cellStyle name="SAPBEXfilterDrill 2 3 3 6 3" xfId="38623"/>
    <cellStyle name="SAPBEXfilterDrill 2 3 3 7" xfId="38624"/>
    <cellStyle name="SAPBEXfilterDrill 2 3 3 8" xfId="38625"/>
    <cellStyle name="SAPBEXfilterDrill 2 3 4" xfId="38626"/>
    <cellStyle name="SAPBEXfilterDrill 2 3 4 2" xfId="38627"/>
    <cellStyle name="SAPBEXfilterDrill 2 3 4 2 2" xfId="38628"/>
    <cellStyle name="SAPBEXfilterDrill 2 3 4 2 2 2" xfId="38629"/>
    <cellStyle name="SAPBEXfilterDrill 2 3 4 2 2 3" xfId="38630"/>
    <cellStyle name="SAPBEXfilterDrill 2 3 4 2 3" xfId="38631"/>
    <cellStyle name="SAPBEXfilterDrill 2 3 4 2 3 2" xfId="38632"/>
    <cellStyle name="SAPBEXfilterDrill 2 3 4 2 3 3" xfId="38633"/>
    <cellStyle name="SAPBEXfilterDrill 2 3 4 2 4" xfId="38634"/>
    <cellStyle name="SAPBEXfilterDrill 2 3 4 2 5" xfId="38635"/>
    <cellStyle name="SAPBEXfilterDrill 2 3 4 3" xfId="38636"/>
    <cellStyle name="SAPBEXfilterDrill 2 3 4 3 2" xfId="38637"/>
    <cellStyle name="SAPBEXfilterDrill 2 3 4 3 2 2" xfId="38638"/>
    <cellStyle name="SAPBEXfilterDrill 2 3 4 3 2 3" xfId="38639"/>
    <cellStyle name="SAPBEXfilterDrill 2 3 4 3 3" xfId="38640"/>
    <cellStyle name="SAPBEXfilterDrill 2 3 4 3 3 2" xfId="38641"/>
    <cellStyle name="SAPBEXfilterDrill 2 3 4 3 3 3" xfId="38642"/>
    <cellStyle name="SAPBEXfilterDrill 2 3 4 3 4" xfId="38643"/>
    <cellStyle name="SAPBEXfilterDrill 2 3 4 3 5" xfId="38644"/>
    <cellStyle name="SAPBEXfilterDrill 2 3 4 4" xfId="38645"/>
    <cellStyle name="SAPBEXfilterDrill 2 3 4 4 2" xfId="38646"/>
    <cellStyle name="SAPBEXfilterDrill 2 3 4 4 3" xfId="38647"/>
    <cellStyle name="SAPBEXfilterDrill 2 3 4 5" xfId="38648"/>
    <cellStyle name="SAPBEXfilterDrill 2 3 4 5 2" xfId="38649"/>
    <cellStyle name="SAPBEXfilterDrill 2 3 4 5 3" xfId="38650"/>
    <cellStyle name="SAPBEXfilterDrill 2 3 4 6" xfId="38651"/>
    <cellStyle name="SAPBEXfilterDrill 2 3 4 7" xfId="38652"/>
    <cellStyle name="SAPBEXfilterDrill 2 3 5" xfId="38653"/>
    <cellStyle name="SAPBEXfilterDrill 2 3 5 2" xfId="38654"/>
    <cellStyle name="SAPBEXfilterDrill 2 3 5 2 2" xfId="38655"/>
    <cellStyle name="SAPBEXfilterDrill 2 3 5 2 2 2" xfId="38656"/>
    <cellStyle name="SAPBEXfilterDrill 2 3 5 2 2 3" xfId="38657"/>
    <cellStyle name="SAPBEXfilterDrill 2 3 5 2 3" xfId="38658"/>
    <cellStyle name="SAPBEXfilterDrill 2 3 5 2 3 2" xfId="38659"/>
    <cellStyle name="SAPBEXfilterDrill 2 3 5 2 3 3" xfId="38660"/>
    <cellStyle name="SAPBEXfilterDrill 2 3 5 2 4" xfId="38661"/>
    <cellStyle name="SAPBEXfilterDrill 2 3 5 2 5" xfId="38662"/>
    <cellStyle name="SAPBEXfilterDrill 2 3 5 3" xfId="38663"/>
    <cellStyle name="SAPBEXfilterDrill 2 3 5 3 2" xfId="38664"/>
    <cellStyle name="SAPBEXfilterDrill 2 3 5 3 3" xfId="38665"/>
    <cellStyle name="SAPBEXfilterDrill 2 3 5 4" xfId="38666"/>
    <cellStyle name="SAPBEXfilterDrill 2 3 5 4 2" xfId="38667"/>
    <cellStyle name="SAPBEXfilterDrill 2 3 5 4 3" xfId="38668"/>
    <cellStyle name="SAPBEXfilterDrill 2 3 5 5" xfId="38669"/>
    <cellStyle name="SAPBEXfilterDrill 2 3 5 6" xfId="38670"/>
    <cellStyle name="SAPBEXfilterDrill 2 3 6" xfId="38671"/>
    <cellStyle name="SAPBEXfilterDrill 2 3 6 2" xfId="38672"/>
    <cellStyle name="SAPBEXfilterDrill 2 3 6 2 2" xfId="38673"/>
    <cellStyle name="SAPBEXfilterDrill 2 3 6 2 3" xfId="38674"/>
    <cellStyle name="SAPBEXfilterDrill 2 3 6 3" xfId="38675"/>
    <cellStyle name="SAPBEXfilterDrill 2 3 6 3 2" xfId="38676"/>
    <cellStyle name="SAPBEXfilterDrill 2 3 6 3 3" xfId="38677"/>
    <cellStyle name="SAPBEXfilterDrill 2 3 6 4" xfId="38678"/>
    <cellStyle name="SAPBEXfilterDrill 2 3 6 5" xfId="38679"/>
    <cellStyle name="SAPBEXfilterDrill 2 3 7" xfId="38680"/>
    <cellStyle name="SAPBEXfilterDrill 2 3 7 2" xfId="38681"/>
    <cellStyle name="SAPBEXfilterDrill 2 3 7 3" xfId="38682"/>
    <cellStyle name="SAPBEXfilterDrill 2 3 8" xfId="38683"/>
    <cellStyle name="SAPBEXfilterDrill 2 3 8 2" xfId="38684"/>
    <cellStyle name="SAPBEXfilterDrill 2 3 8 3" xfId="38685"/>
    <cellStyle name="SAPBEXfilterDrill 2 3 9" xfId="38686"/>
    <cellStyle name="SAPBEXfilterDrill 2 4" xfId="38687"/>
    <cellStyle name="SAPBEXfilterDrill 2 4 2" xfId="38688"/>
    <cellStyle name="SAPBEXfilterDrill 2 4 2 2" xfId="38689"/>
    <cellStyle name="SAPBEXfilterDrill 2 4 2 2 2" xfId="38690"/>
    <cellStyle name="SAPBEXfilterDrill 2 4 2 2 2 2" xfId="38691"/>
    <cellStyle name="SAPBEXfilterDrill 2 4 2 2 2 2 2" xfId="38692"/>
    <cellStyle name="SAPBEXfilterDrill 2 4 2 2 2 2 3" xfId="38693"/>
    <cellStyle name="SAPBEXfilterDrill 2 4 2 2 2 3" xfId="38694"/>
    <cellStyle name="SAPBEXfilterDrill 2 4 2 2 2 3 2" xfId="38695"/>
    <cellStyle name="SAPBEXfilterDrill 2 4 2 2 2 3 3" xfId="38696"/>
    <cellStyle name="SAPBEXfilterDrill 2 4 2 2 2 4" xfId="38697"/>
    <cellStyle name="SAPBEXfilterDrill 2 4 2 2 2 5" xfId="38698"/>
    <cellStyle name="SAPBEXfilterDrill 2 4 2 2 3" xfId="38699"/>
    <cellStyle name="SAPBEXfilterDrill 2 4 2 2 3 2" xfId="38700"/>
    <cellStyle name="SAPBEXfilterDrill 2 4 2 2 3 2 2" xfId="38701"/>
    <cellStyle name="SAPBEXfilterDrill 2 4 2 2 3 2 3" xfId="38702"/>
    <cellStyle name="SAPBEXfilterDrill 2 4 2 2 3 3" xfId="38703"/>
    <cellStyle name="SAPBEXfilterDrill 2 4 2 2 3 3 2" xfId="38704"/>
    <cellStyle name="SAPBEXfilterDrill 2 4 2 2 3 3 3" xfId="38705"/>
    <cellStyle name="SAPBEXfilterDrill 2 4 2 2 3 4" xfId="38706"/>
    <cellStyle name="SAPBEXfilterDrill 2 4 2 2 3 5" xfId="38707"/>
    <cellStyle name="SAPBEXfilterDrill 2 4 2 2 4" xfId="38708"/>
    <cellStyle name="SAPBEXfilterDrill 2 4 2 2 4 2" xfId="38709"/>
    <cellStyle name="SAPBEXfilterDrill 2 4 2 2 4 3" xfId="38710"/>
    <cellStyle name="SAPBEXfilterDrill 2 4 2 2 5" xfId="38711"/>
    <cellStyle name="SAPBEXfilterDrill 2 4 2 2 5 2" xfId="38712"/>
    <cellStyle name="SAPBEXfilterDrill 2 4 2 2 5 3" xfId="38713"/>
    <cellStyle name="SAPBEXfilterDrill 2 4 2 2 6" xfId="38714"/>
    <cellStyle name="SAPBEXfilterDrill 2 4 2 2 7" xfId="38715"/>
    <cellStyle name="SAPBEXfilterDrill 2 4 2 3" xfId="38716"/>
    <cellStyle name="SAPBEXfilterDrill 2 4 2 3 2" xfId="38717"/>
    <cellStyle name="SAPBEXfilterDrill 2 4 2 3 2 2" xfId="38718"/>
    <cellStyle name="SAPBEXfilterDrill 2 4 2 3 2 2 2" xfId="38719"/>
    <cellStyle name="SAPBEXfilterDrill 2 4 2 3 2 2 3" xfId="38720"/>
    <cellStyle name="SAPBEXfilterDrill 2 4 2 3 2 3" xfId="38721"/>
    <cellStyle name="SAPBEXfilterDrill 2 4 2 3 2 3 2" xfId="38722"/>
    <cellStyle name="SAPBEXfilterDrill 2 4 2 3 2 3 3" xfId="38723"/>
    <cellStyle name="SAPBEXfilterDrill 2 4 2 3 2 4" xfId="38724"/>
    <cellStyle name="SAPBEXfilterDrill 2 4 2 3 2 5" xfId="38725"/>
    <cellStyle name="SAPBEXfilterDrill 2 4 2 3 3" xfId="38726"/>
    <cellStyle name="SAPBEXfilterDrill 2 4 2 3 3 2" xfId="38727"/>
    <cellStyle name="SAPBEXfilterDrill 2 4 2 3 3 3" xfId="38728"/>
    <cellStyle name="SAPBEXfilterDrill 2 4 2 3 4" xfId="38729"/>
    <cellStyle name="SAPBEXfilterDrill 2 4 2 3 4 2" xfId="38730"/>
    <cellStyle name="SAPBEXfilterDrill 2 4 2 3 4 3" xfId="38731"/>
    <cellStyle name="SAPBEXfilterDrill 2 4 2 3 5" xfId="38732"/>
    <cellStyle name="SAPBEXfilterDrill 2 4 2 3 6" xfId="38733"/>
    <cellStyle name="SAPBEXfilterDrill 2 4 2 4" xfId="38734"/>
    <cellStyle name="SAPBEXfilterDrill 2 4 2 4 2" xfId="38735"/>
    <cellStyle name="SAPBEXfilterDrill 2 4 2 4 2 2" xfId="38736"/>
    <cellStyle name="SAPBEXfilterDrill 2 4 2 4 2 3" xfId="38737"/>
    <cellStyle name="SAPBEXfilterDrill 2 4 2 4 3" xfId="38738"/>
    <cellStyle name="SAPBEXfilterDrill 2 4 2 4 3 2" xfId="38739"/>
    <cellStyle name="SAPBEXfilterDrill 2 4 2 4 3 3" xfId="38740"/>
    <cellStyle name="SAPBEXfilterDrill 2 4 2 4 4" xfId="38741"/>
    <cellStyle name="SAPBEXfilterDrill 2 4 2 4 5" xfId="38742"/>
    <cellStyle name="SAPBEXfilterDrill 2 4 2 5" xfId="38743"/>
    <cellStyle name="SAPBEXfilterDrill 2 4 2 5 2" xfId="38744"/>
    <cellStyle name="SAPBEXfilterDrill 2 4 2 5 3" xfId="38745"/>
    <cellStyle name="SAPBEXfilterDrill 2 4 2 6" xfId="38746"/>
    <cellStyle name="SAPBEXfilterDrill 2 4 2 6 2" xfId="38747"/>
    <cellStyle name="SAPBEXfilterDrill 2 4 2 6 3" xfId="38748"/>
    <cellStyle name="SAPBEXfilterDrill 2 4 2 7" xfId="38749"/>
    <cellStyle name="SAPBEXfilterDrill 2 4 2 8" xfId="38750"/>
    <cellStyle name="SAPBEXfilterDrill 2 4 3" xfId="38751"/>
    <cellStyle name="SAPBEXfilterDrill 2 4 3 2" xfId="38752"/>
    <cellStyle name="SAPBEXfilterDrill 2 4 3 2 2" xfId="38753"/>
    <cellStyle name="SAPBEXfilterDrill 2 4 3 2 2 2" xfId="38754"/>
    <cellStyle name="SAPBEXfilterDrill 2 4 3 2 2 3" xfId="38755"/>
    <cellStyle name="SAPBEXfilterDrill 2 4 3 2 3" xfId="38756"/>
    <cellStyle name="SAPBEXfilterDrill 2 4 3 2 3 2" xfId="38757"/>
    <cellStyle name="SAPBEXfilterDrill 2 4 3 2 3 3" xfId="38758"/>
    <cellStyle name="SAPBEXfilterDrill 2 4 3 2 4" xfId="38759"/>
    <cellStyle name="SAPBEXfilterDrill 2 4 3 2 5" xfId="38760"/>
    <cellStyle name="SAPBEXfilterDrill 2 4 3 3" xfId="38761"/>
    <cellStyle name="SAPBEXfilterDrill 2 4 3 3 2" xfId="38762"/>
    <cellStyle name="SAPBEXfilterDrill 2 4 3 3 2 2" xfId="38763"/>
    <cellStyle name="SAPBEXfilterDrill 2 4 3 3 2 3" xfId="38764"/>
    <cellStyle name="SAPBEXfilterDrill 2 4 3 3 3" xfId="38765"/>
    <cellStyle name="SAPBEXfilterDrill 2 4 3 3 3 2" xfId="38766"/>
    <cellStyle name="SAPBEXfilterDrill 2 4 3 3 3 3" xfId="38767"/>
    <cellStyle name="SAPBEXfilterDrill 2 4 3 3 4" xfId="38768"/>
    <cellStyle name="SAPBEXfilterDrill 2 4 3 3 5" xfId="38769"/>
    <cellStyle name="SAPBEXfilterDrill 2 4 3 4" xfId="38770"/>
    <cellStyle name="SAPBEXfilterDrill 2 4 3 4 2" xfId="38771"/>
    <cellStyle name="SAPBEXfilterDrill 2 4 3 4 3" xfId="38772"/>
    <cellStyle name="SAPBEXfilterDrill 2 4 3 5" xfId="38773"/>
    <cellStyle name="SAPBEXfilterDrill 2 4 3 5 2" xfId="38774"/>
    <cellStyle name="SAPBEXfilterDrill 2 4 3 5 3" xfId="38775"/>
    <cellStyle name="SAPBEXfilterDrill 2 4 3 6" xfId="38776"/>
    <cellStyle name="SAPBEXfilterDrill 2 4 3 7" xfId="38777"/>
    <cellStyle name="SAPBEXfilterDrill 2 4 4" xfId="38778"/>
    <cellStyle name="SAPBEXfilterDrill 2 4 4 2" xfId="38779"/>
    <cellStyle name="SAPBEXfilterDrill 2 4 4 2 2" xfId="38780"/>
    <cellStyle name="SAPBEXfilterDrill 2 4 4 2 2 2" xfId="38781"/>
    <cellStyle name="SAPBEXfilterDrill 2 4 4 2 2 3" xfId="38782"/>
    <cellStyle name="SAPBEXfilterDrill 2 4 4 2 3" xfId="38783"/>
    <cellStyle name="SAPBEXfilterDrill 2 4 4 2 3 2" xfId="38784"/>
    <cellStyle name="SAPBEXfilterDrill 2 4 4 2 3 3" xfId="38785"/>
    <cellStyle name="SAPBEXfilterDrill 2 4 4 2 4" xfId="38786"/>
    <cellStyle name="SAPBEXfilterDrill 2 4 4 2 5" xfId="38787"/>
    <cellStyle name="SAPBEXfilterDrill 2 4 4 3" xfId="38788"/>
    <cellStyle name="SAPBEXfilterDrill 2 4 4 3 2" xfId="38789"/>
    <cellStyle name="SAPBEXfilterDrill 2 4 4 3 3" xfId="38790"/>
    <cellStyle name="SAPBEXfilterDrill 2 4 4 4" xfId="38791"/>
    <cellStyle name="SAPBEXfilterDrill 2 4 4 4 2" xfId="38792"/>
    <cellStyle name="SAPBEXfilterDrill 2 4 4 4 3" xfId="38793"/>
    <cellStyle name="SAPBEXfilterDrill 2 4 4 5" xfId="38794"/>
    <cellStyle name="SAPBEXfilterDrill 2 4 4 6" xfId="38795"/>
    <cellStyle name="SAPBEXfilterDrill 2 4 5" xfId="38796"/>
    <cellStyle name="SAPBEXfilterDrill 2 4 5 2" xfId="38797"/>
    <cellStyle name="SAPBEXfilterDrill 2 4 5 2 2" xfId="38798"/>
    <cellStyle name="SAPBEXfilterDrill 2 4 5 2 3" xfId="38799"/>
    <cellStyle name="SAPBEXfilterDrill 2 4 5 3" xfId="38800"/>
    <cellStyle name="SAPBEXfilterDrill 2 4 5 3 2" xfId="38801"/>
    <cellStyle name="SAPBEXfilterDrill 2 4 5 3 3" xfId="38802"/>
    <cellStyle name="SAPBEXfilterDrill 2 4 5 4" xfId="38803"/>
    <cellStyle name="SAPBEXfilterDrill 2 4 5 5" xfId="38804"/>
    <cellStyle name="SAPBEXfilterDrill 2 4 6" xfId="38805"/>
    <cellStyle name="SAPBEXfilterDrill 2 4 6 2" xfId="38806"/>
    <cellStyle name="SAPBEXfilterDrill 2 4 6 3" xfId="38807"/>
    <cellStyle name="SAPBEXfilterDrill 2 4 7" xfId="38808"/>
    <cellStyle name="SAPBEXfilterDrill 2 4 7 2" xfId="38809"/>
    <cellStyle name="SAPBEXfilterDrill 2 4 7 3" xfId="38810"/>
    <cellStyle name="SAPBEXfilterDrill 2 4 8" xfId="38811"/>
    <cellStyle name="SAPBEXfilterDrill 2 4 9" xfId="38812"/>
    <cellStyle name="SAPBEXfilterDrill 2 5" xfId="38813"/>
    <cellStyle name="SAPBEXfilterDrill 2 5 2" xfId="38814"/>
    <cellStyle name="SAPBEXfilterDrill 2 5 2 2" xfId="38815"/>
    <cellStyle name="SAPBEXfilterDrill 2 5 2 2 2" xfId="38816"/>
    <cellStyle name="SAPBEXfilterDrill 2 5 2 2 2 2" xfId="38817"/>
    <cellStyle name="SAPBEXfilterDrill 2 5 2 2 2 3" xfId="38818"/>
    <cellStyle name="SAPBEXfilterDrill 2 5 2 2 3" xfId="38819"/>
    <cellStyle name="SAPBEXfilterDrill 2 5 2 2 3 2" xfId="38820"/>
    <cellStyle name="SAPBEXfilterDrill 2 5 2 2 3 3" xfId="38821"/>
    <cellStyle name="SAPBEXfilterDrill 2 5 2 2 4" xfId="38822"/>
    <cellStyle name="SAPBEXfilterDrill 2 5 2 2 5" xfId="38823"/>
    <cellStyle name="SAPBEXfilterDrill 2 5 2 3" xfId="38824"/>
    <cellStyle name="SAPBEXfilterDrill 2 5 2 3 2" xfId="38825"/>
    <cellStyle name="SAPBEXfilterDrill 2 5 2 3 2 2" xfId="38826"/>
    <cellStyle name="SAPBEXfilterDrill 2 5 2 3 2 3" xfId="38827"/>
    <cellStyle name="SAPBEXfilterDrill 2 5 2 3 3" xfId="38828"/>
    <cellStyle name="SAPBEXfilterDrill 2 5 2 3 3 2" xfId="38829"/>
    <cellStyle name="SAPBEXfilterDrill 2 5 2 3 3 3" xfId="38830"/>
    <cellStyle name="SAPBEXfilterDrill 2 5 2 3 4" xfId="38831"/>
    <cellStyle name="SAPBEXfilterDrill 2 5 2 3 5" xfId="38832"/>
    <cellStyle name="SAPBEXfilterDrill 2 5 2 4" xfId="38833"/>
    <cellStyle name="SAPBEXfilterDrill 2 5 2 4 2" xfId="38834"/>
    <cellStyle name="SAPBEXfilterDrill 2 5 2 4 3" xfId="38835"/>
    <cellStyle name="SAPBEXfilterDrill 2 5 2 5" xfId="38836"/>
    <cellStyle name="SAPBEXfilterDrill 2 5 2 5 2" xfId="38837"/>
    <cellStyle name="SAPBEXfilterDrill 2 5 2 5 3" xfId="38838"/>
    <cellStyle name="SAPBEXfilterDrill 2 5 2 6" xfId="38839"/>
    <cellStyle name="SAPBEXfilterDrill 2 5 2 7" xfId="38840"/>
    <cellStyle name="SAPBEXfilterDrill 2 5 3" xfId="38841"/>
    <cellStyle name="SAPBEXfilterDrill 2 5 3 2" xfId="38842"/>
    <cellStyle name="SAPBEXfilterDrill 2 5 3 2 2" xfId="38843"/>
    <cellStyle name="SAPBEXfilterDrill 2 5 3 2 2 2" xfId="38844"/>
    <cellStyle name="SAPBEXfilterDrill 2 5 3 2 2 3" xfId="38845"/>
    <cellStyle name="SAPBEXfilterDrill 2 5 3 2 3" xfId="38846"/>
    <cellStyle name="SAPBEXfilterDrill 2 5 3 2 3 2" xfId="38847"/>
    <cellStyle name="SAPBEXfilterDrill 2 5 3 2 3 3" xfId="38848"/>
    <cellStyle name="SAPBEXfilterDrill 2 5 3 2 4" xfId="38849"/>
    <cellStyle name="SAPBEXfilterDrill 2 5 3 2 5" xfId="38850"/>
    <cellStyle name="SAPBEXfilterDrill 2 5 3 3" xfId="38851"/>
    <cellStyle name="SAPBEXfilterDrill 2 5 3 3 2" xfId="38852"/>
    <cellStyle name="SAPBEXfilterDrill 2 5 3 3 3" xfId="38853"/>
    <cellStyle name="SAPBEXfilterDrill 2 5 3 4" xfId="38854"/>
    <cellStyle name="SAPBEXfilterDrill 2 5 3 4 2" xfId="38855"/>
    <cellStyle name="SAPBEXfilterDrill 2 5 3 4 3" xfId="38856"/>
    <cellStyle name="SAPBEXfilterDrill 2 5 3 5" xfId="38857"/>
    <cellStyle name="SAPBEXfilterDrill 2 5 3 6" xfId="38858"/>
    <cellStyle name="SAPBEXfilterDrill 2 5 4" xfId="38859"/>
    <cellStyle name="SAPBEXfilterDrill 2 5 4 2" xfId="38860"/>
    <cellStyle name="SAPBEXfilterDrill 2 5 4 2 2" xfId="38861"/>
    <cellStyle name="SAPBEXfilterDrill 2 5 4 2 3" xfId="38862"/>
    <cellStyle name="SAPBEXfilterDrill 2 5 4 3" xfId="38863"/>
    <cellStyle name="SAPBEXfilterDrill 2 5 4 3 2" xfId="38864"/>
    <cellStyle name="SAPBEXfilterDrill 2 5 4 3 3" xfId="38865"/>
    <cellStyle name="SAPBEXfilterDrill 2 5 4 4" xfId="38866"/>
    <cellStyle name="SAPBEXfilterDrill 2 5 4 5" xfId="38867"/>
    <cellStyle name="SAPBEXfilterDrill 2 5 5" xfId="38868"/>
    <cellStyle name="SAPBEXfilterDrill 2 5 5 2" xfId="38869"/>
    <cellStyle name="SAPBEXfilterDrill 2 5 5 3" xfId="38870"/>
    <cellStyle name="SAPBEXfilterDrill 2 5 6" xfId="38871"/>
    <cellStyle name="SAPBEXfilterDrill 2 5 6 2" xfId="38872"/>
    <cellStyle name="SAPBEXfilterDrill 2 5 6 3" xfId="38873"/>
    <cellStyle name="SAPBEXfilterDrill 2 5 7" xfId="38874"/>
    <cellStyle name="SAPBEXfilterDrill 2 5 8" xfId="38875"/>
    <cellStyle name="SAPBEXfilterDrill 2 6" xfId="38876"/>
    <cellStyle name="SAPBEXfilterDrill 2 6 2" xfId="38877"/>
    <cellStyle name="SAPBEXfilterDrill 2 6 2 2" xfId="38878"/>
    <cellStyle name="SAPBEXfilterDrill 2 6 2 2 2" xfId="38879"/>
    <cellStyle name="SAPBEXfilterDrill 2 6 2 2 3" xfId="38880"/>
    <cellStyle name="SAPBEXfilterDrill 2 6 2 3" xfId="38881"/>
    <cellStyle name="SAPBEXfilterDrill 2 6 2 3 2" xfId="38882"/>
    <cellStyle name="SAPBEXfilterDrill 2 6 2 3 3" xfId="38883"/>
    <cellStyle name="SAPBEXfilterDrill 2 6 2 4" xfId="38884"/>
    <cellStyle name="SAPBEXfilterDrill 2 6 2 5" xfId="38885"/>
    <cellStyle name="SAPBEXfilterDrill 2 6 3" xfId="38886"/>
    <cellStyle name="SAPBEXfilterDrill 2 6 3 2" xfId="38887"/>
    <cellStyle name="SAPBEXfilterDrill 2 6 3 2 2" xfId="38888"/>
    <cellStyle name="SAPBEXfilterDrill 2 6 3 2 3" xfId="38889"/>
    <cellStyle name="SAPBEXfilterDrill 2 6 3 3" xfId="38890"/>
    <cellStyle name="SAPBEXfilterDrill 2 6 3 3 2" xfId="38891"/>
    <cellStyle name="SAPBEXfilterDrill 2 6 3 3 3" xfId="38892"/>
    <cellStyle name="SAPBEXfilterDrill 2 6 3 4" xfId="38893"/>
    <cellStyle name="SAPBEXfilterDrill 2 6 3 5" xfId="38894"/>
    <cellStyle name="SAPBEXfilterDrill 2 6 4" xfId="38895"/>
    <cellStyle name="SAPBEXfilterDrill 2 6 4 2" xfId="38896"/>
    <cellStyle name="SAPBEXfilterDrill 2 6 4 3" xfId="38897"/>
    <cellStyle name="SAPBEXfilterDrill 2 6 5" xfId="38898"/>
    <cellStyle name="SAPBEXfilterDrill 2 6 5 2" xfId="38899"/>
    <cellStyle name="SAPBEXfilterDrill 2 6 5 3" xfId="38900"/>
    <cellStyle name="SAPBEXfilterDrill 2 6 6" xfId="38901"/>
    <cellStyle name="SAPBEXfilterDrill 2 6 7" xfId="38902"/>
    <cellStyle name="SAPBEXfilterDrill 2 7" xfId="38903"/>
    <cellStyle name="SAPBEXfilterDrill 2 7 2" xfId="38904"/>
    <cellStyle name="SAPBEXfilterDrill 2 7 2 2" xfId="38905"/>
    <cellStyle name="SAPBEXfilterDrill 2 7 2 2 2" xfId="38906"/>
    <cellStyle name="SAPBEXfilterDrill 2 7 2 2 3" xfId="38907"/>
    <cellStyle name="SAPBEXfilterDrill 2 7 2 3" xfId="38908"/>
    <cellStyle name="SAPBEXfilterDrill 2 7 2 3 2" xfId="38909"/>
    <cellStyle name="SAPBEXfilterDrill 2 7 2 3 3" xfId="38910"/>
    <cellStyle name="SAPBEXfilterDrill 2 7 2 4" xfId="38911"/>
    <cellStyle name="SAPBEXfilterDrill 2 7 2 5" xfId="38912"/>
    <cellStyle name="SAPBEXfilterDrill 2 7 3" xfId="38913"/>
    <cellStyle name="SAPBEXfilterDrill 2 7 3 2" xfId="38914"/>
    <cellStyle name="SAPBEXfilterDrill 2 7 3 3" xfId="38915"/>
    <cellStyle name="SAPBEXfilterDrill 2 7 4" xfId="38916"/>
    <cellStyle name="SAPBEXfilterDrill 2 7 4 2" xfId="38917"/>
    <cellStyle name="SAPBEXfilterDrill 2 7 4 3" xfId="38918"/>
    <cellStyle name="SAPBEXfilterDrill 2 7 5" xfId="38919"/>
    <cellStyle name="SAPBEXfilterDrill 2 7 6" xfId="38920"/>
    <cellStyle name="SAPBEXfilterDrill 2 8" xfId="38921"/>
    <cellStyle name="SAPBEXfilterDrill 2 8 2" xfId="38922"/>
    <cellStyle name="SAPBEXfilterDrill 2 8 2 2" xfId="38923"/>
    <cellStyle name="SAPBEXfilterDrill 2 8 2 3" xfId="38924"/>
    <cellStyle name="SAPBEXfilterDrill 2 8 3" xfId="38925"/>
    <cellStyle name="SAPBEXfilterDrill 2 8 3 2" xfId="38926"/>
    <cellStyle name="SAPBEXfilterDrill 2 8 3 3" xfId="38927"/>
    <cellStyle name="SAPBEXfilterDrill 2 8 4" xfId="38928"/>
    <cellStyle name="SAPBEXfilterDrill 2 8 5" xfId="38929"/>
    <cellStyle name="SAPBEXfilterDrill 2 9" xfId="38930"/>
    <cellStyle name="SAPBEXfilterDrill 2 9 2" xfId="38931"/>
    <cellStyle name="SAPBEXfilterDrill 2 9 3" xfId="38932"/>
    <cellStyle name="SAPBEXfilterDrill 2_15-FINANCEIRAS" xfId="38933"/>
    <cellStyle name="SAPBEXfilterDrill 3" xfId="38934"/>
    <cellStyle name="SAPBEXfilterDrill 3 10" xfId="38935"/>
    <cellStyle name="SAPBEXfilterDrill 3 11" xfId="38936"/>
    <cellStyle name="SAPBEXfilterDrill 3 2" xfId="38937"/>
    <cellStyle name="SAPBEXfilterDrill 3 2 10" xfId="38938"/>
    <cellStyle name="SAPBEXfilterDrill 3 2 2" xfId="38939"/>
    <cellStyle name="SAPBEXfilterDrill 3 2 2 2" xfId="38940"/>
    <cellStyle name="SAPBEXfilterDrill 3 2 2 2 2" xfId="38941"/>
    <cellStyle name="SAPBEXfilterDrill 3 2 2 2 2 2" xfId="38942"/>
    <cellStyle name="SAPBEXfilterDrill 3 2 2 2 2 2 2" xfId="38943"/>
    <cellStyle name="SAPBEXfilterDrill 3 2 2 2 2 2 3" xfId="38944"/>
    <cellStyle name="SAPBEXfilterDrill 3 2 2 2 2 3" xfId="38945"/>
    <cellStyle name="SAPBEXfilterDrill 3 2 2 2 2 3 2" xfId="38946"/>
    <cellStyle name="SAPBEXfilterDrill 3 2 2 2 2 3 3" xfId="38947"/>
    <cellStyle name="SAPBEXfilterDrill 3 2 2 2 2 4" xfId="38948"/>
    <cellStyle name="SAPBEXfilterDrill 3 2 2 2 2 5" xfId="38949"/>
    <cellStyle name="SAPBEXfilterDrill 3 2 2 2 3" xfId="38950"/>
    <cellStyle name="SAPBEXfilterDrill 3 2 2 2 3 2" xfId="38951"/>
    <cellStyle name="SAPBEXfilterDrill 3 2 2 2 3 2 2" xfId="38952"/>
    <cellStyle name="SAPBEXfilterDrill 3 2 2 2 3 2 3" xfId="38953"/>
    <cellStyle name="SAPBEXfilterDrill 3 2 2 2 3 3" xfId="38954"/>
    <cellStyle name="SAPBEXfilterDrill 3 2 2 2 3 3 2" xfId="38955"/>
    <cellStyle name="SAPBEXfilterDrill 3 2 2 2 3 3 3" xfId="38956"/>
    <cellStyle name="SAPBEXfilterDrill 3 2 2 2 3 4" xfId="38957"/>
    <cellStyle name="SAPBEXfilterDrill 3 2 2 2 3 5" xfId="38958"/>
    <cellStyle name="SAPBEXfilterDrill 3 2 2 2 4" xfId="38959"/>
    <cellStyle name="SAPBEXfilterDrill 3 2 2 2 4 2" xfId="38960"/>
    <cellStyle name="SAPBEXfilterDrill 3 2 2 2 4 3" xfId="38961"/>
    <cellStyle name="SAPBEXfilterDrill 3 2 2 2 5" xfId="38962"/>
    <cellStyle name="SAPBEXfilterDrill 3 2 2 2 5 2" xfId="38963"/>
    <cellStyle name="SAPBEXfilterDrill 3 2 2 2 5 3" xfId="38964"/>
    <cellStyle name="SAPBEXfilterDrill 3 2 2 2 6" xfId="38965"/>
    <cellStyle name="SAPBEXfilterDrill 3 2 2 2 7" xfId="38966"/>
    <cellStyle name="SAPBEXfilterDrill 3 2 2 3" xfId="38967"/>
    <cellStyle name="SAPBEXfilterDrill 3 2 2 3 2" xfId="38968"/>
    <cellStyle name="SAPBEXfilterDrill 3 2 2 3 2 2" xfId="38969"/>
    <cellStyle name="SAPBEXfilterDrill 3 2 2 3 2 2 2" xfId="38970"/>
    <cellStyle name="SAPBEXfilterDrill 3 2 2 3 2 2 3" xfId="38971"/>
    <cellStyle name="SAPBEXfilterDrill 3 2 2 3 2 3" xfId="38972"/>
    <cellStyle name="SAPBEXfilterDrill 3 2 2 3 2 3 2" xfId="38973"/>
    <cellStyle name="SAPBEXfilterDrill 3 2 2 3 2 3 3" xfId="38974"/>
    <cellStyle name="SAPBEXfilterDrill 3 2 2 3 2 4" xfId="38975"/>
    <cellStyle name="SAPBEXfilterDrill 3 2 2 3 2 5" xfId="38976"/>
    <cellStyle name="SAPBEXfilterDrill 3 2 2 3 3" xfId="38977"/>
    <cellStyle name="SAPBEXfilterDrill 3 2 2 3 3 2" xfId="38978"/>
    <cellStyle name="SAPBEXfilterDrill 3 2 2 3 3 3" xfId="38979"/>
    <cellStyle name="SAPBEXfilterDrill 3 2 2 3 4" xfId="38980"/>
    <cellStyle name="SAPBEXfilterDrill 3 2 2 3 4 2" xfId="38981"/>
    <cellStyle name="SAPBEXfilterDrill 3 2 2 3 4 3" xfId="38982"/>
    <cellStyle name="SAPBEXfilterDrill 3 2 2 3 5" xfId="38983"/>
    <cellStyle name="SAPBEXfilterDrill 3 2 2 3 6" xfId="38984"/>
    <cellStyle name="SAPBEXfilterDrill 3 2 2 4" xfId="38985"/>
    <cellStyle name="SAPBEXfilterDrill 3 2 2 4 2" xfId="38986"/>
    <cellStyle name="SAPBEXfilterDrill 3 2 2 4 2 2" xfId="38987"/>
    <cellStyle name="SAPBEXfilterDrill 3 2 2 4 2 3" xfId="38988"/>
    <cellStyle name="SAPBEXfilterDrill 3 2 2 4 3" xfId="38989"/>
    <cellStyle name="SAPBEXfilterDrill 3 2 2 4 3 2" xfId="38990"/>
    <cellStyle name="SAPBEXfilterDrill 3 2 2 4 3 3" xfId="38991"/>
    <cellStyle name="SAPBEXfilterDrill 3 2 2 4 4" xfId="38992"/>
    <cellStyle name="SAPBEXfilterDrill 3 2 2 4 5" xfId="38993"/>
    <cellStyle name="SAPBEXfilterDrill 3 2 2 5" xfId="38994"/>
    <cellStyle name="SAPBEXfilterDrill 3 2 2 5 2" xfId="38995"/>
    <cellStyle name="SAPBEXfilterDrill 3 2 2 5 3" xfId="38996"/>
    <cellStyle name="SAPBEXfilterDrill 3 2 2 6" xfId="38997"/>
    <cellStyle name="SAPBEXfilterDrill 3 2 2 6 2" xfId="38998"/>
    <cellStyle name="SAPBEXfilterDrill 3 2 2 6 3" xfId="38999"/>
    <cellStyle name="SAPBEXfilterDrill 3 2 2 7" xfId="39000"/>
    <cellStyle name="SAPBEXfilterDrill 3 2 2 8" xfId="39001"/>
    <cellStyle name="SAPBEXfilterDrill 3 2 3" xfId="39002"/>
    <cellStyle name="SAPBEXfilterDrill 3 2 3 2" xfId="39003"/>
    <cellStyle name="SAPBEXfilterDrill 3 2 3 2 2" xfId="39004"/>
    <cellStyle name="SAPBEXfilterDrill 3 2 3 2 2 2" xfId="39005"/>
    <cellStyle name="SAPBEXfilterDrill 3 2 3 2 2 2 2" xfId="39006"/>
    <cellStyle name="SAPBEXfilterDrill 3 2 3 2 2 2 3" xfId="39007"/>
    <cellStyle name="SAPBEXfilterDrill 3 2 3 2 2 3" xfId="39008"/>
    <cellStyle name="SAPBEXfilterDrill 3 2 3 2 2 3 2" xfId="39009"/>
    <cellStyle name="SAPBEXfilterDrill 3 2 3 2 2 3 3" xfId="39010"/>
    <cellStyle name="SAPBEXfilterDrill 3 2 3 2 2 4" xfId="39011"/>
    <cellStyle name="SAPBEXfilterDrill 3 2 3 2 2 5" xfId="39012"/>
    <cellStyle name="SAPBEXfilterDrill 3 2 3 2 3" xfId="39013"/>
    <cellStyle name="SAPBEXfilterDrill 3 2 3 2 3 2" xfId="39014"/>
    <cellStyle name="SAPBEXfilterDrill 3 2 3 2 3 2 2" xfId="39015"/>
    <cellStyle name="SAPBEXfilterDrill 3 2 3 2 3 2 3" xfId="39016"/>
    <cellStyle name="SAPBEXfilterDrill 3 2 3 2 3 3" xfId="39017"/>
    <cellStyle name="SAPBEXfilterDrill 3 2 3 2 3 3 2" xfId="39018"/>
    <cellStyle name="SAPBEXfilterDrill 3 2 3 2 3 3 3" xfId="39019"/>
    <cellStyle name="SAPBEXfilterDrill 3 2 3 2 3 4" xfId="39020"/>
    <cellStyle name="SAPBEXfilterDrill 3 2 3 2 3 5" xfId="39021"/>
    <cellStyle name="SAPBEXfilterDrill 3 2 3 2 4" xfId="39022"/>
    <cellStyle name="SAPBEXfilterDrill 3 2 3 2 4 2" xfId="39023"/>
    <cellStyle name="SAPBEXfilterDrill 3 2 3 2 4 3" xfId="39024"/>
    <cellStyle name="SAPBEXfilterDrill 3 2 3 2 5" xfId="39025"/>
    <cellStyle name="SAPBEXfilterDrill 3 2 3 2 5 2" xfId="39026"/>
    <cellStyle name="SAPBEXfilterDrill 3 2 3 2 5 3" xfId="39027"/>
    <cellStyle name="SAPBEXfilterDrill 3 2 3 2 6" xfId="39028"/>
    <cellStyle name="SAPBEXfilterDrill 3 2 3 2 7" xfId="39029"/>
    <cellStyle name="SAPBEXfilterDrill 3 2 3 3" xfId="39030"/>
    <cellStyle name="SAPBEXfilterDrill 3 2 3 3 2" xfId="39031"/>
    <cellStyle name="SAPBEXfilterDrill 3 2 3 3 2 2" xfId="39032"/>
    <cellStyle name="SAPBEXfilterDrill 3 2 3 3 2 2 2" xfId="39033"/>
    <cellStyle name="SAPBEXfilterDrill 3 2 3 3 2 2 3" xfId="39034"/>
    <cellStyle name="SAPBEXfilterDrill 3 2 3 3 2 3" xfId="39035"/>
    <cellStyle name="SAPBEXfilterDrill 3 2 3 3 2 3 2" xfId="39036"/>
    <cellStyle name="SAPBEXfilterDrill 3 2 3 3 2 3 3" xfId="39037"/>
    <cellStyle name="SAPBEXfilterDrill 3 2 3 3 2 4" xfId="39038"/>
    <cellStyle name="SAPBEXfilterDrill 3 2 3 3 2 5" xfId="39039"/>
    <cellStyle name="SAPBEXfilterDrill 3 2 3 3 3" xfId="39040"/>
    <cellStyle name="SAPBEXfilterDrill 3 2 3 3 3 2" xfId="39041"/>
    <cellStyle name="SAPBEXfilterDrill 3 2 3 3 3 3" xfId="39042"/>
    <cellStyle name="SAPBEXfilterDrill 3 2 3 3 4" xfId="39043"/>
    <cellStyle name="SAPBEXfilterDrill 3 2 3 3 4 2" xfId="39044"/>
    <cellStyle name="SAPBEXfilterDrill 3 2 3 3 4 3" xfId="39045"/>
    <cellStyle name="SAPBEXfilterDrill 3 2 3 3 5" xfId="39046"/>
    <cellStyle name="SAPBEXfilterDrill 3 2 3 3 6" xfId="39047"/>
    <cellStyle name="SAPBEXfilterDrill 3 2 3 4" xfId="39048"/>
    <cellStyle name="SAPBEXfilterDrill 3 2 3 4 2" xfId="39049"/>
    <cellStyle name="SAPBEXfilterDrill 3 2 3 4 2 2" xfId="39050"/>
    <cellStyle name="SAPBEXfilterDrill 3 2 3 4 2 3" xfId="39051"/>
    <cellStyle name="SAPBEXfilterDrill 3 2 3 4 3" xfId="39052"/>
    <cellStyle name="SAPBEXfilterDrill 3 2 3 4 3 2" xfId="39053"/>
    <cellStyle name="SAPBEXfilterDrill 3 2 3 4 3 3" xfId="39054"/>
    <cellStyle name="SAPBEXfilterDrill 3 2 3 4 4" xfId="39055"/>
    <cellStyle name="SAPBEXfilterDrill 3 2 3 4 5" xfId="39056"/>
    <cellStyle name="SAPBEXfilterDrill 3 2 3 5" xfId="39057"/>
    <cellStyle name="SAPBEXfilterDrill 3 2 3 5 2" xfId="39058"/>
    <cellStyle name="SAPBEXfilterDrill 3 2 3 5 3" xfId="39059"/>
    <cellStyle name="SAPBEXfilterDrill 3 2 3 6" xfId="39060"/>
    <cellStyle name="SAPBEXfilterDrill 3 2 3 6 2" xfId="39061"/>
    <cellStyle name="SAPBEXfilterDrill 3 2 3 6 3" xfId="39062"/>
    <cellStyle name="SAPBEXfilterDrill 3 2 3 7" xfId="39063"/>
    <cellStyle name="SAPBEXfilterDrill 3 2 3 8" xfId="39064"/>
    <cellStyle name="SAPBEXfilterDrill 3 2 4" xfId="39065"/>
    <cellStyle name="SAPBEXfilterDrill 3 2 4 2" xfId="39066"/>
    <cellStyle name="SAPBEXfilterDrill 3 2 4 2 2" xfId="39067"/>
    <cellStyle name="SAPBEXfilterDrill 3 2 4 2 2 2" xfId="39068"/>
    <cellStyle name="SAPBEXfilterDrill 3 2 4 2 2 3" xfId="39069"/>
    <cellStyle name="SAPBEXfilterDrill 3 2 4 2 3" xfId="39070"/>
    <cellStyle name="SAPBEXfilterDrill 3 2 4 2 3 2" xfId="39071"/>
    <cellStyle name="SAPBEXfilterDrill 3 2 4 2 3 3" xfId="39072"/>
    <cellStyle name="SAPBEXfilterDrill 3 2 4 2 4" xfId="39073"/>
    <cellStyle name="SAPBEXfilterDrill 3 2 4 2 5" xfId="39074"/>
    <cellStyle name="SAPBEXfilterDrill 3 2 4 3" xfId="39075"/>
    <cellStyle name="SAPBEXfilterDrill 3 2 4 3 2" xfId="39076"/>
    <cellStyle name="SAPBEXfilterDrill 3 2 4 3 2 2" xfId="39077"/>
    <cellStyle name="SAPBEXfilterDrill 3 2 4 3 2 3" xfId="39078"/>
    <cellStyle name="SAPBEXfilterDrill 3 2 4 3 3" xfId="39079"/>
    <cellStyle name="SAPBEXfilterDrill 3 2 4 3 3 2" xfId="39080"/>
    <cellStyle name="SAPBEXfilterDrill 3 2 4 3 3 3" xfId="39081"/>
    <cellStyle name="SAPBEXfilterDrill 3 2 4 3 4" xfId="39082"/>
    <cellStyle name="SAPBEXfilterDrill 3 2 4 3 5" xfId="39083"/>
    <cellStyle name="SAPBEXfilterDrill 3 2 4 4" xfId="39084"/>
    <cellStyle name="SAPBEXfilterDrill 3 2 4 4 2" xfId="39085"/>
    <cellStyle name="SAPBEXfilterDrill 3 2 4 4 3" xfId="39086"/>
    <cellStyle name="SAPBEXfilterDrill 3 2 4 5" xfId="39087"/>
    <cellStyle name="SAPBEXfilterDrill 3 2 4 5 2" xfId="39088"/>
    <cellStyle name="SAPBEXfilterDrill 3 2 4 5 3" xfId="39089"/>
    <cellStyle name="SAPBEXfilterDrill 3 2 4 6" xfId="39090"/>
    <cellStyle name="SAPBEXfilterDrill 3 2 4 7" xfId="39091"/>
    <cellStyle name="SAPBEXfilterDrill 3 2 5" xfId="39092"/>
    <cellStyle name="SAPBEXfilterDrill 3 2 5 2" xfId="39093"/>
    <cellStyle name="SAPBEXfilterDrill 3 2 5 2 2" xfId="39094"/>
    <cellStyle name="SAPBEXfilterDrill 3 2 5 2 2 2" xfId="39095"/>
    <cellStyle name="SAPBEXfilterDrill 3 2 5 2 2 3" xfId="39096"/>
    <cellStyle name="SAPBEXfilterDrill 3 2 5 2 3" xfId="39097"/>
    <cellStyle name="SAPBEXfilterDrill 3 2 5 2 3 2" xfId="39098"/>
    <cellStyle name="SAPBEXfilterDrill 3 2 5 2 3 3" xfId="39099"/>
    <cellStyle name="SAPBEXfilterDrill 3 2 5 2 4" xfId="39100"/>
    <cellStyle name="SAPBEXfilterDrill 3 2 5 2 5" xfId="39101"/>
    <cellStyle name="SAPBEXfilterDrill 3 2 5 3" xfId="39102"/>
    <cellStyle name="SAPBEXfilterDrill 3 2 5 3 2" xfId="39103"/>
    <cellStyle name="SAPBEXfilterDrill 3 2 5 3 3" xfId="39104"/>
    <cellStyle name="SAPBEXfilterDrill 3 2 5 4" xfId="39105"/>
    <cellStyle name="SAPBEXfilterDrill 3 2 5 4 2" xfId="39106"/>
    <cellStyle name="SAPBEXfilterDrill 3 2 5 4 3" xfId="39107"/>
    <cellStyle name="SAPBEXfilterDrill 3 2 5 5" xfId="39108"/>
    <cellStyle name="SAPBEXfilterDrill 3 2 5 6" xfId="39109"/>
    <cellStyle name="SAPBEXfilterDrill 3 2 6" xfId="39110"/>
    <cellStyle name="SAPBEXfilterDrill 3 2 6 2" xfId="39111"/>
    <cellStyle name="SAPBEXfilterDrill 3 2 6 2 2" xfId="39112"/>
    <cellStyle name="SAPBEXfilterDrill 3 2 6 2 3" xfId="39113"/>
    <cellStyle name="SAPBEXfilterDrill 3 2 6 3" xfId="39114"/>
    <cellStyle name="SAPBEXfilterDrill 3 2 6 3 2" xfId="39115"/>
    <cellStyle name="SAPBEXfilterDrill 3 2 6 3 3" xfId="39116"/>
    <cellStyle name="SAPBEXfilterDrill 3 2 6 4" xfId="39117"/>
    <cellStyle name="SAPBEXfilterDrill 3 2 6 5" xfId="39118"/>
    <cellStyle name="SAPBEXfilterDrill 3 2 7" xfId="39119"/>
    <cellStyle name="SAPBEXfilterDrill 3 2 7 2" xfId="39120"/>
    <cellStyle name="SAPBEXfilterDrill 3 2 7 3" xfId="39121"/>
    <cellStyle name="SAPBEXfilterDrill 3 2 8" xfId="39122"/>
    <cellStyle name="SAPBEXfilterDrill 3 2 8 2" xfId="39123"/>
    <cellStyle name="SAPBEXfilterDrill 3 2 8 3" xfId="39124"/>
    <cellStyle name="SAPBEXfilterDrill 3 2 9" xfId="39125"/>
    <cellStyle name="SAPBEXfilterDrill 3 3" xfId="39126"/>
    <cellStyle name="SAPBEXfilterDrill 3 3 2" xfId="39127"/>
    <cellStyle name="SAPBEXfilterDrill 3 3 2 2" xfId="39128"/>
    <cellStyle name="SAPBEXfilterDrill 3 3 2 2 2" xfId="39129"/>
    <cellStyle name="SAPBEXfilterDrill 3 3 2 2 2 2" xfId="39130"/>
    <cellStyle name="SAPBEXfilterDrill 3 3 2 2 2 2 2" xfId="39131"/>
    <cellStyle name="SAPBEXfilterDrill 3 3 2 2 2 2 3" xfId="39132"/>
    <cellStyle name="SAPBEXfilterDrill 3 3 2 2 2 3" xfId="39133"/>
    <cellStyle name="SAPBEXfilterDrill 3 3 2 2 2 3 2" xfId="39134"/>
    <cellStyle name="SAPBEXfilterDrill 3 3 2 2 2 3 3" xfId="39135"/>
    <cellStyle name="SAPBEXfilterDrill 3 3 2 2 2 4" xfId="39136"/>
    <cellStyle name="SAPBEXfilterDrill 3 3 2 2 2 5" xfId="39137"/>
    <cellStyle name="SAPBEXfilterDrill 3 3 2 2 3" xfId="39138"/>
    <cellStyle name="SAPBEXfilterDrill 3 3 2 2 3 2" xfId="39139"/>
    <cellStyle name="SAPBEXfilterDrill 3 3 2 2 3 2 2" xfId="39140"/>
    <cellStyle name="SAPBEXfilterDrill 3 3 2 2 3 2 3" xfId="39141"/>
    <cellStyle name="SAPBEXfilterDrill 3 3 2 2 3 3" xfId="39142"/>
    <cellStyle name="SAPBEXfilterDrill 3 3 2 2 3 3 2" xfId="39143"/>
    <cellStyle name="SAPBEXfilterDrill 3 3 2 2 3 3 3" xfId="39144"/>
    <cellStyle name="SAPBEXfilterDrill 3 3 2 2 3 4" xfId="39145"/>
    <cellStyle name="SAPBEXfilterDrill 3 3 2 2 3 5" xfId="39146"/>
    <cellStyle name="SAPBEXfilterDrill 3 3 2 2 4" xfId="39147"/>
    <cellStyle name="SAPBEXfilterDrill 3 3 2 2 4 2" xfId="39148"/>
    <cellStyle name="SAPBEXfilterDrill 3 3 2 2 4 3" xfId="39149"/>
    <cellStyle name="SAPBEXfilterDrill 3 3 2 2 5" xfId="39150"/>
    <cellStyle name="SAPBEXfilterDrill 3 3 2 2 5 2" xfId="39151"/>
    <cellStyle name="SAPBEXfilterDrill 3 3 2 2 5 3" xfId="39152"/>
    <cellStyle name="SAPBEXfilterDrill 3 3 2 2 6" xfId="39153"/>
    <cellStyle name="SAPBEXfilterDrill 3 3 2 2 7" xfId="39154"/>
    <cellStyle name="SAPBEXfilterDrill 3 3 2 3" xfId="39155"/>
    <cellStyle name="SAPBEXfilterDrill 3 3 2 3 2" xfId="39156"/>
    <cellStyle name="SAPBEXfilterDrill 3 3 2 3 2 2" xfId="39157"/>
    <cellStyle name="SAPBEXfilterDrill 3 3 2 3 2 2 2" xfId="39158"/>
    <cellStyle name="SAPBEXfilterDrill 3 3 2 3 2 2 3" xfId="39159"/>
    <cellStyle name="SAPBEXfilterDrill 3 3 2 3 2 3" xfId="39160"/>
    <cellStyle name="SAPBEXfilterDrill 3 3 2 3 2 3 2" xfId="39161"/>
    <cellStyle name="SAPBEXfilterDrill 3 3 2 3 2 3 3" xfId="39162"/>
    <cellStyle name="SAPBEXfilterDrill 3 3 2 3 2 4" xfId="39163"/>
    <cellStyle name="SAPBEXfilterDrill 3 3 2 3 2 5" xfId="39164"/>
    <cellStyle name="SAPBEXfilterDrill 3 3 2 3 3" xfId="39165"/>
    <cellStyle name="SAPBEXfilterDrill 3 3 2 3 3 2" xfId="39166"/>
    <cellStyle name="SAPBEXfilterDrill 3 3 2 3 3 3" xfId="39167"/>
    <cellStyle name="SAPBEXfilterDrill 3 3 2 3 4" xfId="39168"/>
    <cellStyle name="SAPBEXfilterDrill 3 3 2 3 4 2" xfId="39169"/>
    <cellStyle name="SAPBEXfilterDrill 3 3 2 3 4 3" xfId="39170"/>
    <cellStyle name="SAPBEXfilterDrill 3 3 2 3 5" xfId="39171"/>
    <cellStyle name="SAPBEXfilterDrill 3 3 2 3 6" xfId="39172"/>
    <cellStyle name="SAPBEXfilterDrill 3 3 2 4" xfId="39173"/>
    <cellStyle name="SAPBEXfilterDrill 3 3 2 4 2" xfId="39174"/>
    <cellStyle name="SAPBEXfilterDrill 3 3 2 4 2 2" xfId="39175"/>
    <cellStyle name="SAPBEXfilterDrill 3 3 2 4 2 3" xfId="39176"/>
    <cellStyle name="SAPBEXfilterDrill 3 3 2 4 3" xfId="39177"/>
    <cellStyle name="SAPBEXfilterDrill 3 3 2 4 3 2" xfId="39178"/>
    <cellStyle name="SAPBEXfilterDrill 3 3 2 4 3 3" xfId="39179"/>
    <cellStyle name="SAPBEXfilterDrill 3 3 2 4 4" xfId="39180"/>
    <cellStyle name="SAPBEXfilterDrill 3 3 2 4 5" xfId="39181"/>
    <cellStyle name="SAPBEXfilterDrill 3 3 2 5" xfId="39182"/>
    <cellStyle name="SAPBEXfilterDrill 3 3 2 5 2" xfId="39183"/>
    <cellStyle name="SAPBEXfilterDrill 3 3 2 5 3" xfId="39184"/>
    <cellStyle name="SAPBEXfilterDrill 3 3 2 6" xfId="39185"/>
    <cellStyle name="SAPBEXfilterDrill 3 3 2 6 2" xfId="39186"/>
    <cellStyle name="SAPBEXfilterDrill 3 3 2 6 3" xfId="39187"/>
    <cellStyle name="SAPBEXfilterDrill 3 3 2 7" xfId="39188"/>
    <cellStyle name="SAPBEXfilterDrill 3 3 2 8" xfId="39189"/>
    <cellStyle name="SAPBEXfilterDrill 3 3 3" xfId="39190"/>
    <cellStyle name="SAPBEXfilterDrill 3 3 3 2" xfId="39191"/>
    <cellStyle name="SAPBEXfilterDrill 3 3 3 2 2" xfId="39192"/>
    <cellStyle name="SAPBEXfilterDrill 3 3 3 2 2 2" xfId="39193"/>
    <cellStyle name="SAPBEXfilterDrill 3 3 3 2 2 3" xfId="39194"/>
    <cellStyle name="SAPBEXfilterDrill 3 3 3 2 3" xfId="39195"/>
    <cellStyle name="SAPBEXfilterDrill 3 3 3 2 3 2" xfId="39196"/>
    <cellStyle name="SAPBEXfilterDrill 3 3 3 2 3 3" xfId="39197"/>
    <cellStyle name="SAPBEXfilterDrill 3 3 3 2 4" xfId="39198"/>
    <cellStyle name="SAPBEXfilterDrill 3 3 3 2 5" xfId="39199"/>
    <cellStyle name="SAPBEXfilterDrill 3 3 3 3" xfId="39200"/>
    <cellStyle name="SAPBEXfilterDrill 3 3 3 3 2" xfId="39201"/>
    <cellStyle name="SAPBEXfilterDrill 3 3 3 3 2 2" xfId="39202"/>
    <cellStyle name="SAPBEXfilterDrill 3 3 3 3 2 3" xfId="39203"/>
    <cellStyle name="SAPBEXfilterDrill 3 3 3 3 3" xfId="39204"/>
    <cellStyle name="SAPBEXfilterDrill 3 3 3 3 3 2" xfId="39205"/>
    <cellStyle name="SAPBEXfilterDrill 3 3 3 3 3 3" xfId="39206"/>
    <cellStyle name="SAPBEXfilterDrill 3 3 3 3 4" xfId="39207"/>
    <cellStyle name="SAPBEXfilterDrill 3 3 3 3 5" xfId="39208"/>
    <cellStyle name="SAPBEXfilterDrill 3 3 3 4" xfId="39209"/>
    <cellStyle name="SAPBEXfilterDrill 3 3 3 4 2" xfId="39210"/>
    <cellStyle name="SAPBEXfilterDrill 3 3 3 4 3" xfId="39211"/>
    <cellStyle name="SAPBEXfilterDrill 3 3 3 5" xfId="39212"/>
    <cellStyle name="SAPBEXfilterDrill 3 3 3 5 2" xfId="39213"/>
    <cellStyle name="SAPBEXfilterDrill 3 3 3 5 3" xfId="39214"/>
    <cellStyle name="SAPBEXfilterDrill 3 3 3 6" xfId="39215"/>
    <cellStyle name="SAPBEXfilterDrill 3 3 3 7" xfId="39216"/>
    <cellStyle name="SAPBEXfilterDrill 3 3 4" xfId="39217"/>
    <cellStyle name="SAPBEXfilterDrill 3 3 4 2" xfId="39218"/>
    <cellStyle name="SAPBEXfilterDrill 3 3 4 2 2" xfId="39219"/>
    <cellStyle name="SAPBEXfilterDrill 3 3 4 2 2 2" xfId="39220"/>
    <cellStyle name="SAPBEXfilterDrill 3 3 4 2 2 3" xfId="39221"/>
    <cellStyle name="SAPBEXfilterDrill 3 3 4 2 3" xfId="39222"/>
    <cellStyle name="SAPBEXfilterDrill 3 3 4 2 3 2" xfId="39223"/>
    <cellStyle name="SAPBEXfilterDrill 3 3 4 2 3 3" xfId="39224"/>
    <cellStyle name="SAPBEXfilterDrill 3 3 4 2 4" xfId="39225"/>
    <cellStyle name="SAPBEXfilterDrill 3 3 4 2 5" xfId="39226"/>
    <cellStyle name="SAPBEXfilterDrill 3 3 4 3" xfId="39227"/>
    <cellStyle name="SAPBEXfilterDrill 3 3 4 3 2" xfId="39228"/>
    <cellStyle name="SAPBEXfilterDrill 3 3 4 3 3" xfId="39229"/>
    <cellStyle name="SAPBEXfilterDrill 3 3 4 4" xfId="39230"/>
    <cellStyle name="SAPBEXfilterDrill 3 3 4 4 2" xfId="39231"/>
    <cellStyle name="SAPBEXfilterDrill 3 3 4 4 3" xfId="39232"/>
    <cellStyle name="SAPBEXfilterDrill 3 3 4 5" xfId="39233"/>
    <cellStyle name="SAPBEXfilterDrill 3 3 4 6" xfId="39234"/>
    <cellStyle name="SAPBEXfilterDrill 3 3 5" xfId="39235"/>
    <cellStyle name="SAPBEXfilterDrill 3 3 5 2" xfId="39236"/>
    <cellStyle name="SAPBEXfilterDrill 3 3 5 2 2" xfId="39237"/>
    <cellStyle name="SAPBEXfilterDrill 3 3 5 2 3" xfId="39238"/>
    <cellStyle name="SAPBEXfilterDrill 3 3 5 3" xfId="39239"/>
    <cellStyle name="SAPBEXfilterDrill 3 3 5 3 2" xfId="39240"/>
    <cellStyle name="SAPBEXfilterDrill 3 3 5 3 3" xfId="39241"/>
    <cellStyle name="SAPBEXfilterDrill 3 3 5 4" xfId="39242"/>
    <cellStyle name="SAPBEXfilterDrill 3 3 5 5" xfId="39243"/>
    <cellStyle name="SAPBEXfilterDrill 3 3 6" xfId="39244"/>
    <cellStyle name="SAPBEXfilterDrill 3 3 6 2" xfId="39245"/>
    <cellStyle name="SAPBEXfilterDrill 3 3 6 3" xfId="39246"/>
    <cellStyle name="SAPBEXfilterDrill 3 3 7" xfId="39247"/>
    <cellStyle name="SAPBEXfilterDrill 3 3 7 2" xfId="39248"/>
    <cellStyle name="SAPBEXfilterDrill 3 3 7 3" xfId="39249"/>
    <cellStyle name="SAPBEXfilterDrill 3 3 8" xfId="39250"/>
    <cellStyle name="SAPBEXfilterDrill 3 3 9" xfId="39251"/>
    <cellStyle name="SAPBEXfilterDrill 3 4" xfId="39252"/>
    <cellStyle name="SAPBEXfilterDrill 3 4 2" xfId="39253"/>
    <cellStyle name="SAPBEXfilterDrill 3 4 2 2" xfId="39254"/>
    <cellStyle name="SAPBEXfilterDrill 3 4 2 2 2" xfId="39255"/>
    <cellStyle name="SAPBEXfilterDrill 3 4 2 2 2 2" xfId="39256"/>
    <cellStyle name="SAPBEXfilterDrill 3 4 2 2 2 3" xfId="39257"/>
    <cellStyle name="SAPBEXfilterDrill 3 4 2 2 3" xfId="39258"/>
    <cellStyle name="SAPBEXfilterDrill 3 4 2 2 3 2" xfId="39259"/>
    <cellStyle name="SAPBEXfilterDrill 3 4 2 2 3 3" xfId="39260"/>
    <cellStyle name="SAPBEXfilterDrill 3 4 2 2 4" xfId="39261"/>
    <cellStyle name="SAPBEXfilterDrill 3 4 2 2 5" xfId="39262"/>
    <cellStyle name="SAPBEXfilterDrill 3 4 2 3" xfId="39263"/>
    <cellStyle name="SAPBEXfilterDrill 3 4 2 3 2" xfId="39264"/>
    <cellStyle name="SAPBEXfilterDrill 3 4 2 3 2 2" xfId="39265"/>
    <cellStyle name="SAPBEXfilterDrill 3 4 2 3 2 3" xfId="39266"/>
    <cellStyle name="SAPBEXfilterDrill 3 4 2 3 3" xfId="39267"/>
    <cellStyle name="SAPBEXfilterDrill 3 4 2 3 3 2" xfId="39268"/>
    <cellStyle name="SAPBEXfilterDrill 3 4 2 3 3 3" xfId="39269"/>
    <cellStyle name="SAPBEXfilterDrill 3 4 2 3 4" xfId="39270"/>
    <cellStyle name="SAPBEXfilterDrill 3 4 2 3 5" xfId="39271"/>
    <cellStyle name="SAPBEXfilterDrill 3 4 2 4" xfId="39272"/>
    <cellStyle name="SAPBEXfilterDrill 3 4 2 4 2" xfId="39273"/>
    <cellStyle name="SAPBEXfilterDrill 3 4 2 4 3" xfId="39274"/>
    <cellStyle name="SAPBEXfilterDrill 3 4 2 5" xfId="39275"/>
    <cellStyle name="SAPBEXfilterDrill 3 4 2 5 2" xfId="39276"/>
    <cellStyle name="SAPBEXfilterDrill 3 4 2 5 3" xfId="39277"/>
    <cellStyle name="SAPBEXfilterDrill 3 4 2 6" xfId="39278"/>
    <cellStyle name="SAPBEXfilterDrill 3 4 2 7" xfId="39279"/>
    <cellStyle name="SAPBEXfilterDrill 3 4 3" xfId="39280"/>
    <cellStyle name="SAPBEXfilterDrill 3 4 3 2" xfId="39281"/>
    <cellStyle name="SAPBEXfilterDrill 3 4 3 2 2" xfId="39282"/>
    <cellStyle name="SAPBEXfilterDrill 3 4 3 2 2 2" xfId="39283"/>
    <cellStyle name="SAPBEXfilterDrill 3 4 3 2 2 3" xfId="39284"/>
    <cellStyle name="SAPBEXfilterDrill 3 4 3 2 3" xfId="39285"/>
    <cellStyle name="SAPBEXfilterDrill 3 4 3 2 3 2" xfId="39286"/>
    <cellStyle name="SAPBEXfilterDrill 3 4 3 2 3 3" xfId="39287"/>
    <cellStyle name="SAPBEXfilterDrill 3 4 3 2 4" xfId="39288"/>
    <cellStyle name="SAPBEXfilterDrill 3 4 3 2 5" xfId="39289"/>
    <cellStyle name="SAPBEXfilterDrill 3 4 3 3" xfId="39290"/>
    <cellStyle name="SAPBEXfilterDrill 3 4 3 3 2" xfId="39291"/>
    <cellStyle name="SAPBEXfilterDrill 3 4 3 3 3" xfId="39292"/>
    <cellStyle name="SAPBEXfilterDrill 3 4 3 4" xfId="39293"/>
    <cellStyle name="SAPBEXfilterDrill 3 4 3 4 2" xfId="39294"/>
    <cellStyle name="SAPBEXfilterDrill 3 4 3 4 3" xfId="39295"/>
    <cellStyle name="SAPBEXfilterDrill 3 4 3 5" xfId="39296"/>
    <cellStyle name="SAPBEXfilterDrill 3 4 3 6" xfId="39297"/>
    <cellStyle name="SAPBEXfilterDrill 3 4 4" xfId="39298"/>
    <cellStyle name="SAPBEXfilterDrill 3 4 4 2" xfId="39299"/>
    <cellStyle name="SAPBEXfilterDrill 3 4 4 2 2" xfId="39300"/>
    <cellStyle name="SAPBEXfilterDrill 3 4 4 2 3" xfId="39301"/>
    <cellStyle name="SAPBEXfilterDrill 3 4 4 3" xfId="39302"/>
    <cellStyle name="SAPBEXfilterDrill 3 4 4 3 2" xfId="39303"/>
    <cellStyle name="SAPBEXfilterDrill 3 4 4 3 3" xfId="39304"/>
    <cellStyle name="SAPBEXfilterDrill 3 4 4 4" xfId="39305"/>
    <cellStyle name="SAPBEXfilterDrill 3 4 4 5" xfId="39306"/>
    <cellStyle name="SAPBEXfilterDrill 3 4 5" xfId="39307"/>
    <cellStyle name="SAPBEXfilterDrill 3 4 5 2" xfId="39308"/>
    <cellStyle name="SAPBEXfilterDrill 3 4 5 3" xfId="39309"/>
    <cellStyle name="SAPBEXfilterDrill 3 4 6" xfId="39310"/>
    <cellStyle name="SAPBEXfilterDrill 3 4 6 2" xfId="39311"/>
    <cellStyle name="SAPBEXfilterDrill 3 4 6 3" xfId="39312"/>
    <cellStyle name="SAPBEXfilterDrill 3 4 7" xfId="39313"/>
    <cellStyle name="SAPBEXfilterDrill 3 4 8" xfId="39314"/>
    <cellStyle name="SAPBEXfilterDrill 3 5" xfId="39315"/>
    <cellStyle name="SAPBEXfilterDrill 3 5 2" xfId="39316"/>
    <cellStyle name="SAPBEXfilterDrill 3 5 2 2" xfId="39317"/>
    <cellStyle name="SAPBEXfilterDrill 3 5 2 2 2" xfId="39318"/>
    <cellStyle name="SAPBEXfilterDrill 3 5 2 2 3" xfId="39319"/>
    <cellStyle name="SAPBEXfilterDrill 3 5 2 3" xfId="39320"/>
    <cellStyle name="SAPBEXfilterDrill 3 5 2 3 2" xfId="39321"/>
    <cellStyle name="SAPBEXfilterDrill 3 5 2 3 3" xfId="39322"/>
    <cellStyle name="SAPBEXfilterDrill 3 5 2 4" xfId="39323"/>
    <cellStyle name="SAPBEXfilterDrill 3 5 2 5" xfId="39324"/>
    <cellStyle name="SAPBEXfilterDrill 3 5 3" xfId="39325"/>
    <cellStyle name="SAPBEXfilterDrill 3 5 3 2" xfId="39326"/>
    <cellStyle name="SAPBEXfilterDrill 3 5 3 2 2" xfId="39327"/>
    <cellStyle name="SAPBEXfilterDrill 3 5 3 2 3" xfId="39328"/>
    <cellStyle name="SAPBEXfilterDrill 3 5 3 3" xfId="39329"/>
    <cellStyle name="SAPBEXfilterDrill 3 5 3 3 2" xfId="39330"/>
    <cellStyle name="SAPBEXfilterDrill 3 5 3 3 3" xfId="39331"/>
    <cellStyle name="SAPBEXfilterDrill 3 5 3 4" xfId="39332"/>
    <cellStyle name="SAPBEXfilterDrill 3 5 3 5" xfId="39333"/>
    <cellStyle name="SAPBEXfilterDrill 3 5 4" xfId="39334"/>
    <cellStyle name="SAPBEXfilterDrill 3 5 4 2" xfId="39335"/>
    <cellStyle name="SAPBEXfilterDrill 3 5 4 3" xfId="39336"/>
    <cellStyle name="SAPBEXfilterDrill 3 5 5" xfId="39337"/>
    <cellStyle name="SAPBEXfilterDrill 3 5 5 2" xfId="39338"/>
    <cellStyle name="SAPBEXfilterDrill 3 5 5 3" xfId="39339"/>
    <cellStyle name="SAPBEXfilterDrill 3 5 6" xfId="39340"/>
    <cellStyle name="SAPBEXfilterDrill 3 5 7" xfId="39341"/>
    <cellStyle name="SAPBEXfilterDrill 3 6" xfId="39342"/>
    <cellStyle name="SAPBEXfilterDrill 3 6 2" xfId="39343"/>
    <cellStyle name="SAPBEXfilterDrill 3 6 2 2" xfId="39344"/>
    <cellStyle name="SAPBEXfilterDrill 3 6 2 2 2" xfId="39345"/>
    <cellStyle name="SAPBEXfilterDrill 3 6 2 2 3" xfId="39346"/>
    <cellStyle name="SAPBEXfilterDrill 3 6 2 3" xfId="39347"/>
    <cellStyle name="SAPBEXfilterDrill 3 6 2 3 2" xfId="39348"/>
    <cellStyle name="SAPBEXfilterDrill 3 6 2 3 3" xfId="39349"/>
    <cellStyle name="SAPBEXfilterDrill 3 6 2 4" xfId="39350"/>
    <cellStyle name="SAPBEXfilterDrill 3 6 2 5" xfId="39351"/>
    <cellStyle name="SAPBEXfilterDrill 3 6 3" xfId="39352"/>
    <cellStyle name="SAPBEXfilterDrill 3 6 3 2" xfId="39353"/>
    <cellStyle name="SAPBEXfilterDrill 3 6 3 3" xfId="39354"/>
    <cellStyle name="SAPBEXfilterDrill 3 6 4" xfId="39355"/>
    <cellStyle name="SAPBEXfilterDrill 3 6 4 2" xfId="39356"/>
    <cellStyle name="SAPBEXfilterDrill 3 6 4 3" xfId="39357"/>
    <cellStyle name="SAPBEXfilterDrill 3 6 5" xfId="39358"/>
    <cellStyle name="SAPBEXfilterDrill 3 6 6" xfId="39359"/>
    <cellStyle name="SAPBEXfilterDrill 3 7" xfId="39360"/>
    <cellStyle name="SAPBEXfilterDrill 3 7 2" xfId="39361"/>
    <cellStyle name="SAPBEXfilterDrill 3 7 2 2" xfId="39362"/>
    <cellStyle name="SAPBEXfilterDrill 3 7 2 3" xfId="39363"/>
    <cellStyle name="SAPBEXfilterDrill 3 7 3" xfId="39364"/>
    <cellStyle name="SAPBEXfilterDrill 3 7 3 2" xfId="39365"/>
    <cellStyle name="SAPBEXfilterDrill 3 7 3 3" xfId="39366"/>
    <cellStyle name="SAPBEXfilterDrill 3 7 4" xfId="39367"/>
    <cellStyle name="SAPBEXfilterDrill 3 7 5" xfId="39368"/>
    <cellStyle name="SAPBEXfilterDrill 3 8" xfId="39369"/>
    <cellStyle name="SAPBEXfilterDrill 3 8 2" xfId="39370"/>
    <cellStyle name="SAPBEXfilterDrill 3 8 3" xfId="39371"/>
    <cellStyle name="SAPBEXfilterDrill 3 9" xfId="39372"/>
    <cellStyle name="SAPBEXfilterDrill 3 9 2" xfId="39373"/>
    <cellStyle name="SAPBEXfilterDrill 3 9 3" xfId="39374"/>
    <cellStyle name="SAPBEXfilterDrill 4" xfId="39375"/>
    <cellStyle name="SAPBEXfilterDrill 4 2" xfId="39376"/>
    <cellStyle name="SAPBEXfilterDrill 4 2 2" xfId="39377"/>
    <cellStyle name="SAPBEXfilterDrill 4 2 2 2" xfId="39378"/>
    <cellStyle name="SAPBEXfilterDrill 4 2 2 2 2" xfId="39379"/>
    <cellStyle name="SAPBEXfilterDrill 4 2 2 2 3" xfId="39380"/>
    <cellStyle name="SAPBEXfilterDrill 4 2 2 3" xfId="39381"/>
    <cellStyle name="SAPBEXfilterDrill 4 2 2 3 2" xfId="39382"/>
    <cellStyle name="SAPBEXfilterDrill 4 2 2 3 3" xfId="39383"/>
    <cellStyle name="SAPBEXfilterDrill 4 2 2 4" xfId="39384"/>
    <cellStyle name="SAPBEXfilterDrill 4 2 2 5" xfId="39385"/>
    <cellStyle name="SAPBEXfilterDrill 4 2 3" xfId="39386"/>
    <cellStyle name="SAPBEXfilterDrill 4 2 3 2" xfId="39387"/>
    <cellStyle name="SAPBEXfilterDrill 4 2 3 2 2" xfId="39388"/>
    <cellStyle name="SAPBEXfilterDrill 4 2 3 2 3" xfId="39389"/>
    <cellStyle name="SAPBEXfilterDrill 4 2 3 3" xfId="39390"/>
    <cellStyle name="SAPBEXfilterDrill 4 2 3 3 2" xfId="39391"/>
    <cellStyle name="SAPBEXfilterDrill 4 2 3 3 3" xfId="39392"/>
    <cellStyle name="SAPBEXfilterDrill 4 2 3 4" xfId="39393"/>
    <cellStyle name="SAPBEXfilterDrill 4 2 3 5" xfId="39394"/>
    <cellStyle name="SAPBEXfilterDrill 4 2 4" xfId="39395"/>
    <cellStyle name="SAPBEXfilterDrill 4 2 4 2" xfId="39396"/>
    <cellStyle name="SAPBEXfilterDrill 4 2 4 3" xfId="39397"/>
    <cellStyle name="SAPBEXfilterDrill 4 2 5" xfId="39398"/>
    <cellStyle name="SAPBEXfilterDrill 4 2 5 2" xfId="39399"/>
    <cellStyle name="SAPBEXfilterDrill 4 2 5 3" xfId="39400"/>
    <cellStyle name="SAPBEXfilterDrill 4 2 6" xfId="39401"/>
    <cellStyle name="SAPBEXfilterDrill 4 2 7" xfId="39402"/>
    <cellStyle name="SAPBEXfilterDrill 4 3" xfId="39403"/>
    <cellStyle name="SAPBEXfilterDrill 4 3 2" xfId="39404"/>
    <cellStyle name="SAPBEXfilterDrill 4 3 2 2" xfId="39405"/>
    <cellStyle name="SAPBEXfilterDrill 4 3 2 2 2" xfId="39406"/>
    <cellStyle name="SAPBEXfilterDrill 4 3 2 2 3" xfId="39407"/>
    <cellStyle name="SAPBEXfilterDrill 4 3 2 3" xfId="39408"/>
    <cellStyle name="SAPBEXfilterDrill 4 3 2 3 2" xfId="39409"/>
    <cellStyle name="SAPBEXfilterDrill 4 3 2 3 3" xfId="39410"/>
    <cellStyle name="SAPBEXfilterDrill 4 3 2 4" xfId="39411"/>
    <cellStyle name="SAPBEXfilterDrill 4 3 2 5" xfId="39412"/>
    <cellStyle name="SAPBEXfilterDrill 4 3 3" xfId="39413"/>
    <cellStyle name="SAPBEXfilterDrill 4 3 3 2" xfId="39414"/>
    <cellStyle name="SAPBEXfilterDrill 4 3 3 3" xfId="39415"/>
    <cellStyle name="SAPBEXfilterDrill 4 3 4" xfId="39416"/>
    <cellStyle name="SAPBEXfilterDrill 4 3 4 2" xfId="39417"/>
    <cellStyle name="SAPBEXfilterDrill 4 3 4 3" xfId="39418"/>
    <cellStyle name="SAPBEXfilterDrill 4 3 5" xfId="39419"/>
    <cellStyle name="SAPBEXfilterDrill 4 3 6" xfId="39420"/>
    <cellStyle name="SAPBEXfilterDrill 4 4" xfId="39421"/>
    <cellStyle name="SAPBEXfilterDrill 4 4 2" xfId="39422"/>
    <cellStyle name="SAPBEXfilterDrill 4 4 2 2" xfId="39423"/>
    <cellStyle name="SAPBEXfilterDrill 4 4 2 3" xfId="39424"/>
    <cellStyle name="SAPBEXfilterDrill 4 4 3" xfId="39425"/>
    <cellStyle name="SAPBEXfilterDrill 4 4 3 2" xfId="39426"/>
    <cellStyle name="SAPBEXfilterDrill 4 4 3 3" xfId="39427"/>
    <cellStyle name="SAPBEXfilterDrill 4 4 4" xfId="39428"/>
    <cellStyle name="SAPBEXfilterDrill 4 4 5" xfId="39429"/>
    <cellStyle name="SAPBEXfilterDrill 4 5" xfId="39430"/>
    <cellStyle name="SAPBEXfilterDrill 4 5 2" xfId="39431"/>
    <cellStyle name="SAPBEXfilterDrill 4 5 3" xfId="39432"/>
    <cellStyle name="SAPBEXfilterDrill 4 6" xfId="39433"/>
    <cellStyle name="SAPBEXfilterDrill 4 6 2" xfId="39434"/>
    <cellStyle name="SAPBEXfilterDrill 4 6 3" xfId="39435"/>
    <cellStyle name="SAPBEXfilterDrill 4 7" xfId="39436"/>
    <cellStyle name="SAPBEXfilterDrill 4 8" xfId="39437"/>
    <cellStyle name="SAPBEXfilterDrill 4_COMGAS" xfId="39438"/>
    <cellStyle name="SAPBEXfilterDrill_14-G&amp;A" xfId="39439"/>
    <cellStyle name="SAPBEXfilterItem" xfId="39440"/>
    <cellStyle name="SAPBEXfilterItem 2" xfId="39441"/>
    <cellStyle name="SAPBEXfilterItem 2 2" xfId="39442"/>
    <cellStyle name="SAPBEXfilterItem 2_15-FINANCEIRAS" xfId="39443"/>
    <cellStyle name="SAPBEXfilterItem 3" xfId="39444"/>
    <cellStyle name="SAPBEXfilterItem 4" xfId="39445"/>
    <cellStyle name="SAPBEXfilterItem_14-G&amp;A" xfId="39446"/>
    <cellStyle name="SAPBEXfilterText" xfId="39447"/>
    <cellStyle name="SAPBEXfilterText 2" xfId="39448"/>
    <cellStyle name="SAPBEXfilterText 2 2" xfId="39449"/>
    <cellStyle name="SAPBEXfilterText 2_15-FINANCEIRAS" xfId="39450"/>
    <cellStyle name="SAPBEXfilterText 3" xfId="39451"/>
    <cellStyle name="SAPBEXfilterText 4" xfId="39452"/>
    <cellStyle name="SAPBEXfilterText_14-G&amp;A" xfId="39453"/>
    <cellStyle name="SAPBEXformats" xfId="39454"/>
    <cellStyle name="SAPBEXformats 2" xfId="39455"/>
    <cellStyle name="SAPBEXformats 2 2" xfId="39456"/>
    <cellStyle name="SAPBEXformats 2 2 2" xfId="39457"/>
    <cellStyle name="SAPBEXformats 2 2 2 2" xfId="39458"/>
    <cellStyle name="SAPBEXformats 2 2 2_15-FINANCEIRAS" xfId="39459"/>
    <cellStyle name="SAPBEXformats 2 2 3" xfId="39460"/>
    <cellStyle name="SAPBEXformats 2 2_15-FINANCEIRAS" xfId="39461"/>
    <cellStyle name="SAPBEXformats 2 3" xfId="39462"/>
    <cellStyle name="SAPBEXformats 2 3 2" xfId="39463"/>
    <cellStyle name="SAPBEXformats 2 3_15-FINANCEIRAS" xfId="39464"/>
    <cellStyle name="SAPBEXformats 2 4" xfId="39465"/>
    <cellStyle name="SAPBEXformats 2 4 2" xfId="39466"/>
    <cellStyle name="SAPBEXformats 2 4_15-FINANCEIRAS" xfId="39467"/>
    <cellStyle name="SAPBEXformats 2 5" xfId="39468"/>
    <cellStyle name="SAPBEXformats 2_15-FINANCEIRAS" xfId="39469"/>
    <cellStyle name="SAPBEXformats 3" xfId="39470"/>
    <cellStyle name="SAPBEXformats 3 2" xfId="39471"/>
    <cellStyle name="SAPBEXformats 3 2 2" xfId="39472"/>
    <cellStyle name="SAPBEXformats 3 2 2 2" xfId="39473"/>
    <cellStyle name="SAPBEXformats 3 2 2 2 2" xfId="39474"/>
    <cellStyle name="SAPBEXformats 3 2 2 2_15-FINANCEIRAS" xfId="39475"/>
    <cellStyle name="SAPBEXformats 3 2 2 3" xfId="39476"/>
    <cellStyle name="SAPBEXformats 3 2 2_15-FINANCEIRAS" xfId="39477"/>
    <cellStyle name="SAPBEXformats 3 2 3" xfId="39478"/>
    <cellStyle name="SAPBEXformats 3 2 3 2" xfId="39479"/>
    <cellStyle name="SAPBEXformats 3 2 3_15-FINANCEIRAS" xfId="39480"/>
    <cellStyle name="SAPBEXformats 3 2 4" xfId="39481"/>
    <cellStyle name="SAPBEXformats 3 2_15-FINANCEIRAS" xfId="39482"/>
    <cellStyle name="SAPBEXformats 3 3" xfId="39483"/>
    <cellStyle name="SAPBEXformats 3 3 2" xfId="39484"/>
    <cellStyle name="SAPBEXformats 3 3 2 2" xfId="39485"/>
    <cellStyle name="SAPBEXformats 3 3 2_15-FINANCEIRAS" xfId="39486"/>
    <cellStyle name="SAPBEXformats 3 3 3" xfId="39487"/>
    <cellStyle name="SAPBEXformats 3 3_15-FINANCEIRAS" xfId="39488"/>
    <cellStyle name="SAPBEXformats 3 4" xfId="39489"/>
    <cellStyle name="SAPBEXformats 3 4 2" xfId="39490"/>
    <cellStyle name="SAPBEXformats 3 4_15-FINANCEIRAS" xfId="39491"/>
    <cellStyle name="SAPBEXformats 3 5" xfId="39492"/>
    <cellStyle name="SAPBEXformats 3_15-FINANCEIRAS" xfId="39493"/>
    <cellStyle name="SAPBEXformats 4" xfId="39494"/>
    <cellStyle name="SAPBEXformats 4 2" xfId="39495"/>
    <cellStyle name="SAPBEXformats 4 2 2" xfId="39496"/>
    <cellStyle name="SAPBEXformats 4 2 2 2" xfId="39497"/>
    <cellStyle name="SAPBEXformats 4 2 2_15-FINANCEIRAS" xfId="39498"/>
    <cellStyle name="SAPBEXformats 4 2 3" xfId="39499"/>
    <cellStyle name="SAPBEXformats 4 2_15-FINANCEIRAS" xfId="39500"/>
    <cellStyle name="SAPBEXformats 4 3" xfId="39501"/>
    <cellStyle name="SAPBEXformats 4 3 2" xfId="39502"/>
    <cellStyle name="SAPBEXformats 4 3_15-FINANCEIRAS" xfId="39503"/>
    <cellStyle name="SAPBEXformats 4 4" xfId="39504"/>
    <cellStyle name="SAPBEXformats 4_15-FINANCEIRAS" xfId="39505"/>
    <cellStyle name="SAPBEXformats 5" xfId="39506"/>
    <cellStyle name="SAPBEXformats 5 2" xfId="39507"/>
    <cellStyle name="SAPBEXformats 5_15-FINANCEIRAS" xfId="39508"/>
    <cellStyle name="SAPBEXformats 6" xfId="39509"/>
    <cellStyle name="SAPBEXformats 7" xfId="39510"/>
    <cellStyle name="SAPBEXformats 8" xfId="39511"/>
    <cellStyle name="SAPBEXformats_14-G&amp;A" xfId="39512"/>
    <cellStyle name="SAPBEXheaderItem" xfId="39513"/>
    <cellStyle name="SAPBEXheaderItem 2" xfId="39514"/>
    <cellStyle name="SAPBEXheaderItem 2 2" xfId="39515"/>
    <cellStyle name="SAPBEXheaderItem 2 3" xfId="39516"/>
    <cellStyle name="SAPBEXheaderItem 2_15-FINANCEIRAS" xfId="39517"/>
    <cellStyle name="SAPBEXheaderItem 3" xfId="39518"/>
    <cellStyle name="SAPBEXheaderItem 3 2" xfId="39519"/>
    <cellStyle name="SAPBEXheaderItem 3_15-FINANCEIRAS" xfId="39520"/>
    <cellStyle name="SAPBEXheaderItem 4" xfId="39521"/>
    <cellStyle name="SAPBEXheaderItem 5" xfId="39522"/>
    <cellStyle name="SAPBEXheaderItem_14-G&amp;A" xfId="39523"/>
    <cellStyle name="SAPBEXheaderText" xfId="39524"/>
    <cellStyle name="SAPBEXheaderText 2" xfId="39525"/>
    <cellStyle name="SAPBEXheaderText 2 2" xfId="39526"/>
    <cellStyle name="SAPBEXheaderText 2 3" xfId="39527"/>
    <cellStyle name="SAPBEXheaderText 2_15-FINANCEIRAS" xfId="39528"/>
    <cellStyle name="SAPBEXheaderText 3" xfId="39529"/>
    <cellStyle name="SAPBEXheaderText 3 2" xfId="39530"/>
    <cellStyle name="SAPBEXheaderText 3_15-FINANCEIRAS" xfId="39531"/>
    <cellStyle name="SAPBEXheaderText 4" xfId="39532"/>
    <cellStyle name="SAPBEXheaderText 5" xfId="39533"/>
    <cellStyle name="SAPBEXheaderText_14-G&amp;A" xfId="39534"/>
    <cellStyle name="SAPBEXHLevel0" xfId="39535"/>
    <cellStyle name="SAPBEXHLevel0 2" xfId="39536"/>
    <cellStyle name="SAPBEXHLevel0 2 2" xfId="39537"/>
    <cellStyle name="SAPBEXHLevel0 2 2 2" xfId="39538"/>
    <cellStyle name="SAPBEXHLevel0 2 2 2 2" xfId="39539"/>
    <cellStyle name="SAPBEXHLevel0 2 2 2_15-FINANCEIRAS" xfId="39540"/>
    <cellStyle name="SAPBEXHLevel0 2 2 3" xfId="39541"/>
    <cellStyle name="SAPBEXHLevel0 2 2 3 2" xfId="39542"/>
    <cellStyle name="SAPBEXHLevel0 2 2 3_15-FINANCEIRAS" xfId="39543"/>
    <cellStyle name="SAPBEXHLevel0 2 2 4" xfId="39544"/>
    <cellStyle name="SAPBEXHLevel0 2 2 4 2" xfId="39545"/>
    <cellStyle name="SAPBEXHLevel0 2 2 4_15-FINANCEIRAS" xfId="39546"/>
    <cellStyle name="SAPBEXHLevel0 2 2 5" xfId="39547"/>
    <cellStyle name="SAPBEXHLevel0 2 2_15-FINANCEIRAS" xfId="39548"/>
    <cellStyle name="SAPBEXHLevel0 2 3" xfId="39549"/>
    <cellStyle name="SAPBEXHLevel0 2 3 2" xfId="39550"/>
    <cellStyle name="SAPBEXHLevel0 2 3_15-FINANCEIRAS" xfId="39551"/>
    <cellStyle name="SAPBEXHLevel0 2 4" xfId="39552"/>
    <cellStyle name="SAPBEXHLevel0 2 4 2" xfId="39553"/>
    <cellStyle name="SAPBEXHLevel0 2 4_15-FINANCEIRAS" xfId="39554"/>
    <cellStyle name="SAPBEXHLevel0 2 5" xfId="39555"/>
    <cellStyle name="SAPBEXHLevel0 2 5 2" xfId="39556"/>
    <cellStyle name="SAPBEXHLevel0 2 5_15-FINANCEIRAS" xfId="39557"/>
    <cellStyle name="SAPBEXHLevel0 2 6" xfId="39558"/>
    <cellStyle name="SAPBEXHLevel0 2_15-FINANCEIRAS" xfId="39559"/>
    <cellStyle name="SAPBEXHLevel0 3" xfId="39560"/>
    <cellStyle name="SAPBEXHLevel0 3 2" xfId="39561"/>
    <cellStyle name="SAPBEXHLevel0 3 2 2" xfId="39562"/>
    <cellStyle name="SAPBEXHLevel0 3 2 2 2" xfId="39563"/>
    <cellStyle name="SAPBEXHLevel0 3 2 2 2 2" xfId="39564"/>
    <cellStyle name="SAPBEXHLevel0 3 2 2 2_15-FINANCEIRAS" xfId="39565"/>
    <cellStyle name="SAPBEXHLevel0 3 2 2 3" xfId="39566"/>
    <cellStyle name="SAPBEXHLevel0 3 2 2_15-FINANCEIRAS" xfId="39567"/>
    <cellStyle name="SAPBEXHLevel0 3 2 3" xfId="39568"/>
    <cellStyle name="SAPBEXHLevel0 3 2 3 2" xfId="39569"/>
    <cellStyle name="SAPBEXHLevel0 3 2 3_15-FINANCEIRAS" xfId="39570"/>
    <cellStyle name="SAPBEXHLevel0 3 2 4" xfId="39571"/>
    <cellStyle name="SAPBEXHLevel0 3 2 4 2" xfId="39572"/>
    <cellStyle name="SAPBEXHLevel0 3 2 4_15-FINANCEIRAS" xfId="39573"/>
    <cellStyle name="SAPBEXHLevel0 3 2 5" xfId="39574"/>
    <cellStyle name="SAPBEXHLevel0 3 2_15-FINANCEIRAS" xfId="39575"/>
    <cellStyle name="SAPBEXHLevel0 3 3" xfId="39576"/>
    <cellStyle name="SAPBEXHLevel0 3 3 2" xfId="39577"/>
    <cellStyle name="SAPBEXHLevel0 3 3 2 2" xfId="39578"/>
    <cellStyle name="SAPBEXHLevel0 3 3 2_15-FINANCEIRAS" xfId="39579"/>
    <cellStyle name="SAPBEXHLevel0 3 3 3" xfId="39580"/>
    <cellStyle name="SAPBEXHLevel0 3 3_15-FINANCEIRAS" xfId="39581"/>
    <cellStyle name="SAPBEXHLevel0 3 4" xfId="39582"/>
    <cellStyle name="SAPBEXHLevel0 3 4 2" xfId="39583"/>
    <cellStyle name="SAPBEXHLevel0 3 4_15-FINANCEIRAS" xfId="39584"/>
    <cellStyle name="SAPBEXHLevel0 3 5" xfId="39585"/>
    <cellStyle name="SAPBEXHLevel0 3 5 2" xfId="39586"/>
    <cellStyle name="SAPBEXHLevel0 3 5_15-FINANCEIRAS" xfId="39587"/>
    <cellStyle name="SAPBEXHLevel0 3 6" xfId="39588"/>
    <cellStyle name="SAPBEXHLevel0 3_15-FINANCEIRAS" xfId="39589"/>
    <cellStyle name="SAPBEXHLevel0 4" xfId="39590"/>
    <cellStyle name="SAPBEXHLevel0 4 2" xfId="39591"/>
    <cellStyle name="SAPBEXHLevel0 4_15-FINANCEIRAS" xfId="39592"/>
    <cellStyle name="SAPBEXHLevel0 5" xfId="39593"/>
    <cellStyle name="SAPBEXHLevel0 5 2" xfId="39594"/>
    <cellStyle name="SAPBEXHLevel0 5_15-FINANCEIRAS" xfId="39595"/>
    <cellStyle name="SAPBEXHLevel0 6" xfId="39596"/>
    <cellStyle name="SAPBEXHLevel0 6 2" xfId="39597"/>
    <cellStyle name="SAPBEXHLevel0 6_15-FINANCEIRAS" xfId="39598"/>
    <cellStyle name="SAPBEXHLevel0 7" xfId="39599"/>
    <cellStyle name="SAPBEXHLevel0 8" xfId="39600"/>
    <cellStyle name="SAPBEXHLevel0_14-G&amp;A" xfId="39601"/>
    <cellStyle name="SAPBEXHLevel0X" xfId="39602"/>
    <cellStyle name="SAPBEXHLevel0X 2" xfId="39603"/>
    <cellStyle name="SAPBEXHLevel0X 2 2" xfId="39604"/>
    <cellStyle name="SAPBEXHLevel0X 2 2 2" xfId="39605"/>
    <cellStyle name="SAPBEXHLevel0X 2 2 2 2" xfId="39606"/>
    <cellStyle name="SAPBEXHLevel0X 2 2 2_15-FINANCEIRAS" xfId="39607"/>
    <cellStyle name="SAPBEXHLevel0X 2 2 3" xfId="39608"/>
    <cellStyle name="SAPBEXHLevel0X 2 2 3 2" xfId="39609"/>
    <cellStyle name="SAPBEXHLevel0X 2 2 3_15-FINANCEIRAS" xfId="39610"/>
    <cellStyle name="SAPBEXHLevel0X 2 2 4" xfId="39611"/>
    <cellStyle name="SAPBEXHLevel0X 2 2 4 2" xfId="39612"/>
    <cellStyle name="SAPBEXHLevel0X 2 2 4_15-FINANCEIRAS" xfId="39613"/>
    <cellStyle name="SAPBEXHLevel0X 2 2 5" xfId="39614"/>
    <cellStyle name="SAPBEXHLevel0X 2 2_15-FINANCEIRAS" xfId="39615"/>
    <cellStyle name="SAPBEXHLevel0X 2 3" xfId="39616"/>
    <cellStyle name="SAPBEXHLevel0X 2 3 2" xfId="39617"/>
    <cellStyle name="SAPBEXHLevel0X 2 3_15-FINANCEIRAS" xfId="39618"/>
    <cellStyle name="SAPBEXHLevel0X 2 4" xfId="39619"/>
    <cellStyle name="SAPBEXHLevel0X 2 4 2" xfId="39620"/>
    <cellStyle name="SAPBEXHLevel0X 2 4_15-FINANCEIRAS" xfId="39621"/>
    <cellStyle name="SAPBEXHLevel0X 2 5" xfId="39622"/>
    <cellStyle name="SAPBEXHLevel0X 2 5 2" xfId="39623"/>
    <cellStyle name="SAPBEXHLevel0X 2 5_15-FINANCEIRAS" xfId="39624"/>
    <cellStyle name="SAPBEXHLevel0X 2 6" xfId="39625"/>
    <cellStyle name="SAPBEXHLevel0X 2_15-FINANCEIRAS" xfId="39626"/>
    <cellStyle name="SAPBEXHLevel0X 3" xfId="39627"/>
    <cellStyle name="SAPBEXHLevel0X 3 2" xfId="39628"/>
    <cellStyle name="SAPBEXHLevel0X 3 2 2" xfId="39629"/>
    <cellStyle name="SAPBEXHLevel0X 3 2 2 2" xfId="39630"/>
    <cellStyle name="SAPBEXHLevel0X 3 2 2 2 2" xfId="39631"/>
    <cellStyle name="SAPBEXHLevel0X 3 2 2 2_15-FINANCEIRAS" xfId="39632"/>
    <cellStyle name="SAPBEXHLevel0X 3 2 2 3" xfId="39633"/>
    <cellStyle name="SAPBEXHLevel0X 3 2 2_15-FINANCEIRAS" xfId="39634"/>
    <cellStyle name="SAPBEXHLevel0X 3 2 3" xfId="39635"/>
    <cellStyle name="SAPBEXHLevel0X 3 2 3 2" xfId="39636"/>
    <cellStyle name="SAPBEXHLevel0X 3 2 3_15-FINANCEIRAS" xfId="39637"/>
    <cellStyle name="SAPBEXHLevel0X 3 2 4" xfId="39638"/>
    <cellStyle name="SAPBEXHLevel0X 3 2 4 2" xfId="39639"/>
    <cellStyle name="SAPBEXHLevel0X 3 2 4_15-FINANCEIRAS" xfId="39640"/>
    <cellStyle name="SAPBEXHLevel0X 3 2 5" xfId="39641"/>
    <cellStyle name="SAPBEXHLevel0X 3 2_15-FINANCEIRAS" xfId="39642"/>
    <cellStyle name="SAPBEXHLevel0X 3 3" xfId="39643"/>
    <cellStyle name="SAPBEXHLevel0X 3 3 2" xfId="39644"/>
    <cellStyle name="SAPBEXHLevel0X 3 3 2 2" xfId="39645"/>
    <cellStyle name="SAPBEXHLevel0X 3 3 2_15-FINANCEIRAS" xfId="39646"/>
    <cellStyle name="SAPBEXHLevel0X 3 3 3" xfId="39647"/>
    <cellStyle name="SAPBEXHLevel0X 3 3_15-FINANCEIRAS" xfId="39648"/>
    <cellStyle name="SAPBEXHLevel0X 3 4" xfId="39649"/>
    <cellStyle name="SAPBEXHLevel0X 3 4 2" xfId="39650"/>
    <cellStyle name="SAPBEXHLevel0X 3 4_15-FINANCEIRAS" xfId="39651"/>
    <cellStyle name="SAPBEXHLevel0X 3 5" xfId="39652"/>
    <cellStyle name="SAPBEXHLevel0X 3 5 2" xfId="39653"/>
    <cellStyle name="SAPBEXHLevel0X 3 5_15-FINANCEIRAS" xfId="39654"/>
    <cellStyle name="SAPBEXHLevel0X 3 6" xfId="39655"/>
    <cellStyle name="SAPBEXHLevel0X 3_15-FINANCEIRAS" xfId="39656"/>
    <cellStyle name="SAPBEXHLevel0X 4" xfId="39657"/>
    <cellStyle name="SAPBEXHLevel0X 4 2" xfId="39658"/>
    <cellStyle name="SAPBEXHLevel0X 4_15-FINANCEIRAS" xfId="39659"/>
    <cellStyle name="SAPBEXHLevel0X 5" xfId="39660"/>
    <cellStyle name="SAPBEXHLevel0X 5 2" xfId="39661"/>
    <cellStyle name="SAPBEXHLevel0X 5_15-FINANCEIRAS" xfId="39662"/>
    <cellStyle name="SAPBEXHLevel0X 6" xfId="39663"/>
    <cellStyle name="SAPBEXHLevel0X 6 2" xfId="39664"/>
    <cellStyle name="SAPBEXHLevel0X 6_15-FINANCEIRAS" xfId="39665"/>
    <cellStyle name="SAPBEXHLevel0X 7" xfId="39666"/>
    <cellStyle name="SAPBEXHLevel0X 8" xfId="39667"/>
    <cellStyle name="SAPBEXHLevel0X_14-G&amp;A" xfId="39668"/>
    <cellStyle name="SAPBEXHLevel1" xfId="39669"/>
    <cellStyle name="SAPBEXHLevel1 2" xfId="39670"/>
    <cellStyle name="SAPBEXHLevel1 2 2" xfId="39671"/>
    <cellStyle name="SAPBEXHLevel1 2 2 2" xfId="39672"/>
    <cellStyle name="SAPBEXHLevel1 2 2 2 2" xfId="39673"/>
    <cellStyle name="SAPBEXHLevel1 2 2 2_15-FINANCEIRAS" xfId="39674"/>
    <cellStyle name="SAPBEXHLevel1 2 2 3" xfId="39675"/>
    <cellStyle name="SAPBEXHLevel1 2 2 3 2" xfId="39676"/>
    <cellStyle name="SAPBEXHLevel1 2 2 3_15-FINANCEIRAS" xfId="39677"/>
    <cellStyle name="SAPBEXHLevel1 2 2 4" xfId="39678"/>
    <cellStyle name="SAPBEXHLevel1 2 2 4 2" xfId="39679"/>
    <cellStyle name="SAPBEXHLevel1 2 2 4_15-FINANCEIRAS" xfId="39680"/>
    <cellStyle name="SAPBEXHLevel1 2 2 5" xfId="39681"/>
    <cellStyle name="SAPBEXHLevel1 2 2_15-FINANCEIRAS" xfId="39682"/>
    <cellStyle name="SAPBEXHLevel1 2 3" xfId="39683"/>
    <cellStyle name="SAPBEXHLevel1 2 3 2" xfId="39684"/>
    <cellStyle name="SAPBEXHLevel1 2 3_15-FINANCEIRAS" xfId="39685"/>
    <cellStyle name="SAPBEXHLevel1 2 4" xfId="39686"/>
    <cellStyle name="SAPBEXHLevel1 2 4 2" xfId="39687"/>
    <cellStyle name="SAPBEXHLevel1 2 4_15-FINANCEIRAS" xfId="39688"/>
    <cellStyle name="SAPBEXHLevel1 2 5" xfId="39689"/>
    <cellStyle name="SAPBEXHLevel1 2 5 2" xfId="39690"/>
    <cellStyle name="SAPBEXHLevel1 2 5_15-FINANCEIRAS" xfId="39691"/>
    <cellStyle name="SAPBEXHLevel1 2 6" xfId="39692"/>
    <cellStyle name="SAPBEXHLevel1 2_15-FINANCEIRAS" xfId="39693"/>
    <cellStyle name="SAPBEXHLevel1 3" xfId="39694"/>
    <cellStyle name="SAPBEXHLevel1 3 2" xfId="39695"/>
    <cellStyle name="SAPBEXHLevel1 3 2 2" xfId="39696"/>
    <cellStyle name="SAPBEXHLevel1 3 2 2 2" xfId="39697"/>
    <cellStyle name="SAPBEXHLevel1 3 2 2 2 2" xfId="39698"/>
    <cellStyle name="SAPBEXHLevel1 3 2 2 2_15-FINANCEIRAS" xfId="39699"/>
    <cellStyle name="SAPBEXHLevel1 3 2 2 3" xfId="39700"/>
    <cellStyle name="SAPBEXHLevel1 3 2 2_15-FINANCEIRAS" xfId="39701"/>
    <cellStyle name="SAPBEXHLevel1 3 2 3" xfId="39702"/>
    <cellStyle name="SAPBEXHLevel1 3 2 3 2" xfId="39703"/>
    <cellStyle name="SAPBEXHLevel1 3 2 3_15-FINANCEIRAS" xfId="39704"/>
    <cellStyle name="SAPBEXHLevel1 3 2 4" xfId="39705"/>
    <cellStyle name="SAPBEXHLevel1 3 2 4 2" xfId="39706"/>
    <cellStyle name="SAPBEXHLevel1 3 2 4_15-FINANCEIRAS" xfId="39707"/>
    <cellStyle name="SAPBEXHLevel1 3 2 5" xfId="39708"/>
    <cellStyle name="SAPBEXHLevel1 3 2_15-FINANCEIRAS" xfId="39709"/>
    <cellStyle name="SAPBEXHLevel1 3 3" xfId="39710"/>
    <cellStyle name="SAPBEXHLevel1 3 3 2" xfId="39711"/>
    <cellStyle name="SAPBEXHLevel1 3 3 2 2" xfId="39712"/>
    <cellStyle name="SAPBEXHLevel1 3 3 2_15-FINANCEIRAS" xfId="39713"/>
    <cellStyle name="SAPBEXHLevel1 3 3 3" xfId="39714"/>
    <cellStyle name="SAPBEXHLevel1 3 3_15-FINANCEIRAS" xfId="39715"/>
    <cellStyle name="SAPBEXHLevel1 3 4" xfId="39716"/>
    <cellStyle name="SAPBEXHLevel1 3 4 2" xfId="39717"/>
    <cellStyle name="SAPBEXHLevel1 3 4_15-FINANCEIRAS" xfId="39718"/>
    <cellStyle name="SAPBEXHLevel1 3 5" xfId="39719"/>
    <cellStyle name="SAPBEXHLevel1 3 5 2" xfId="39720"/>
    <cellStyle name="SAPBEXHLevel1 3 5_15-FINANCEIRAS" xfId="39721"/>
    <cellStyle name="SAPBEXHLevel1 3 6" xfId="39722"/>
    <cellStyle name="SAPBEXHLevel1 3_15-FINANCEIRAS" xfId="39723"/>
    <cellStyle name="SAPBEXHLevel1 4" xfId="39724"/>
    <cellStyle name="SAPBEXHLevel1 4 2" xfId="39725"/>
    <cellStyle name="SAPBEXHLevel1 4_15-FINANCEIRAS" xfId="39726"/>
    <cellStyle name="SAPBEXHLevel1 5" xfId="39727"/>
    <cellStyle name="SAPBEXHLevel1 5 2" xfId="39728"/>
    <cellStyle name="SAPBEXHLevel1 5_15-FINANCEIRAS" xfId="39729"/>
    <cellStyle name="SAPBEXHLevel1 6" xfId="39730"/>
    <cellStyle name="SAPBEXHLevel1 6 2" xfId="39731"/>
    <cellStyle name="SAPBEXHLevel1 6_15-FINANCEIRAS" xfId="39732"/>
    <cellStyle name="SAPBEXHLevel1 7" xfId="39733"/>
    <cellStyle name="SAPBEXHLevel1 8" xfId="39734"/>
    <cellStyle name="SAPBEXHLevel1_14-G&amp;A" xfId="39735"/>
    <cellStyle name="SAPBEXHLevel1X" xfId="39736"/>
    <cellStyle name="SAPBEXHLevel1X 2" xfId="39737"/>
    <cellStyle name="SAPBEXHLevel1X 2 2" xfId="39738"/>
    <cellStyle name="SAPBEXHLevel1X 2 2 2" xfId="39739"/>
    <cellStyle name="SAPBEXHLevel1X 2 2 2 2" xfId="39740"/>
    <cellStyle name="SAPBEXHLevel1X 2 2 2_15-FINANCEIRAS" xfId="39741"/>
    <cellStyle name="SAPBEXHLevel1X 2 2 3" xfId="39742"/>
    <cellStyle name="SAPBEXHLevel1X 2 2 3 2" xfId="39743"/>
    <cellStyle name="SAPBEXHLevel1X 2 2 3_15-FINANCEIRAS" xfId="39744"/>
    <cellStyle name="SAPBEXHLevel1X 2 2 4" xfId="39745"/>
    <cellStyle name="SAPBEXHLevel1X 2 2 4 2" xfId="39746"/>
    <cellStyle name="SAPBEXHLevel1X 2 2 4_15-FINANCEIRAS" xfId="39747"/>
    <cellStyle name="SAPBEXHLevel1X 2 2 5" xfId="39748"/>
    <cellStyle name="SAPBEXHLevel1X 2 2_15-FINANCEIRAS" xfId="39749"/>
    <cellStyle name="SAPBEXHLevel1X 2 3" xfId="39750"/>
    <cellStyle name="SAPBEXHLevel1X 2 3 2" xfId="39751"/>
    <cellStyle name="SAPBEXHLevel1X 2 3_15-FINANCEIRAS" xfId="39752"/>
    <cellStyle name="SAPBEXHLevel1X 2 4" xfId="39753"/>
    <cellStyle name="SAPBEXHLevel1X 2 4 2" xfId="39754"/>
    <cellStyle name="SAPBEXHLevel1X 2 4_15-FINANCEIRAS" xfId="39755"/>
    <cellStyle name="SAPBEXHLevel1X 2 5" xfId="39756"/>
    <cellStyle name="SAPBEXHLevel1X 2 5 2" xfId="39757"/>
    <cellStyle name="SAPBEXHLevel1X 2 5_15-FINANCEIRAS" xfId="39758"/>
    <cellStyle name="SAPBEXHLevel1X 2 6" xfId="39759"/>
    <cellStyle name="SAPBEXHLevel1X 2_15-FINANCEIRAS" xfId="39760"/>
    <cellStyle name="SAPBEXHLevel1X 3" xfId="39761"/>
    <cellStyle name="SAPBEXHLevel1X 3 2" xfId="39762"/>
    <cellStyle name="SAPBEXHLevel1X 3 2 2" xfId="39763"/>
    <cellStyle name="SAPBEXHLevel1X 3 2 2 2" xfId="39764"/>
    <cellStyle name="SAPBEXHLevel1X 3 2 2 2 2" xfId="39765"/>
    <cellStyle name="SAPBEXHLevel1X 3 2 2 2_15-FINANCEIRAS" xfId="39766"/>
    <cellStyle name="SAPBEXHLevel1X 3 2 2 3" xfId="39767"/>
    <cellStyle name="SAPBEXHLevel1X 3 2 2_15-FINANCEIRAS" xfId="39768"/>
    <cellStyle name="SAPBEXHLevel1X 3 2 3" xfId="39769"/>
    <cellStyle name="SAPBEXHLevel1X 3 2 3 2" xfId="39770"/>
    <cellStyle name="SAPBEXHLevel1X 3 2 3_15-FINANCEIRAS" xfId="39771"/>
    <cellStyle name="SAPBEXHLevel1X 3 2 4" xfId="39772"/>
    <cellStyle name="SAPBEXHLevel1X 3 2 4 2" xfId="39773"/>
    <cellStyle name="SAPBEXHLevel1X 3 2 4_15-FINANCEIRAS" xfId="39774"/>
    <cellStyle name="SAPBEXHLevel1X 3 2 5" xfId="39775"/>
    <cellStyle name="SAPBEXHLevel1X 3 2_15-FINANCEIRAS" xfId="39776"/>
    <cellStyle name="SAPBEXHLevel1X 3 3" xfId="39777"/>
    <cellStyle name="SAPBEXHLevel1X 3 3 2" xfId="39778"/>
    <cellStyle name="SAPBEXHLevel1X 3 3 2 2" xfId="39779"/>
    <cellStyle name="SAPBEXHLevel1X 3 3 2_15-FINANCEIRAS" xfId="39780"/>
    <cellStyle name="SAPBEXHLevel1X 3 3 3" xfId="39781"/>
    <cellStyle name="SAPBEXHLevel1X 3 3_15-FINANCEIRAS" xfId="39782"/>
    <cellStyle name="SAPBEXHLevel1X 3 4" xfId="39783"/>
    <cellStyle name="SAPBEXHLevel1X 3 4 2" xfId="39784"/>
    <cellStyle name="SAPBEXHLevel1X 3 4_15-FINANCEIRAS" xfId="39785"/>
    <cellStyle name="SAPBEXHLevel1X 3 5" xfId="39786"/>
    <cellStyle name="SAPBEXHLevel1X 3 5 2" xfId="39787"/>
    <cellStyle name="SAPBEXHLevel1X 3 5_15-FINANCEIRAS" xfId="39788"/>
    <cellStyle name="SAPBEXHLevel1X 3 6" xfId="39789"/>
    <cellStyle name="SAPBEXHLevel1X 3_15-FINANCEIRAS" xfId="39790"/>
    <cellStyle name="SAPBEXHLevel1X 4" xfId="39791"/>
    <cellStyle name="SAPBEXHLevel1X 4 2" xfId="39792"/>
    <cellStyle name="SAPBEXHLevel1X 4_15-FINANCEIRAS" xfId="39793"/>
    <cellStyle name="SAPBEXHLevel1X 5" xfId="39794"/>
    <cellStyle name="SAPBEXHLevel1X 5 2" xfId="39795"/>
    <cellStyle name="SAPBEXHLevel1X 5_15-FINANCEIRAS" xfId="39796"/>
    <cellStyle name="SAPBEXHLevel1X 6" xfId="39797"/>
    <cellStyle name="SAPBEXHLevel1X 6 2" xfId="39798"/>
    <cellStyle name="SAPBEXHLevel1X 6_15-FINANCEIRAS" xfId="39799"/>
    <cellStyle name="SAPBEXHLevel1X 7" xfId="39800"/>
    <cellStyle name="SAPBEXHLevel1X 8" xfId="39801"/>
    <cellStyle name="SAPBEXHLevel1X_14-G&amp;A" xfId="39802"/>
    <cellStyle name="SAPBEXHLevel2" xfId="39803"/>
    <cellStyle name="SAPBEXHLevel2 2" xfId="39804"/>
    <cellStyle name="SAPBEXHLevel2 2 2" xfId="39805"/>
    <cellStyle name="SAPBEXHLevel2 2 2 2" xfId="39806"/>
    <cellStyle name="SAPBEXHLevel2 2 2 2 2" xfId="39807"/>
    <cellStyle name="SAPBEXHLevel2 2 2 2_15-FINANCEIRAS" xfId="39808"/>
    <cellStyle name="SAPBEXHLevel2 2 2 3" xfId="39809"/>
    <cellStyle name="SAPBEXHLevel2 2 2 3 2" xfId="39810"/>
    <cellStyle name="SAPBEXHLevel2 2 2 3_15-FINANCEIRAS" xfId="39811"/>
    <cellStyle name="SAPBEXHLevel2 2 2 4" xfId="39812"/>
    <cellStyle name="SAPBEXHLevel2 2 2 4 2" xfId="39813"/>
    <cellStyle name="SAPBEXHLevel2 2 2 4_15-FINANCEIRAS" xfId="39814"/>
    <cellStyle name="SAPBEXHLevel2 2 2 5" xfId="39815"/>
    <cellStyle name="SAPBEXHLevel2 2 2_15-FINANCEIRAS" xfId="39816"/>
    <cellStyle name="SAPBEXHLevel2 2 3" xfId="39817"/>
    <cellStyle name="SAPBEXHLevel2 2 3 2" xfId="39818"/>
    <cellStyle name="SAPBEXHLevel2 2 3_15-FINANCEIRAS" xfId="39819"/>
    <cellStyle name="SAPBEXHLevel2 2 4" xfId="39820"/>
    <cellStyle name="SAPBEXHLevel2 2 4 2" xfId="39821"/>
    <cellStyle name="SAPBEXHLevel2 2 4_15-FINANCEIRAS" xfId="39822"/>
    <cellStyle name="SAPBEXHLevel2 2 5" xfId="39823"/>
    <cellStyle name="SAPBEXHLevel2 2 5 2" xfId="39824"/>
    <cellStyle name="SAPBEXHLevel2 2 5_15-FINANCEIRAS" xfId="39825"/>
    <cellStyle name="SAPBEXHLevel2 2 6" xfId="39826"/>
    <cellStyle name="SAPBEXHLevel2 2 7" xfId="39827"/>
    <cellStyle name="SAPBEXHLevel2 2_15-FINANCEIRAS" xfId="39828"/>
    <cellStyle name="SAPBEXHLevel2 3" xfId="39829"/>
    <cellStyle name="SAPBEXHLevel2 3 2" xfId="39830"/>
    <cellStyle name="SAPBEXHLevel2 3 2 2" xfId="39831"/>
    <cellStyle name="SAPBEXHLevel2 3 2 2 2" xfId="39832"/>
    <cellStyle name="SAPBEXHLevel2 3 2 2 2 2" xfId="39833"/>
    <cellStyle name="SAPBEXHLevel2 3 2 2 2_15-FINANCEIRAS" xfId="39834"/>
    <cellStyle name="SAPBEXHLevel2 3 2 2 3" xfId="39835"/>
    <cellStyle name="SAPBEXHLevel2 3 2 2_15-FINANCEIRAS" xfId="39836"/>
    <cellStyle name="SAPBEXHLevel2 3 2 3" xfId="39837"/>
    <cellStyle name="SAPBEXHLevel2 3 2 3 2" xfId="39838"/>
    <cellStyle name="SAPBEXHLevel2 3 2 3_15-FINANCEIRAS" xfId="39839"/>
    <cellStyle name="SAPBEXHLevel2 3 2 4" xfId="39840"/>
    <cellStyle name="SAPBEXHLevel2 3 2 4 2" xfId="39841"/>
    <cellStyle name="SAPBEXHLevel2 3 2 4_15-FINANCEIRAS" xfId="39842"/>
    <cellStyle name="SAPBEXHLevel2 3 2 5" xfId="39843"/>
    <cellStyle name="SAPBEXHLevel2 3 2_15-FINANCEIRAS" xfId="39844"/>
    <cellStyle name="SAPBEXHLevel2 3 3" xfId="39845"/>
    <cellStyle name="SAPBEXHLevel2 3 3 2" xfId="39846"/>
    <cellStyle name="SAPBEXHLevel2 3 3 2 2" xfId="39847"/>
    <cellStyle name="SAPBEXHLevel2 3 3 2_15-FINANCEIRAS" xfId="39848"/>
    <cellStyle name="SAPBEXHLevel2 3 3 3" xfId="39849"/>
    <cellStyle name="SAPBEXHLevel2 3 3_15-FINANCEIRAS" xfId="39850"/>
    <cellStyle name="SAPBEXHLevel2 3 4" xfId="39851"/>
    <cellStyle name="SAPBEXHLevel2 3 4 2" xfId="39852"/>
    <cellStyle name="SAPBEXHLevel2 3 4_15-FINANCEIRAS" xfId="39853"/>
    <cellStyle name="SAPBEXHLevel2 3 5" xfId="39854"/>
    <cellStyle name="SAPBEXHLevel2 3 5 2" xfId="39855"/>
    <cellStyle name="SAPBEXHLevel2 3 5_15-FINANCEIRAS" xfId="39856"/>
    <cellStyle name="SAPBEXHLevel2 3 6" xfId="39857"/>
    <cellStyle name="SAPBEXHLevel2 3_15-FINANCEIRAS" xfId="39858"/>
    <cellStyle name="SAPBEXHLevel2 4" xfId="39859"/>
    <cellStyle name="SAPBEXHLevel2 4 2" xfId="39860"/>
    <cellStyle name="SAPBEXHLevel2 4_15-FINANCEIRAS" xfId="39861"/>
    <cellStyle name="SAPBEXHLevel2 5" xfId="39862"/>
    <cellStyle name="SAPBEXHLevel2 5 2" xfId="39863"/>
    <cellStyle name="SAPBEXHLevel2 5_15-FINANCEIRAS" xfId="39864"/>
    <cellStyle name="SAPBEXHLevel2 6" xfId="39865"/>
    <cellStyle name="SAPBEXHLevel2 6 2" xfId="39866"/>
    <cellStyle name="SAPBEXHLevel2 6_15-FINANCEIRAS" xfId="39867"/>
    <cellStyle name="SAPBEXHLevel2 7" xfId="39868"/>
    <cellStyle name="SAPBEXHLevel2 8" xfId="39869"/>
    <cellStyle name="SAPBEXHLevel2_14-G&amp;A" xfId="39870"/>
    <cellStyle name="SAPBEXHLevel2X" xfId="39871"/>
    <cellStyle name="SAPBEXHLevel2X 2" xfId="39872"/>
    <cellStyle name="SAPBEXHLevel2X 2 2" xfId="39873"/>
    <cellStyle name="SAPBEXHLevel2X 2 2 2" xfId="39874"/>
    <cellStyle name="SAPBEXHLevel2X 2 2 2 2" xfId="39875"/>
    <cellStyle name="SAPBEXHLevel2X 2 2 2_15-FINANCEIRAS" xfId="39876"/>
    <cellStyle name="SAPBEXHLevel2X 2 2 3" xfId="39877"/>
    <cellStyle name="SAPBEXHLevel2X 2 2 3 2" xfId="39878"/>
    <cellStyle name="SAPBEXHLevel2X 2 2 3_15-FINANCEIRAS" xfId="39879"/>
    <cellStyle name="SAPBEXHLevel2X 2 2 4" xfId="39880"/>
    <cellStyle name="SAPBEXHLevel2X 2 2 4 2" xfId="39881"/>
    <cellStyle name="SAPBEXHLevel2X 2 2 4_15-FINANCEIRAS" xfId="39882"/>
    <cellStyle name="SAPBEXHLevel2X 2 2 5" xfId="39883"/>
    <cellStyle name="SAPBEXHLevel2X 2 2_15-FINANCEIRAS" xfId="39884"/>
    <cellStyle name="SAPBEXHLevel2X 2 3" xfId="39885"/>
    <cellStyle name="SAPBEXHLevel2X 2 3 2" xfId="39886"/>
    <cellStyle name="SAPBEXHLevel2X 2 3_15-FINANCEIRAS" xfId="39887"/>
    <cellStyle name="SAPBEXHLevel2X 2 4" xfId="39888"/>
    <cellStyle name="SAPBEXHLevel2X 2 4 2" xfId="39889"/>
    <cellStyle name="SAPBEXHLevel2X 2 4_15-FINANCEIRAS" xfId="39890"/>
    <cellStyle name="SAPBEXHLevel2X 2 5" xfId="39891"/>
    <cellStyle name="SAPBEXHLevel2X 2 5 2" xfId="39892"/>
    <cellStyle name="SAPBEXHLevel2X 2 5_15-FINANCEIRAS" xfId="39893"/>
    <cellStyle name="SAPBEXHLevel2X 2 6" xfId="39894"/>
    <cellStyle name="SAPBEXHLevel2X 2_15-FINANCEIRAS" xfId="39895"/>
    <cellStyle name="SAPBEXHLevel2X 3" xfId="39896"/>
    <cellStyle name="SAPBEXHLevel2X 3 2" xfId="39897"/>
    <cellStyle name="SAPBEXHLevel2X 3 2 2" xfId="39898"/>
    <cellStyle name="SAPBEXHLevel2X 3 2 2 2" xfId="39899"/>
    <cellStyle name="SAPBEXHLevel2X 3 2 2 2 2" xfId="39900"/>
    <cellStyle name="SAPBEXHLevel2X 3 2 2 2_15-FINANCEIRAS" xfId="39901"/>
    <cellStyle name="SAPBEXHLevel2X 3 2 2 3" xfId="39902"/>
    <cellStyle name="SAPBEXHLevel2X 3 2 2_15-FINANCEIRAS" xfId="39903"/>
    <cellStyle name="SAPBEXHLevel2X 3 2 3" xfId="39904"/>
    <cellStyle name="SAPBEXHLevel2X 3 2 3 2" xfId="39905"/>
    <cellStyle name="SAPBEXHLevel2X 3 2 3_15-FINANCEIRAS" xfId="39906"/>
    <cellStyle name="SAPBEXHLevel2X 3 2 4" xfId="39907"/>
    <cellStyle name="SAPBEXHLevel2X 3 2 4 2" xfId="39908"/>
    <cellStyle name="SAPBEXHLevel2X 3 2 4_15-FINANCEIRAS" xfId="39909"/>
    <cellStyle name="SAPBEXHLevel2X 3 2 5" xfId="39910"/>
    <cellStyle name="SAPBEXHLevel2X 3 2_15-FINANCEIRAS" xfId="39911"/>
    <cellStyle name="SAPBEXHLevel2X 3 3" xfId="39912"/>
    <cellStyle name="SAPBEXHLevel2X 3 3 2" xfId="39913"/>
    <cellStyle name="SAPBEXHLevel2X 3 3 2 2" xfId="39914"/>
    <cellStyle name="SAPBEXHLevel2X 3 3 2_15-FINANCEIRAS" xfId="39915"/>
    <cellStyle name="SAPBEXHLevel2X 3 3 3" xfId="39916"/>
    <cellStyle name="SAPBEXHLevel2X 3 3_15-FINANCEIRAS" xfId="39917"/>
    <cellStyle name="SAPBEXHLevel2X 3 4" xfId="39918"/>
    <cellStyle name="SAPBEXHLevel2X 3 4 2" xfId="39919"/>
    <cellStyle name="SAPBEXHLevel2X 3 4_15-FINANCEIRAS" xfId="39920"/>
    <cellStyle name="SAPBEXHLevel2X 3 5" xfId="39921"/>
    <cellStyle name="SAPBEXHLevel2X 3 5 2" xfId="39922"/>
    <cellStyle name="SAPBEXHLevel2X 3 5_15-FINANCEIRAS" xfId="39923"/>
    <cellStyle name="SAPBEXHLevel2X 3 6" xfId="39924"/>
    <cellStyle name="SAPBEXHLevel2X 3_15-FINANCEIRAS" xfId="39925"/>
    <cellStyle name="SAPBEXHLevel2X 4" xfId="39926"/>
    <cellStyle name="SAPBEXHLevel2X 4 2" xfId="39927"/>
    <cellStyle name="SAPBEXHLevel2X 4_15-FINANCEIRAS" xfId="39928"/>
    <cellStyle name="SAPBEXHLevel2X 5" xfId="39929"/>
    <cellStyle name="SAPBEXHLevel2X 5 2" xfId="39930"/>
    <cellStyle name="SAPBEXHLevel2X 5_15-FINANCEIRAS" xfId="39931"/>
    <cellStyle name="SAPBEXHLevel2X 6" xfId="39932"/>
    <cellStyle name="SAPBEXHLevel2X 6 2" xfId="39933"/>
    <cellStyle name="SAPBEXHLevel2X 6_15-FINANCEIRAS" xfId="39934"/>
    <cellStyle name="SAPBEXHLevel2X 7" xfId="39935"/>
    <cellStyle name="SAPBEXHLevel2X 8" xfId="39936"/>
    <cellStyle name="SAPBEXHLevel2X_14-G&amp;A" xfId="39937"/>
    <cellStyle name="SAPBEXHLevel3" xfId="39938"/>
    <cellStyle name="SAPBEXHLevel3 2" xfId="39939"/>
    <cellStyle name="SAPBEXHLevel3 2 2" xfId="39940"/>
    <cellStyle name="SAPBEXHLevel3 2 2 2" xfId="39941"/>
    <cellStyle name="SAPBEXHLevel3 2 2 2 2" xfId="39942"/>
    <cellStyle name="SAPBEXHLevel3 2 2 2_15-FINANCEIRAS" xfId="39943"/>
    <cellStyle name="SAPBEXHLevel3 2 2 3" xfId="39944"/>
    <cellStyle name="SAPBEXHLevel3 2 2 3 2" xfId="39945"/>
    <cellStyle name="SAPBEXHLevel3 2 2 3_15-FINANCEIRAS" xfId="39946"/>
    <cellStyle name="SAPBEXHLevel3 2 2 4" xfId="39947"/>
    <cellStyle name="SAPBEXHLevel3 2 2 4 2" xfId="39948"/>
    <cellStyle name="SAPBEXHLevel3 2 2 4_15-FINANCEIRAS" xfId="39949"/>
    <cellStyle name="SAPBEXHLevel3 2 2 5" xfId="39950"/>
    <cellStyle name="SAPBEXHLevel3 2 2_15-FINANCEIRAS" xfId="39951"/>
    <cellStyle name="SAPBEXHLevel3 2 3" xfId="39952"/>
    <cellStyle name="SAPBEXHLevel3 2 3 2" xfId="39953"/>
    <cellStyle name="SAPBEXHLevel3 2 3_15-FINANCEIRAS" xfId="39954"/>
    <cellStyle name="SAPBEXHLevel3 2 4" xfId="39955"/>
    <cellStyle name="SAPBEXHLevel3 2 4 2" xfId="39956"/>
    <cellStyle name="SAPBEXHLevel3 2 4_15-FINANCEIRAS" xfId="39957"/>
    <cellStyle name="SAPBEXHLevel3 2 5" xfId="39958"/>
    <cellStyle name="SAPBEXHLevel3 2 5 2" xfId="39959"/>
    <cellStyle name="SAPBEXHLevel3 2 5_15-FINANCEIRAS" xfId="39960"/>
    <cellStyle name="SAPBEXHLevel3 2 6" xfId="39961"/>
    <cellStyle name="SAPBEXHLevel3 2_15-FINANCEIRAS" xfId="39962"/>
    <cellStyle name="SAPBEXHLevel3 3" xfId="39963"/>
    <cellStyle name="SAPBEXHLevel3 3 2" xfId="39964"/>
    <cellStyle name="SAPBEXHLevel3 3 2 2" xfId="39965"/>
    <cellStyle name="SAPBEXHLevel3 3 2 2 2" xfId="39966"/>
    <cellStyle name="SAPBEXHLevel3 3 2 2 2 2" xfId="39967"/>
    <cellStyle name="SAPBEXHLevel3 3 2 2 2_15-FINANCEIRAS" xfId="39968"/>
    <cellStyle name="SAPBEXHLevel3 3 2 2 3" xfId="39969"/>
    <cellStyle name="SAPBEXHLevel3 3 2 2_15-FINANCEIRAS" xfId="39970"/>
    <cellStyle name="SAPBEXHLevel3 3 2 3" xfId="39971"/>
    <cellStyle name="SAPBEXHLevel3 3 2 3 2" xfId="39972"/>
    <cellStyle name="SAPBEXHLevel3 3 2 3_15-FINANCEIRAS" xfId="39973"/>
    <cellStyle name="SAPBEXHLevel3 3 2 4" xfId="39974"/>
    <cellStyle name="SAPBEXHLevel3 3 2 4 2" xfId="39975"/>
    <cellStyle name="SAPBEXHLevel3 3 2 4_15-FINANCEIRAS" xfId="39976"/>
    <cellStyle name="SAPBEXHLevel3 3 2 5" xfId="39977"/>
    <cellStyle name="SAPBEXHLevel3 3 2_15-FINANCEIRAS" xfId="39978"/>
    <cellStyle name="SAPBEXHLevel3 3 3" xfId="39979"/>
    <cellStyle name="SAPBEXHLevel3 3 3 2" xfId="39980"/>
    <cellStyle name="SAPBEXHLevel3 3 3 2 2" xfId="39981"/>
    <cellStyle name="SAPBEXHLevel3 3 3 2_15-FINANCEIRAS" xfId="39982"/>
    <cellStyle name="SAPBEXHLevel3 3 3 3" xfId="39983"/>
    <cellStyle name="SAPBEXHLevel3 3 3_15-FINANCEIRAS" xfId="39984"/>
    <cellStyle name="SAPBEXHLevel3 3 4" xfId="39985"/>
    <cellStyle name="SAPBEXHLevel3 3 4 2" xfId="39986"/>
    <cellStyle name="SAPBEXHLevel3 3 4_15-FINANCEIRAS" xfId="39987"/>
    <cellStyle name="SAPBEXHLevel3 3 5" xfId="39988"/>
    <cellStyle name="SAPBEXHLevel3 3 5 2" xfId="39989"/>
    <cellStyle name="SAPBEXHLevel3 3 5_15-FINANCEIRAS" xfId="39990"/>
    <cellStyle name="SAPBEXHLevel3 3 6" xfId="39991"/>
    <cellStyle name="SAPBEXHLevel3 3_15-FINANCEIRAS" xfId="39992"/>
    <cellStyle name="SAPBEXHLevel3 4" xfId="39993"/>
    <cellStyle name="SAPBEXHLevel3 4 2" xfId="39994"/>
    <cellStyle name="SAPBEXHLevel3 4_15-FINANCEIRAS" xfId="39995"/>
    <cellStyle name="SAPBEXHLevel3 5" xfId="39996"/>
    <cellStyle name="SAPBEXHLevel3 5 2" xfId="39997"/>
    <cellStyle name="SAPBEXHLevel3 5_15-FINANCEIRAS" xfId="39998"/>
    <cellStyle name="SAPBEXHLevel3 6" xfId="39999"/>
    <cellStyle name="SAPBEXHLevel3 6 2" xfId="40000"/>
    <cellStyle name="SAPBEXHLevel3 6_15-FINANCEIRAS" xfId="40001"/>
    <cellStyle name="SAPBEXHLevel3 7" xfId="40002"/>
    <cellStyle name="SAPBEXHLevel3 8" xfId="40003"/>
    <cellStyle name="SAPBEXHLevel3_14-G&amp;A" xfId="40004"/>
    <cellStyle name="SAPBEXHLevel3X" xfId="40005"/>
    <cellStyle name="SAPBEXHLevel3X 2" xfId="40006"/>
    <cellStyle name="SAPBEXHLevel3X 2 2" xfId="40007"/>
    <cellStyle name="SAPBEXHLevel3X 2 2 2" xfId="40008"/>
    <cellStyle name="SAPBEXHLevel3X 2 2 2 2" xfId="40009"/>
    <cellStyle name="SAPBEXHLevel3X 2 2 2_15-FINANCEIRAS" xfId="40010"/>
    <cellStyle name="SAPBEXHLevel3X 2 2 3" xfId="40011"/>
    <cellStyle name="SAPBEXHLevel3X 2 2 3 2" xfId="40012"/>
    <cellStyle name="SAPBEXHLevel3X 2 2 3_15-FINANCEIRAS" xfId="40013"/>
    <cellStyle name="SAPBEXHLevel3X 2 2 4" xfId="40014"/>
    <cellStyle name="SAPBEXHLevel3X 2 2 4 2" xfId="40015"/>
    <cellStyle name="SAPBEXHLevel3X 2 2 4_15-FINANCEIRAS" xfId="40016"/>
    <cellStyle name="SAPBEXHLevel3X 2 2 5" xfId="40017"/>
    <cellStyle name="SAPBEXHLevel3X 2 2_15-FINANCEIRAS" xfId="40018"/>
    <cellStyle name="SAPBEXHLevel3X 2 3" xfId="40019"/>
    <cellStyle name="SAPBEXHLevel3X 2 3 2" xfId="40020"/>
    <cellStyle name="SAPBEXHLevel3X 2 3_15-FINANCEIRAS" xfId="40021"/>
    <cellStyle name="SAPBEXHLevel3X 2 4" xfId="40022"/>
    <cellStyle name="SAPBEXHLevel3X 2 4 2" xfId="40023"/>
    <cellStyle name="SAPBEXHLevel3X 2 4_15-FINANCEIRAS" xfId="40024"/>
    <cellStyle name="SAPBEXHLevel3X 2 5" xfId="40025"/>
    <cellStyle name="SAPBEXHLevel3X 2 5 2" xfId="40026"/>
    <cellStyle name="SAPBEXHLevel3X 2 5_15-FINANCEIRAS" xfId="40027"/>
    <cellStyle name="SAPBEXHLevel3X 2 6" xfId="40028"/>
    <cellStyle name="SAPBEXHLevel3X 2_15-FINANCEIRAS" xfId="40029"/>
    <cellStyle name="SAPBEXHLevel3X 3" xfId="40030"/>
    <cellStyle name="SAPBEXHLevel3X 3 2" xfId="40031"/>
    <cellStyle name="SAPBEXHLevel3X 3 2 2" xfId="40032"/>
    <cellStyle name="SAPBEXHLevel3X 3 2 2 2" xfId="40033"/>
    <cellStyle name="SAPBEXHLevel3X 3 2 2 2 2" xfId="40034"/>
    <cellStyle name="SAPBEXHLevel3X 3 2 2 2_15-FINANCEIRAS" xfId="40035"/>
    <cellStyle name="SAPBEXHLevel3X 3 2 2 3" xfId="40036"/>
    <cellStyle name="SAPBEXHLevel3X 3 2 2_15-FINANCEIRAS" xfId="40037"/>
    <cellStyle name="SAPBEXHLevel3X 3 2 3" xfId="40038"/>
    <cellStyle name="SAPBEXHLevel3X 3 2 3 2" xfId="40039"/>
    <cellStyle name="SAPBEXHLevel3X 3 2 3_15-FINANCEIRAS" xfId="40040"/>
    <cellStyle name="SAPBEXHLevel3X 3 2 4" xfId="40041"/>
    <cellStyle name="SAPBEXHLevel3X 3 2 4 2" xfId="40042"/>
    <cellStyle name="SAPBEXHLevel3X 3 2 4_15-FINANCEIRAS" xfId="40043"/>
    <cellStyle name="SAPBEXHLevel3X 3 2 5" xfId="40044"/>
    <cellStyle name="SAPBEXHLevel3X 3 2_15-FINANCEIRAS" xfId="40045"/>
    <cellStyle name="SAPBEXHLevel3X 3 3" xfId="40046"/>
    <cellStyle name="SAPBEXHLevel3X 3 3 2" xfId="40047"/>
    <cellStyle name="SAPBEXHLevel3X 3 3 2 2" xfId="40048"/>
    <cellStyle name="SAPBEXHLevel3X 3 3 2_15-FINANCEIRAS" xfId="40049"/>
    <cellStyle name="SAPBEXHLevel3X 3 3 3" xfId="40050"/>
    <cellStyle name="SAPBEXHLevel3X 3 3_15-FINANCEIRAS" xfId="40051"/>
    <cellStyle name="SAPBEXHLevel3X 3 4" xfId="40052"/>
    <cellStyle name="SAPBEXHLevel3X 3 4 2" xfId="40053"/>
    <cellStyle name="SAPBEXHLevel3X 3 4_15-FINANCEIRAS" xfId="40054"/>
    <cellStyle name="SAPBEXHLevel3X 3 5" xfId="40055"/>
    <cellStyle name="SAPBEXHLevel3X 3 5 2" xfId="40056"/>
    <cellStyle name="SAPBEXHLevel3X 3 5_15-FINANCEIRAS" xfId="40057"/>
    <cellStyle name="SAPBEXHLevel3X 3 6" xfId="40058"/>
    <cellStyle name="SAPBEXHLevel3X 3_15-FINANCEIRAS" xfId="40059"/>
    <cellStyle name="SAPBEXHLevel3X 4" xfId="40060"/>
    <cellStyle name="SAPBEXHLevel3X 4 2" xfId="40061"/>
    <cellStyle name="SAPBEXHLevel3X 4_15-FINANCEIRAS" xfId="40062"/>
    <cellStyle name="SAPBEXHLevel3X 5" xfId="40063"/>
    <cellStyle name="SAPBEXHLevel3X 5 2" xfId="40064"/>
    <cellStyle name="SAPBEXHLevel3X 5_15-FINANCEIRAS" xfId="40065"/>
    <cellStyle name="SAPBEXHLevel3X 6" xfId="40066"/>
    <cellStyle name="SAPBEXHLevel3X 6 2" xfId="40067"/>
    <cellStyle name="SAPBEXHLevel3X 6_15-FINANCEIRAS" xfId="40068"/>
    <cellStyle name="SAPBEXHLevel3X 7" xfId="40069"/>
    <cellStyle name="SAPBEXHLevel3X 8" xfId="40070"/>
    <cellStyle name="SAPBEXHLevel3X_14-G&amp;A" xfId="40071"/>
    <cellStyle name="SAPBEXinputData" xfId="40072"/>
    <cellStyle name="SAPBEXinputData 2" xfId="40073"/>
    <cellStyle name="SAPBEXinputData 2 10" xfId="40074"/>
    <cellStyle name="SAPBEXinputData 2 10 2" xfId="40075"/>
    <cellStyle name="SAPBEXinputData 2 10 3" xfId="40076"/>
    <cellStyle name="SAPBEXinputData 2 11" xfId="40077"/>
    <cellStyle name="SAPBEXinputData 2 12" xfId="40078"/>
    <cellStyle name="SAPBEXinputData 2 2" xfId="40079"/>
    <cellStyle name="SAPBEXinputData 2 2 10" xfId="40080"/>
    <cellStyle name="SAPBEXinputData 2 2 11" xfId="40081"/>
    <cellStyle name="SAPBEXinputData 2 2 2" xfId="40082"/>
    <cellStyle name="SAPBEXinputData 2 2 2 10" xfId="40083"/>
    <cellStyle name="SAPBEXinputData 2 2 2 2" xfId="40084"/>
    <cellStyle name="SAPBEXinputData 2 2 2 2 2" xfId="40085"/>
    <cellStyle name="SAPBEXinputData 2 2 2 2 2 2" xfId="40086"/>
    <cellStyle name="SAPBEXinputData 2 2 2 2 2 2 2" xfId="40087"/>
    <cellStyle name="SAPBEXinputData 2 2 2 2 2 2 2 2" xfId="40088"/>
    <cellStyle name="SAPBEXinputData 2 2 2 2 2 2 2 3" xfId="40089"/>
    <cellStyle name="SAPBEXinputData 2 2 2 2 2 2 3" xfId="40090"/>
    <cellStyle name="SAPBEXinputData 2 2 2 2 2 2 3 2" xfId="40091"/>
    <cellStyle name="SAPBEXinputData 2 2 2 2 2 2 3 3" xfId="40092"/>
    <cellStyle name="SAPBEXinputData 2 2 2 2 2 2 4" xfId="40093"/>
    <cellStyle name="SAPBEXinputData 2 2 2 2 2 2 5" xfId="40094"/>
    <cellStyle name="SAPBEXinputData 2 2 2 2 2 3" xfId="40095"/>
    <cellStyle name="SAPBEXinputData 2 2 2 2 2 3 2" xfId="40096"/>
    <cellStyle name="SAPBEXinputData 2 2 2 2 2 3 3" xfId="40097"/>
    <cellStyle name="SAPBEXinputData 2 2 2 2 2 4" xfId="40098"/>
    <cellStyle name="SAPBEXinputData 2 2 2 2 2 4 2" xfId="40099"/>
    <cellStyle name="SAPBEXinputData 2 2 2 2 2 4 3" xfId="40100"/>
    <cellStyle name="SAPBEXinputData 2 2 2 2 2 5" xfId="40101"/>
    <cellStyle name="SAPBEXinputData 2 2 2 2 2 6" xfId="40102"/>
    <cellStyle name="SAPBEXinputData 2 2 2 2 3" xfId="40103"/>
    <cellStyle name="SAPBEXinputData 2 2 2 2 3 2" xfId="40104"/>
    <cellStyle name="SAPBEXinputData 2 2 2 2 3 2 2" xfId="40105"/>
    <cellStyle name="SAPBEXinputData 2 2 2 2 3 2 2 2" xfId="40106"/>
    <cellStyle name="SAPBEXinputData 2 2 2 2 3 2 2 3" xfId="40107"/>
    <cellStyle name="SAPBEXinputData 2 2 2 2 3 2 3" xfId="40108"/>
    <cellStyle name="SAPBEXinputData 2 2 2 2 3 2 3 2" xfId="40109"/>
    <cellStyle name="SAPBEXinputData 2 2 2 2 3 2 3 3" xfId="40110"/>
    <cellStyle name="SAPBEXinputData 2 2 2 2 3 2 4" xfId="40111"/>
    <cellStyle name="SAPBEXinputData 2 2 2 2 3 2 5" xfId="40112"/>
    <cellStyle name="SAPBEXinputData 2 2 2 2 3 3" xfId="40113"/>
    <cellStyle name="SAPBEXinputData 2 2 2 2 3 3 2" xfId="40114"/>
    <cellStyle name="SAPBEXinputData 2 2 2 2 3 3 2 2" xfId="40115"/>
    <cellStyle name="SAPBEXinputData 2 2 2 2 3 3 2 3" xfId="40116"/>
    <cellStyle name="SAPBEXinputData 2 2 2 2 3 3 3" xfId="40117"/>
    <cellStyle name="SAPBEXinputData 2 2 2 2 3 3 3 2" xfId="40118"/>
    <cellStyle name="SAPBEXinputData 2 2 2 2 3 3 3 3" xfId="40119"/>
    <cellStyle name="SAPBEXinputData 2 2 2 2 3 3 4" xfId="40120"/>
    <cellStyle name="SAPBEXinputData 2 2 2 2 3 3 5" xfId="40121"/>
    <cellStyle name="SAPBEXinputData 2 2 2 2 3 4" xfId="40122"/>
    <cellStyle name="SAPBEXinputData 2 2 2 2 3 4 2" xfId="40123"/>
    <cellStyle name="SAPBEXinputData 2 2 2 2 3 4 3" xfId="40124"/>
    <cellStyle name="SAPBEXinputData 2 2 2 2 3 5" xfId="40125"/>
    <cellStyle name="SAPBEXinputData 2 2 2 2 3 5 2" xfId="40126"/>
    <cellStyle name="SAPBEXinputData 2 2 2 2 3 5 3" xfId="40127"/>
    <cellStyle name="SAPBEXinputData 2 2 2 2 3 6" xfId="40128"/>
    <cellStyle name="SAPBEXinputData 2 2 2 2 3 7" xfId="40129"/>
    <cellStyle name="SAPBEXinputData 2 2 2 2 4" xfId="40130"/>
    <cellStyle name="SAPBEXinputData 2 2 2 2 4 2" xfId="40131"/>
    <cellStyle name="SAPBEXinputData 2 2 2 2 4 2 2" xfId="40132"/>
    <cellStyle name="SAPBEXinputData 2 2 2 2 4 2 3" xfId="40133"/>
    <cellStyle name="SAPBEXinputData 2 2 2 2 4 3" xfId="40134"/>
    <cellStyle name="SAPBEXinputData 2 2 2 2 4 3 2" xfId="40135"/>
    <cellStyle name="SAPBEXinputData 2 2 2 2 4 3 3" xfId="40136"/>
    <cellStyle name="SAPBEXinputData 2 2 2 2 4 4" xfId="40137"/>
    <cellStyle name="SAPBEXinputData 2 2 2 2 4 5" xfId="40138"/>
    <cellStyle name="SAPBEXinputData 2 2 2 2 5" xfId="40139"/>
    <cellStyle name="SAPBEXinputData 2 2 2 2 5 2" xfId="40140"/>
    <cellStyle name="SAPBEXinputData 2 2 2 2 5 3" xfId="40141"/>
    <cellStyle name="SAPBEXinputData 2 2 2 2 6" xfId="40142"/>
    <cellStyle name="SAPBEXinputData 2 2 2 2 6 2" xfId="40143"/>
    <cellStyle name="SAPBEXinputData 2 2 2 2 6 3" xfId="40144"/>
    <cellStyle name="SAPBEXinputData 2 2 2 2 7" xfId="40145"/>
    <cellStyle name="SAPBEXinputData 2 2 2 2 8" xfId="40146"/>
    <cellStyle name="SAPBEXinputData 2 2 2 3" xfId="40147"/>
    <cellStyle name="SAPBEXinputData 2 2 2 3 2" xfId="40148"/>
    <cellStyle name="SAPBEXinputData 2 2 2 3 2 2" xfId="40149"/>
    <cellStyle name="SAPBEXinputData 2 2 2 3 2 2 2" xfId="40150"/>
    <cellStyle name="SAPBEXinputData 2 2 2 3 2 2 2 2" xfId="40151"/>
    <cellStyle name="SAPBEXinputData 2 2 2 3 2 2 2 3" xfId="40152"/>
    <cellStyle name="SAPBEXinputData 2 2 2 3 2 2 3" xfId="40153"/>
    <cellStyle name="SAPBEXinputData 2 2 2 3 2 2 3 2" xfId="40154"/>
    <cellStyle name="SAPBEXinputData 2 2 2 3 2 2 3 3" xfId="40155"/>
    <cellStyle name="SAPBEXinputData 2 2 2 3 2 2 4" xfId="40156"/>
    <cellStyle name="SAPBEXinputData 2 2 2 3 2 2 5" xfId="40157"/>
    <cellStyle name="SAPBEXinputData 2 2 2 3 2 3" xfId="40158"/>
    <cellStyle name="SAPBEXinputData 2 2 2 3 2 3 2" xfId="40159"/>
    <cellStyle name="SAPBEXinputData 2 2 2 3 2 3 3" xfId="40160"/>
    <cellStyle name="SAPBEXinputData 2 2 2 3 2 4" xfId="40161"/>
    <cellStyle name="SAPBEXinputData 2 2 2 3 2 4 2" xfId="40162"/>
    <cellStyle name="SAPBEXinputData 2 2 2 3 2 4 3" xfId="40163"/>
    <cellStyle name="SAPBEXinputData 2 2 2 3 2 5" xfId="40164"/>
    <cellStyle name="SAPBEXinputData 2 2 2 3 2 6" xfId="40165"/>
    <cellStyle name="SAPBEXinputData 2 2 2 3 3" xfId="40166"/>
    <cellStyle name="SAPBEXinputData 2 2 2 3 3 2" xfId="40167"/>
    <cellStyle name="SAPBEXinputData 2 2 2 3 3 2 2" xfId="40168"/>
    <cellStyle name="SAPBEXinputData 2 2 2 3 3 2 2 2" xfId="40169"/>
    <cellStyle name="SAPBEXinputData 2 2 2 3 3 2 2 3" xfId="40170"/>
    <cellStyle name="SAPBEXinputData 2 2 2 3 3 2 3" xfId="40171"/>
    <cellStyle name="SAPBEXinputData 2 2 2 3 3 2 3 2" xfId="40172"/>
    <cellStyle name="SAPBEXinputData 2 2 2 3 3 2 3 3" xfId="40173"/>
    <cellStyle name="SAPBEXinputData 2 2 2 3 3 2 4" xfId="40174"/>
    <cellStyle name="SAPBEXinputData 2 2 2 3 3 2 5" xfId="40175"/>
    <cellStyle name="SAPBEXinputData 2 2 2 3 3 3" xfId="40176"/>
    <cellStyle name="SAPBEXinputData 2 2 2 3 3 3 2" xfId="40177"/>
    <cellStyle name="SAPBEXinputData 2 2 2 3 3 3 2 2" xfId="40178"/>
    <cellStyle name="SAPBEXinputData 2 2 2 3 3 3 2 3" xfId="40179"/>
    <cellStyle name="SAPBEXinputData 2 2 2 3 3 3 3" xfId="40180"/>
    <cellStyle name="SAPBEXinputData 2 2 2 3 3 3 3 2" xfId="40181"/>
    <cellStyle name="SAPBEXinputData 2 2 2 3 3 3 3 3" xfId="40182"/>
    <cellStyle name="SAPBEXinputData 2 2 2 3 3 3 4" xfId="40183"/>
    <cellStyle name="SAPBEXinputData 2 2 2 3 3 3 5" xfId="40184"/>
    <cellStyle name="SAPBEXinputData 2 2 2 3 3 4" xfId="40185"/>
    <cellStyle name="SAPBEXinputData 2 2 2 3 3 4 2" xfId="40186"/>
    <cellStyle name="SAPBEXinputData 2 2 2 3 3 4 3" xfId="40187"/>
    <cellStyle name="SAPBEXinputData 2 2 2 3 3 5" xfId="40188"/>
    <cellStyle name="SAPBEXinputData 2 2 2 3 3 5 2" xfId="40189"/>
    <cellStyle name="SAPBEXinputData 2 2 2 3 3 5 3" xfId="40190"/>
    <cellStyle name="SAPBEXinputData 2 2 2 3 3 6" xfId="40191"/>
    <cellStyle name="SAPBEXinputData 2 2 2 3 3 7" xfId="40192"/>
    <cellStyle name="SAPBEXinputData 2 2 2 3 4" xfId="40193"/>
    <cellStyle name="SAPBEXinputData 2 2 2 3 4 2" xfId="40194"/>
    <cellStyle name="SAPBEXinputData 2 2 2 3 4 2 2" xfId="40195"/>
    <cellStyle name="SAPBEXinputData 2 2 2 3 4 2 3" xfId="40196"/>
    <cellStyle name="SAPBEXinputData 2 2 2 3 4 3" xfId="40197"/>
    <cellStyle name="SAPBEXinputData 2 2 2 3 4 3 2" xfId="40198"/>
    <cellStyle name="SAPBEXinputData 2 2 2 3 4 3 3" xfId="40199"/>
    <cellStyle name="SAPBEXinputData 2 2 2 3 4 4" xfId="40200"/>
    <cellStyle name="SAPBEXinputData 2 2 2 3 4 5" xfId="40201"/>
    <cellStyle name="SAPBEXinputData 2 2 2 3 5" xfId="40202"/>
    <cellStyle name="SAPBEXinputData 2 2 2 3 5 2" xfId="40203"/>
    <cellStyle name="SAPBEXinputData 2 2 2 3 5 3" xfId="40204"/>
    <cellStyle name="SAPBEXinputData 2 2 2 3 6" xfId="40205"/>
    <cellStyle name="SAPBEXinputData 2 2 2 3 6 2" xfId="40206"/>
    <cellStyle name="SAPBEXinputData 2 2 2 3 6 3" xfId="40207"/>
    <cellStyle name="SAPBEXinputData 2 2 2 3 7" xfId="40208"/>
    <cellStyle name="SAPBEXinputData 2 2 2 3 8" xfId="40209"/>
    <cellStyle name="SAPBEXinputData 2 2 2 4" xfId="40210"/>
    <cellStyle name="SAPBEXinputData 2 2 2 4 2" xfId="40211"/>
    <cellStyle name="SAPBEXinputData 2 2 2 4 2 2" xfId="40212"/>
    <cellStyle name="SAPBEXinputData 2 2 2 4 2 2 2" xfId="40213"/>
    <cellStyle name="SAPBEXinputData 2 2 2 4 2 2 3" xfId="40214"/>
    <cellStyle name="SAPBEXinputData 2 2 2 4 2 3" xfId="40215"/>
    <cellStyle name="SAPBEXinputData 2 2 2 4 2 3 2" xfId="40216"/>
    <cellStyle name="SAPBEXinputData 2 2 2 4 2 3 3" xfId="40217"/>
    <cellStyle name="SAPBEXinputData 2 2 2 4 2 4" xfId="40218"/>
    <cellStyle name="SAPBEXinputData 2 2 2 4 2 5" xfId="40219"/>
    <cellStyle name="SAPBEXinputData 2 2 2 4 3" xfId="40220"/>
    <cellStyle name="SAPBEXinputData 2 2 2 4 3 2" xfId="40221"/>
    <cellStyle name="SAPBEXinputData 2 2 2 4 3 3" xfId="40222"/>
    <cellStyle name="SAPBEXinputData 2 2 2 4 4" xfId="40223"/>
    <cellStyle name="SAPBEXinputData 2 2 2 4 4 2" xfId="40224"/>
    <cellStyle name="SAPBEXinputData 2 2 2 4 4 3" xfId="40225"/>
    <cellStyle name="SAPBEXinputData 2 2 2 4 5" xfId="40226"/>
    <cellStyle name="SAPBEXinputData 2 2 2 4 6" xfId="40227"/>
    <cellStyle name="SAPBEXinputData 2 2 2 5" xfId="40228"/>
    <cellStyle name="SAPBEXinputData 2 2 2 5 2" xfId="40229"/>
    <cellStyle name="SAPBEXinputData 2 2 2 5 2 2" xfId="40230"/>
    <cellStyle name="SAPBEXinputData 2 2 2 5 2 2 2" xfId="40231"/>
    <cellStyle name="SAPBEXinputData 2 2 2 5 2 2 3" xfId="40232"/>
    <cellStyle name="SAPBEXinputData 2 2 2 5 2 3" xfId="40233"/>
    <cellStyle name="SAPBEXinputData 2 2 2 5 2 3 2" xfId="40234"/>
    <cellStyle name="SAPBEXinputData 2 2 2 5 2 3 3" xfId="40235"/>
    <cellStyle name="SAPBEXinputData 2 2 2 5 2 4" xfId="40236"/>
    <cellStyle name="SAPBEXinputData 2 2 2 5 2 5" xfId="40237"/>
    <cellStyle name="SAPBEXinputData 2 2 2 5 3" xfId="40238"/>
    <cellStyle name="SAPBEXinputData 2 2 2 5 3 2" xfId="40239"/>
    <cellStyle name="SAPBEXinputData 2 2 2 5 3 2 2" xfId="40240"/>
    <cellStyle name="SAPBEXinputData 2 2 2 5 3 2 3" xfId="40241"/>
    <cellStyle name="SAPBEXinputData 2 2 2 5 3 3" xfId="40242"/>
    <cellStyle name="SAPBEXinputData 2 2 2 5 3 3 2" xfId="40243"/>
    <cellStyle name="SAPBEXinputData 2 2 2 5 3 3 3" xfId="40244"/>
    <cellStyle name="SAPBEXinputData 2 2 2 5 3 4" xfId="40245"/>
    <cellStyle name="SAPBEXinputData 2 2 2 5 3 5" xfId="40246"/>
    <cellStyle name="SAPBEXinputData 2 2 2 5 4" xfId="40247"/>
    <cellStyle name="SAPBEXinputData 2 2 2 5 4 2" xfId="40248"/>
    <cellStyle name="SAPBEXinputData 2 2 2 5 4 3" xfId="40249"/>
    <cellStyle name="SAPBEXinputData 2 2 2 5 5" xfId="40250"/>
    <cellStyle name="SAPBEXinputData 2 2 2 5 5 2" xfId="40251"/>
    <cellStyle name="SAPBEXinputData 2 2 2 5 5 3" xfId="40252"/>
    <cellStyle name="SAPBEXinputData 2 2 2 5 6" xfId="40253"/>
    <cellStyle name="SAPBEXinputData 2 2 2 5 7" xfId="40254"/>
    <cellStyle name="SAPBEXinputData 2 2 2 6" xfId="40255"/>
    <cellStyle name="SAPBEXinputData 2 2 2 6 2" xfId="40256"/>
    <cellStyle name="SAPBEXinputData 2 2 2 6 2 2" xfId="40257"/>
    <cellStyle name="SAPBEXinputData 2 2 2 6 2 3" xfId="40258"/>
    <cellStyle name="SAPBEXinputData 2 2 2 6 3" xfId="40259"/>
    <cellStyle name="SAPBEXinputData 2 2 2 6 3 2" xfId="40260"/>
    <cellStyle name="SAPBEXinputData 2 2 2 6 3 3" xfId="40261"/>
    <cellStyle name="SAPBEXinputData 2 2 2 6 4" xfId="40262"/>
    <cellStyle name="SAPBEXinputData 2 2 2 6 5" xfId="40263"/>
    <cellStyle name="SAPBEXinputData 2 2 2 7" xfId="40264"/>
    <cellStyle name="SAPBEXinputData 2 2 2 7 2" xfId="40265"/>
    <cellStyle name="SAPBEXinputData 2 2 2 7 3" xfId="40266"/>
    <cellStyle name="SAPBEXinputData 2 2 2 8" xfId="40267"/>
    <cellStyle name="SAPBEXinputData 2 2 2 8 2" xfId="40268"/>
    <cellStyle name="SAPBEXinputData 2 2 2 8 3" xfId="40269"/>
    <cellStyle name="SAPBEXinputData 2 2 2 9" xfId="40270"/>
    <cellStyle name="SAPBEXinputData 2 2 3" xfId="40271"/>
    <cellStyle name="SAPBEXinputData 2 2 3 2" xfId="40272"/>
    <cellStyle name="SAPBEXinputData 2 2 3 2 2" xfId="40273"/>
    <cellStyle name="SAPBEXinputData 2 2 3 2 2 2" xfId="40274"/>
    <cellStyle name="SAPBEXinputData 2 2 3 2 2 2 2" xfId="40275"/>
    <cellStyle name="SAPBEXinputData 2 2 3 2 2 2 2 2" xfId="40276"/>
    <cellStyle name="SAPBEXinputData 2 2 3 2 2 2 2 3" xfId="40277"/>
    <cellStyle name="SAPBEXinputData 2 2 3 2 2 2 3" xfId="40278"/>
    <cellStyle name="SAPBEXinputData 2 2 3 2 2 2 3 2" xfId="40279"/>
    <cellStyle name="SAPBEXinputData 2 2 3 2 2 2 3 3" xfId="40280"/>
    <cellStyle name="SAPBEXinputData 2 2 3 2 2 2 4" xfId="40281"/>
    <cellStyle name="SAPBEXinputData 2 2 3 2 2 2 5" xfId="40282"/>
    <cellStyle name="SAPBEXinputData 2 2 3 2 2 3" xfId="40283"/>
    <cellStyle name="SAPBEXinputData 2 2 3 2 2 3 2" xfId="40284"/>
    <cellStyle name="SAPBEXinputData 2 2 3 2 2 3 3" xfId="40285"/>
    <cellStyle name="SAPBEXinputData 2 2 3 2 2 4" xfId="40286"/>
    <cellStyle name="SAPBEXinputData 2 2 3 2 2 4 2" xfId="40287"/>
    <cellStyle name="SAPBEXinputData 2 2 3 2 2 4 3" xfId="40288"/>
    <cellStyle name="SAPBEXinputData 2 2 3 2 2 5" xfId="40289"/>
    <cellStyle name="SAPBEXinputData 2 2 3 2 2 6" xfId="40290"/>
    <cellStyle name="SAPBEXinputData 2 2 3 2 3" xfId="40291"/>
    <cellStyle name="SAPBEXinputData 2 2 3 2 3 2" xfId="40292"/>
    <cellStyle name="SAPBEXinputData 2 2 3 2 3 2 2" xfId="40293"/>
    <cellStyle name="SAPBEXinputData 2 2 3 2 3 2 2 2" xfId="40294"/>
    <cellStyle name="SAPBEXinputData 2 2 3 2 3 2 2 3" xfId="40295"/>
    <cellStyle name="SAPBEXinputData 2 2 3 2 3 2 3" xfId="40296"/>
    <cellStyle name="SAPBEXinputData 2 2 3 2 3 2 3 2" xfId="40297"/>
    <cellStyle name="SAPBEXinputData 2 2 3 2 3 2 3 3" xfId="40298"/>
    <cellStyle name="SAPBEXinputData 2 2 3 2 3 2 4" xfId="40299"/>
    <cellStyle name="SAPBEXinputData 2 2 3 2 3 2 5" xfId="40300"/>
    <cellStyle name="SAPBEXinputData 2 2 3 2 3 3" xfId="40301"/>
    <cellStyle name="SAPBEXinputData 2 2 3 2 3 3 2" xfId="40302"/>
    <cellStyle name="SAPBEXinputData 2 2 3 2 3 3 2 2" xfId="40303"/>
    <cellStyle name="SAPBEXinputData 2 2 3 2 3 3 2 3" xfId="40304"/>
    <cellStyle name="SAPBEXinputData 2 2 3 2 3 3 3" xfId="40305"/>
    <cellStyle name="SAPBEXinputData 2 2 3 2 3 3 3 2" xfId="40306"/>
    <cellStyle name="SAPBEXinputData 2 2 3 2 3 3 3 3" xfId="40307"/>
    <cellStyle name="SAPBEXinputData 2 2 3 2 3 3 4" xfId="40308"/>
    <cellStyle name="SAPBEXinputData 2 2 3 2 3 3 5" xfId="40309"/>
    <cellStyle name="SAPBEXinputData 2 2 3 2 3 4" xfId="40310"/>
    <cellStyle name="SAPBEXinputData 2 2 3 2 3 4 2" xfId="40311"/>
    <cellStyle name="SAPBEXinputData 2 2 3 2 3 4 3" xfId="40312"/>
    <cellStyle name="SAPBEXinputData 2 2 3 2 3 5" xfId="40313"/>
    <cellStyle name="SAPBEXinputData 2 2 3 2 3 5 2" xfId="40314"/>
    <cellStyle name="SAPBEXinputData 2 2 3 2 3 5 3" xfId="40315"/>
    <cellStyle name="SAPBEXinputData 2 2 3 2 3 6" xfId="40316"/>
    <cellStyle name="SAPBEXinputData 2 2 3 2 3 7" xfId="40317"/>
    <cellStyle name="SAPBEXinputData 2 2 3 2 4" xfId="40318"/>
    <cellStyle name="SAPBEXinputData 2 2 3 2 4 2" xfId="40319"/>
    <cellStyle name="SAPBEXinputData 2 2 3 2 4 2 2" xfId="40320"/>
    <cellStyle name="SAPBEXinputData 2 2 3 2 4 2 3" xfId="40321"/>
    <cellStyle name="SAPBEXinputData 2 2 3 2 4 3" xfId="40322"/>
    <cellStyle name="SAPBEXinputData 2 2 3 2 4 3 2" xfId="40323"/>
    <cellStyle name="SAPBEXinputData 2 2 3 2 4 3 3" xfId="40324"/>
    <cellStyle name="SAPBEXinputData 2 2 3 2 4 4" xfId="40325"/>
    <cellStyle name="SAPBEXinputData 2 2 3 2 4 5" xfId="40326"/>
    <cellStyle name="SAPBEXinputData 2 2 3 2 5" xfId="40327"/>
    <cellStyle name="SAPBEXinputData 2 2 3 2 5 2" xfId="40328"/>
    <cellStyle name="SAPBEXinputData 2 2 3 2 5 3" xfId="40329"/>
    <cellStyle name="SAPBEXinputData 2 2 3 2 6" xfId="40330"/>
    <cellStyle name="SAPBEXinputData 2 2 3 2 6 2" xfId="40331"/>
    <cellStyle name="SAPBEXinputData 2 2 3 2 6 3" xfId="40332"/>
    <cellStyle name="SAPBEXinputData 2 2 3 2 7" xfId="40333"/>
    <cellStyle name="SAPBEXinputData 2 2 3 2 8" xfId="40334"/>
    <cellStyle name="SAPBEXinputData 2 2 3 3" xfId="40335"/>
    <cellStyle name="SAPBEXinputData 2 2 3 3 2" xfId="40336"/>
    <cellStyle name="SAPBEXinputData 2 2 3 3 2 2" xfId="40337"/>
    <cellStyle name="SAPBEXinputData 2 2 3 3 2 2 2" xfId="40338"/>
    <cellStyle name="SAPBEXinputData 2 2 3 3 2 2 3" xfId="40339"/>
    <cellStyle name="SAPBEXinputData 2 2 3 3 2 3" xfId="40340"/>
    <cellStyle name="SAPBEXinputData 2 2 3 3 2 3 2" xfId="40341"/>
    <cellStyle name="SAPBEXinputData 2 2 3 3 2 3 3" xfId="40342"/>
    <cellStyle name="SAPBEXinputData 2 2 3 3 2 4" xfId="40343"/>
    <cellStyle name="SAPBEXinputData 2 2 3 3 2 5" xfId="40344"/>
    <cellStyle name="SAPBEXinputData 2 2 3 3 3" xfId="40345"/>
    <cellStyle name="SAPBEXinputData 2 2 3 3 3 2" xfId="40346"/>
    <cellStyle name="SAPBEXinputData 2 2 3 3 3 3" xfId="40347"/>
    <cellStyle name="SAPBEXinputData 2 2 3 3 4" xfId="40348"/>
    <cellStyle name="SAPBEXinputData 2 2 3 3 4 2" xfId="40349"/>
    <cellStyle name="SAPBEXinputData 2 2 3 3 4 3" xfId="40350"/>
    <cellStyle name="SAPBEXinputData 2 2 3 3 5" xfId="40351"/>
    <cellStyle name="SAPBEXinputData 2 2 3 3 6" xfId="40352"/>
    <cellStyle name="SAPBEXinputData 2 2 3 4" xfId="40353"/>
    <cellStyle name="SAPBEXinputData 2 2 3 4 2" xfId="40354"/>
    <cellStyle name="SAPBEXinputData 2 2 3 4 2 2" xfId="40355"/>
    <cellStyle name="SAPBEXinputData 2 2 3 4 2 2 2" xfId="40356"/>
    <cellStyle name="SAPBEXinputData 2 2 3 4 2 2 3" xfId="40357"/>
    <cellStyle name="SAPBEXinputData 2 2 3 4 2 3" xfId="40358"/>
    <cellStyle name="SAPBEXinputData 2 2 3 4 2 3 2" xfId="40359"/>
    <cellStyle name="SAPBEXinputData 2 2 3 4 2 3 3" xfId="40360"/>
    <cellStyle name="SAPBEXinputData 2 2 3 4 2 4" xfId="40361"/>
    <cellStyle name="SAPBEXinputData 2 2 3 4 2 5" xfId="40362"/>
    <cellStyle name="SAPBEXinputData 2 2 3 4 3" xfId="40363"/>
    <cellStyle name="SAPBEXinputData 2 2 3 4 3 2" xfId="40364"/>
    <cellStyle name="SAPBEXinputData 2 2 3 4 3 2 2" xfId="40365"/>
    <cellStyle name="SAPBEXinputData 2 2 3 4 3 2 3" xfId="40366"/>
    <cellStyle name="SAPBEXinputData 2 2 3 4 3 3" xfId="40367"/>
    <cellStyle name="SAPBEXinputData 2 2 3 4 3 3 2" xfId="40368"/>
    <cellStyle name="SAPBEXinputData 2 2 3 4 3 3 3" xfId="40369"/>
    <cellStyle name="SAPBEXinputData 2 2 3 4 3 4" xfId="40370"/>
    <cellStyle name="SAPBEXinputData 2 2 3 4 3 5" xfId="40371"/>
    <cellStyle name="SAPBEXinputData 2 2 3 4 4" xfId="40372"/>
    <cellStyle name="SAPBEXinputData 2 2 3 4 4 2" xfId="40373"/>
    <cellStyle name="SAPBEXinputData 2 2 3 4 4 3" xfId="40374"/>
    <cellStyle name="SAPBEXinputData 2 2 3 4 5" xfId="40375"/>
    <cellStyle name="SAPBEXinputData 2 2 3 4 5 2" xfId="40376"/>
    <cellStyle name="SAPBEXinputData 2 2 3 4 5 3" xfId="40377"/>
    <cellStyle name="SAPBEXinputData 2 2 3 4 6" xfId="40378"/>
    <cellStyle name="SAPBEXinputData 2 2 3 4 7" xfId="40379"/>
    <cellStyle name="SAPBEXinputData 2 2 3 5" xfId="40380"/>
    <cellStyle name="SAPBEXinputData 2 2 3 5 2" xfId="40381"/>
    <cellStyle name="SAPBEXinputData 2 2 3 5 2 2" xfId="40382"/>
    <cellStyle name="SAPBEXinputData 2 2 3 5 2 3" xfId="40383"/>
    <cellStyle name="SAPBEXinputData 2 2 3 5 3" xfId="40384"/>
    <cellStyle name="SAPBEXinputData 2 2 3 5 3 2" xfId="40385"/>
    <cellStyle name="SAPBEXinputData 2 2 3 5 3 3" xfId="40386"/>
    <cellStyle name="SAPBEXinputData 2 2 3 5 4" xfId="40387"/>
    <cellStyle name="SAPBEXinputData 2 2 3 5 5" xfId="40388"/>
    <cellStyle name="SAPBEXinputData 2 2 3 6" xfId="40389"/>
    <cellStyle name="SAPBEXinputData 2 2 3 6 2" xfId="40390"/>
    <cellStyle name="SAPBEXinputData 2 2 3 6 3" xfId="40391"/>
    <cellStyle name="SAPBEXinputData 2 2 3 7" xfId="40392"/>
    <cellStyle name="SAPBEXinputData 2 2 3 7 2" xfId="40393"/>
    <cellStyle name="SAPBEXinputData 2 2 3 7 3" xfId="40394"/>
    <cellStyle name="SAPBEXinputData 2 2 3 8" xfId="40395"/>
    <cellStyle name="SAPBEXinputData 2 2 3 9" xfId="40396"/>
    <cellStyle name="SAPBEXinputData 2 2 4" xfId="40397"/>
    <cellStyle name="SAPBEXinputData 2 2 4 2" xfId="40398"/>
    <cellStyle name="SAPBEXinputData 2 2 4 2 2" xfId="40399"/>
    <cellStyle name="SAPBEXinputData 2 2 4 2 2 2" xfId="40400"/>
    <cellStyle name="SAPBEXinputData 2 2 4 2 2 2 2" xfId="40401"/>
    <cellStyle name="SAPBEXinputData 2 2 4 2 2 2 3" xfId="40402"/>
    <cellStyle name="SAPBEXinputData 2 2 4 2 2 3" xfId="40403"/>
    <cellStyle name="SAPBEXinputData 2 2 4 2 2 3 2" xfId="40404"/>
    <cellStyle name="SAPBEXinputData 2 2 4 2 2 3 3" xfId="40405"/>
    <cellStyle name="SAPBEXinputData 2 2 4 2 2 4" xfId="40406"/>
    <cellStyle name="SAPBEXinputData 2 2 4 2 2 5" xfId="40407"/>
    <cellStyle name="SAPBEXinputData 2 2 4 2 3" xfId="40408"/>
    <cellStyle name="SAPBEXinputData 2 2 4 2 3 2" xfId="40409"/>
    <cellStyle name="SAPBEXinputData 2 2 4 2 3 3" xfId="40410"/>
    <cellStyle name="SAPBEXinputData 2 2 4 2 4" xfId="40411"/>
    <cellStyle name="SAPBEXinputData 2 2 4 2 4 2" xfId="40412"/>
    <cellStyle name="SAPBEXinputData 2 2 4 2 4 3" xfId="40413"/>
    <cellStyle name="SAPBEXinputData 2 2 4 2 5" xfId="40414"/>
    <cellStyle name="SAPBEXinputData 2 2 4 2 6" xfId="40415"/>
    <cellStyle name="SAPBEXinputData 2 2 4 3" xfId="40416"/>
    <cellStyle name="SAPBEXinputData 2 2 4 3 2" xfId="40417"/>
    <cellStyle name="SAPBEXinputData 2 2 4 3 2 2" xfId="40418"/>
    <cellStyle name="SAPBEXinputData 2 2 4 3 2 2 2" xfId="40419"/>
    <cellStyle name="SAPBEXinputData 2 2 4 3 2 2 3" xfId="40420"/>
    <cellStyle name="SAPBEXinputData 2 2 4 3 2 3" xfId="40421"/>
    <cellStyle name="SAPBEXinputData 2 2 4 3 2 3 2" xfId="40422"/>
    <cellStyle name="SAPBEXinputData 2 2 4 3 2 3 3" xfId="40423"/>
    <cellStyle name="SAPBEXinputData 2 2 4 3 2 4" xfId="40424"/>
    <cellStyle name="SAPBEXinputData 2 2 4 3 2 5" xfId="40425"/>
    <cellStyle name="SAPBEXinputData 2 2 4 3 3" xfId="40426"/>
    <cellStyle name="SAPBEXinputData 2 2 4 3 3 2" xfId="40427"/>
    <cellStyle name="SAPBEXinputData 2 2 4 3 3 2 2" xfId="40428"/>
    <cellStyle name="SAPBEXinputData 2 2 4 3 3 2 3" xfId="40429"/>
    <cellStyle name="SAPBEXinputData 2 2 4 3 3 3" xfId="40430"/>
    <cellStyle name="SAPBEXinputData 2 2 4 3 3 3 2" xfId="40431"/>
    <cellStyle name="SAPBEXinputData 2 2 4 3 3 3 3" xfId="40432"/>
    <cellStyle name="SAPBEXinputData 2 2 4 3 3 4" xfId="40433"/>
    <cellStyle name="SAPBEXinputData 2 2 4 3 3 5" xfId="40434"/>
    <cellStyle name="SAPBEXinputData 2 2 4 3 4" xfId="40435"/>
    <cellStyle name="SAPBEXinputData 2 2 4 3 4 2" xfId="40436"/>
    <cellStyle name="SAPBEXinputData 2 2 4 3 4 3" xfId="40437"/>
    <cellStyle name="SAPBEXinputData 2 2 4 3 5" xfId="40438"/>
    <cellStyle name="SAPBEXinputData 2 2 4 3 5 2" xfId="40439"/>
    <cellStyle name="SAPBEXinputData 2 2 4 3 5 3" xfId="40440"/>
    <cellStyle name="SAPBEXinputData 2 2 4 3 6" xfId="40441"/>
    <cellStyle name="SAPBEXinputData 2 2 4 3 7" xfId="40442"/>
    <cellStyle name="SAPBEXinputData 2 2 4 4" xfId="40443"/>
    <cellStyle name="SAPBEXinputData 2 2 4 4 2" xfId="40444"/>
    <cellStyle name="SAPBEXinputData 2 2 4 4 2 2" xfId="40445"/>
    <cellStyle name="SAPBEXinputData 2 2 4 4 2 3" xfId="40446"/>
    <cellStyle name="SAPBEXinputData 2 2 4 4 3" xfId="40447"/>
    <cellStyle name="SAPBEXinputData 2 2 4 4 3 2" xfId="40448"/>
    <cellStyle name="SAPBEXinputData 2 2 4 4 3 3" xfId="40449"/>
    <cellStyle name="SAPBEXinputData 2 2 4 4 4" xfId="40450"/>
    <cellStyle name="SAPBEXinputData 2 2 4 4 5" xfId="40451"/>
    <cellStyle name="SAPBEXinputData 2 2 4 5" xfId="40452"/>
    <cellStyle name="SAPBEXinputData 2 2 4 5 2" xfId="40453"/>
    <cellStyle name="SAPBEXinputData 2 2 4 5 3" xfId="40454"/>
    <cellStyle name="SAPBEXinputData 2 2 4 6" xfId="40455"/>
    <cellStyle name="SAPBEXinputData 2 2 4 6 2" xfId="40456"/>
    <cellStyle name="SAPBEXinputData 2 2 4 6 3" xfId="40457"/>
    <cellStyle name="SAPBEXinputData 2 2 4 7" xfId="40458"/>
    <cellStyle name="SAPBEXinputData 2 2 4 8" xfId="40459"/>
    <cellStyle name="SAPBEXinputData 2 2 5" xfId="40460"/>
    <cellStyle name="SAPBEXinputData 2 2 5 2" xfId="40461"/>
    <cellStyle name="SAPBEXinputData 2 2 5 2 2" xfId="40462"/>
    <cellStyle name="SAPBEXinputData 2 2 5 2 2 2" xfId="40463"/>
    <cellStyle name="SAPBEXinputData 2 2 5 2 2 3" xfId="40464"/>
    <cellStyle name="SAPBEXinputData 2 2 5 2 3" xfId="40465"/>
    <cellStyle name="SAPBEXinputData 2 2 5 2 3 2" xfId="40466"/>
    <cellStyle name="SAPBEXinputData 2 2 5 2 3 3" xfId="40467"/>
    <cellStyle name="SAPBEXinputData 2 2 5 2 4" xfId="40468"/>
    <cellStyle name="SAPBEXinputData 2 2 5 2 5" xfId="40469"/>
    <cellStyle name="SAPBEXinputData 2 2 5 3" xfId="40470"/>
    <cellStyle name="SAPBEXinputData 2 2 5 3 2" xfId="40471"/>
    <cellStyle name="SAPBEXinputData 2 2 5 3 3" xfId="40472"/>
    <cellStyle name="SAPBEXinputData 2 2 5 4" xfId="40473"/>
    <cellStyle name="SAPBEXinputData 2 2 5 4 2" xfId="40474"/>
    <cellStyle name="SAPBEXinputData 2 2 5 4 3" xfId="40475"/>
    <cellStyle name="SAPBEXinputData 2 2 5 5" xfId="40476"/>
    <cellStyle name="SAPBEXinputData 2 2 5 6" xfId="40477"/>
    <cellStyle name="SAPBEXinputData 2 2 6" xfId="40478"/>
    <cellStyle name="SAPBEXinputData 2 2 6 2" xfId="40479"/>
    <cellStyle name="SAPBEXinputData 2 2 6 2 2" xfId="40480"/>
    <cellStyle name="SAPBEXinputData 2 2 6 2 2 2" xfId="40481"/>
    <cellStyle name="SAPBEXinputData 2 2 6 2 2 3" xfId="40482"/>
    <cellStyle name="SAPBEXinputData 2 2 6 2 3" xfId="40483"/>
    <cellStyle name="SAPBEXinputData 2 2 6 2 3 2" xfId="40484"/>
    <cellStyle name="SAPBEXinputData 2 2 6 2 3 3" xfId="40485"/>
    <cellStyle name="SAPBEXinputData 2 2 6 2 4" xfId="40486"/>
    <cellStyle name="SAPBEXinputData 2 2 6 2 5" xfId="40487"/>
    <cellStyle name="SAPBEXinputData 2 2 6 3" xfId="40488"/>
    <cellStyle name="SAPBEXinputData 2 2 6 3 2" xfId="40489"/>
    <cellStyle name="SAPBEXinputData 2 2 6 3 2 2" xfId="40490"/>
    <cellStyle name="SAPBEXinputData 2 2 6 3 2 3" xfId="40491"/>
    <cellStyle name="SAPBEXinputData 2 2 6 3 3" xfId="40492"/>
    <cellStyle name="SAPBEXinputData 2 2 6 3 3 2" xfId="40493"/>
    <cellStyle name="SAPBEXinputData 2 2 6 3 3 3" xfId="40494"/>
    <cellStyle name="SAPBEXinputData 2 2 6 3 4" xfId="40495"/>
    <cellStyle name="SAPBEXinputData 2 2 6 3 5" xfId="40496"/>
    <cellStyle name="SAPBEXinputData 2 2 6 4" xfId="40497"/>
    <cellStyle name="SAPBEXinputData 2 2 6 4 2" xfId="40498"/>
    <cellStyle name="SAPBEXinputData 2 2 6 4 3" xfId="40499"/>
    <cellStyle name="SAPBEXinputData 2 2 6 5" xfId="40500"/>
    <cellStyle name="SAPBEXinputData 2 2 6 5 2" xfId="40501"/>
    <cellStyle name="SAPBEXinputData 2 2 6 5 3" xfId="40502"/>
    <cellStyle name="SAPBEXinputData 2 2 6 6" xfId="40503"/>
    <cellStyle name="SAPBEXinputData 2 2 6 7" xfId="40504"/>
    <cellStyle name="SAPBEXinputData 2 2 7" xfId="40505"/>
    <cellStyle name="SAPBEXinputData 2 2 7 2" xfId="40506"/>
    <cellStyle name="SAPBEXinputData 2 2 7 2 2" xfId="40507"/>
    <cellStyle name="SAPBEXinputData 2 2 7 2 3" xfId="40508"/>
    <cellStyle name="SAPBEXinputData 2 2 7 3" xfId="40509"/>
    <cellStyle name="SAPBEXinputData 2 2 7 3 2" xfId="40510"/>
    <cellStyle name="SAPBEXinputData 2 2 7 3 3" xfId="40511"/>
    <cellStyle name="SAPBEXinputData 2 2 7 4" xfId="40512"/>
    <cellStyle name="SAPBEXinputData 2 2 7 5" xfId="40513"/>
    <cellStyle name="SAPBEXinputData 2 2 8" xfId="40514"/>
    <cellStyle name="SAPBEXinputData 2 2 8 2" xfId="40515"/>
    <cellStyle name="SAPBEXinputData 2 2 8 3" xfId="40516"/>
    <cellStyle name="SAPBEXinputData 2 2 9" xfId="40517"/>
    <cellStyle name="SAPBEXinputData 2 2 9 2" xfId="40518"/>
    <cellStyle name="SAPBEXinputData 2 2 9 3" xfId="40519"/>
    <cellStyle name="SAPBEXinputData 2 3" xfId="40520"/>
    <cellStyle name="SAPBEXinputData 2 3 10" xfId="40521"/>
    <cellStyle name="SAPBEXinputData 2 3 2" xfId="40522"/>
    <cellStyle name="SAPBEXinputData 2 3 2 2" xfId="40523"/>
    <cellStyle name="SAPBEXinputData 2 3 2 2 2" xfId="40524"/>
    <cellStyle name="SAPBEXinputData 2 3 2 2 2 2" xfId="40525"/>
    <cellStyle name="SAPBEXinputData 2 3 2 2 2 2 2" xfId="40526"/>
    <cellStyle name="SAPBEXinputData 2 3 2 2 2 2 3" xfId="40527"/>
    <cellStyle name="SAPBEXinputData 2 3 2 2 2 3" xfId="40528"/>
    <cellStyle name="SAPBEXinputData 2 3 2 2 2 3 2" xfId="40529"/>
    <cellStyle name="SAPBEXinputData 2 3 2 2 2 3 3" xfId="40530"/>
    <cellStyle name="SAPBEXinputData 2 3 2 2 2 4" xfId="40531"/>
    <cellStyle name="SAPBEXinputData 2 3 2 2 2 5" xfId="40532"/>
    <cellStyle name="SAPBEXinputData 2 3 2 2 3" xfId="40533"/>
    <cellStyle name="SAPBEXinputData 2 3 2 2 3 2" xfId="40534"/>
    <cellStyle name="SAPBEXinputData 2 3 2 2 3 3" xfId="40535"/>
    <cellStyle name="SAPBEXinputData 2 3 2 2 4" xfId="40536"/>
    <cellStyle name="SAPBEXinputData 2 3 2 2 4 2" xfId="40537"/>
    <cellStyle name="SAPBEXinputData 2 3 2 2 4 3" xfId="40538"/>
    <cellStyle name="SAPBEXinputData 2 3 2 2 5" xfId="40539"/>
    <cellStyle name="SAPBEXinputData 2 3 2 2 6" xfId="40540"/>
    <cellStyle name="SAPBEXinputData 2 3 2 3" xfId="40541"/>
    <cellStyle name="SAPBEXinputData 2 3 2 3 2" xfId="40542"/>
    <cellStyle name="SAPBEXinputData 2 3 2 3 2 2" xfId="40543"/>
    <cellStyle name="SAPBEXinputData 2 3 2 3 2 2 2" xfId="40544"/>
    <cellStyle name="SAPBEXinputData 2 3 2 3 2 2 3" xfId="40545"/>
    <cellStyle name="SAPBEXinputData 2 3 2 3 2 3" xfId="40546"/>
    <cellStyle name="SAPBEXinputData 2 3 2 3 2 3 2" xfId="40547"/>
    <cellStyle name="SAPBEXinputData 2 3 2 3 2 3 3" xfId="40548"/>
    <cellStyle name="SAPBEXinputData 2 3 2 3 2 4" xfId="40549"/>
    <cellStyle name="SAPBEXinputData 2 3 2 3 2 5" xfId="40550"/>
    <cellStyle name="SAPBEXinputData 2 3 2 3 3" xfId="40551"/>
    <cellStyle name="SAPBEXinputData 2 3 2 3 3 2" xfId="40552"/>
    <cellStyle name="SAPBEXinputData 2 3 2 3 3 2 2" xfId="40553"/>
    <cellStyle name="SAPBEXinputData 2 3 2 3 3 2 3" xfId="40554"/>
    <cellStyle name="SAPBEXinputData 2 3 2 3 3 3" xfId="40555"/>
    <cellStyle name="SAPBEXinputData 2 3 2 3 3 3 2" xfId="40556"/>
    <cellStyle name="SAPBEXinputData 2 3 2 3 3 3 3" xfId="40557"/>
    <cellStyle name="SAPBEXinputData 2 3 2 3 3 4" xfId="40558"/>
    <cellStyle name="SAPBEXinputData 2 3 2 3 3 5" xfId="40559"/>
    <cellStyle name="SAPBEXinputData 2 3 2 3 4" xfId="40560"/>
    <cellStyle name="SAPBEXinputData 2 3 2 3 4 2" xfId="40561"/>
    <cellStyle name="SAPBEXinputData 2 3 2 3 4 3" xfId="40562"/>
    <cellStyle name="SAPBEXinputData 2 3 2 3 5" xfId="40563"/>
    <cellStyle name="SAPBEXinputData 2 3 2 3 5 2" xfId="40564"/>
    <cellStyle name="SAPBEXinputData 2 3 2 3 5 3" xfId="40565"/>
    <cellStyle name="SAPBEXinputData 2 3 2 3 6" xfId="40566"/>
    <cellStyle name="SAPBEXinputData 2 3 2 3 7" xfId="40567"/>
    <cellStyle name="SAPBEXinputData 2 3 2 4" xfId="40568"/>
    <cellStyle name="SAPBEXinputData 2 3 2 4 2" xfId="40569"/>
    <cellStyle name="SAPBEXinputData 2 3 2 4 2 2" xfId="40570"/>
    <cellStyle name="SAPBEXinputData 2 3 2 4 2 3" xfId="40571"/>
    <cellStyle name="SAPBEXinputData 2 3 2 4 3" xfId="40572"/>
    <cellStyle name="SAPBEXinputData 2 3 2 4 3 2" xfId="40573"/>
    <cellStyle name="SAPBEXinputData 2 3 2 4 3 3" xfId="40574"/>
    <cellStyle name="SAPBEXinputData 2 3 2 4 4" xfId="40575"/>
    <cellStyle name="SAPBEXinputData 2 3 2 4 5" xfId="40576"/>
    <cellStyle name="SAPBEXinputData 2 3 2 5" xfId="40577"/>
    <cellStyle name="SAPBEXinputData 2 3 2 5 2" xfId="40578"/>
    <cellStyle name="SAPBEXinputData 2 3 2 5 3" xfId="40579"/>
    <cellStyle name="SAPBEXinputData 2 3 2 6" xfId="40580"/>
    <cellStyle name="SAPBEXinputData 2 3 2 6 2" xfId="40581"/>
    <cellStyle name="SAPBEXinputData 2 3 2 6 3" xfId="40582"/>
    <cellStyle name="SAPBEXinputData 2 3 2 7" xfId="40583"/>
    <cellStyle name="SAPBEXinputData 2 3 2 8" xfId="40584"/>
    <cellStyle name="SAPBEXinputData 2 3 3" xfId="40585"/>
    <cellStyle name="SAPBEXinputData 2 3 3 2" xfId="40586"/>
    <cellStyle name="SAPBEXinputData 2 3 3 2 2" xfId="40587"/>
    <cellStyle name="SAPBEXinputData 2 3 3 2 2 2" xfId="40588"/>
    <cellStyle name="SAPBEXinputData 2 3 3 2 2 2 2" xfId="40589"/>
    <cellStyle name="SAPBEXinputData 2 3 3 2 2 2 3" xfId="40590"/>
    <cellStyle name="SAPBEXinputData 2 3 3 2 2 3" xfId="40591"/>
    <cellStyle name="SAPBEXinputData 2 3 3 2 2 3 2" xfId="40592"/>
    <cellStyle name="SAPBEXinputData 2 3 3 2 2 3 3" xfId="40593"/>
    <cellStyle name="SAPBEXinputData 2 3 3 2 2 4" xfId="40594"/>
    <cellStyle name="SAPBEXinputData 2 3 3 2 2 5" xfId="40595"/>
    <cellStyle name="SAPBEXinputData 2 3 3 2 3" xfId="40596"/>
    <cellStyle name="SAPBEXinputData 2 3 3 2 3 2" xfId="40597"/>
    <cellStyle name="SAPBEXinputData 2 3 3 2 3 3" xfId="40598"/>
    <cellStyle name="SAPBEXinputData 2 3 3 2 4" xfId="40599"/>
    <cellStyle name="SAPBEXinputData 2 3 3 2 4 2" xfId="40600"/>
    <cellStyle name="SAPBEXinputData 2 3 3 2 4 3" xfId="40601"/>
    <cellStyle name="SAPBEXinputData 2 3 3 2 5" xfId="40602"/>
    <cellStyle name="SAPBEXinputData 2 3 3 2 6" xfId="40603"/>
    <cellStyle name="SAPBEXinputData 2 3 3 3" xfId="40604"/>
    <cellStyle name="SAPBEXinputData 2 3 3 3 2" xfId="40605"/>
    <cellStyle name="SAPBEXinputData 2 3 3 3 2 2" xfId="40606"/>
    <cellStyle name="SAPBEXinputData 2 3 3 3 2 2 2" xfId="40607"/>
    <cellStyle name="SAPBEXinputData 2 3 3 3 2 2 3" xfId="40608"/>
    <cellStyle name="SAPBEXinputData 2 3 3 3 2 3" xfId="40609"/>
    <cellStyle name="SAPBEXinputData 2 3 3 3 2 3 2" xfId="40610"/>
    <cellStyle name="SAPBEXinputData 2 3 3 3 2 3 3" xfId="40611"/>
    <cellStyle name="SAPBEXinputData 2 3 3 3 2 4" xfId="40612"/>
    <cellStyle name="SAPBEXinputData 2 3 3 3 2 5" xfId="40613"/>
    <cellStyle name="SAPBEXinputData 2 3 3 3 3" xfId="40614"/>
    <cellStyle name="SAPBEXinputData 2 3 3 3 3 2" xfId="40615"/>
    <cellStyle name="SAPBEXinputData 2 3 3 3 3 2 2" xfId="40616"/>
    <cellStyle name="SAPBEXinputData 2 3 3 3 3 2 3" xfId="40617"/>
    <cellStyle name="SAPBEXinputData 2 3 3 3 3 3" xfId="40618"/>
    <cellStyle name="SAPBEXinputData 2 3 3 3 3 3 2" xfId="40619"/>
    <cellStyle name="SAPBEXinputData 2 3 3 3 3 3 3" xfId="40620"/>
    <cellStyle name="SAPBEXinputData 2 3 3 3 3 4" xfId="40621"/>
    <cellStyle name="SAPBEXinputData 2 3 3 3 3 5" xfId="40622"/>
    <cellStyle name="SAPBEXinputData 2 3 3 3 4" xfId="40623"/>
    <cellStyle name="SAPBEXinputData 2 3 3 3 4 2" xfId="40624"/>
    <cellStyle name="SAPBEXinputData 2 3 3 3 4 3" xfId="40625"/>
    <cellStyle name="SAPBEXinputData 2 3 3 3 5" xfId="40626"/>
    <cellStyle name="SAPBEXinputData 2 3 3 3 5 2" xfId="40627"/>
    <cellStyle name="SAPBEXinputData 2 3 3 3 5 3" xfId="40628"/>
    <cellStyle name="SAPBEXinputData 2 3 3 3 6" xfId="40629"/>
    <cellStyle name="SAPBEXinputData 2 3 3 3 7" xfId="40630"/>
    <cellStyle name="SAPBEXinputData 2 3 3 4" xfId="40631"/>
    <cellStyle name="SAPBEXinputData 2 3 3 4 2" xfId="40632"/>
    <cellStyle name="SAPBEXinputData 2 3 3 4 2 2" xfId="40633"/>
    <cellStyle name="SAPBEXinputData 2 3 3 4 2 3" xfId="40634"/>
    <cellStyle name="SAPBEXinputData 2 3 3 4 3" xfId="40635"/>
    <cellStyle name="SAPBEXinputData 2 3 3 4 3 2" xfId="40636"/>
    <cellStyle name="SAPBEXinputData 2 3 3 4 3 3" xfId="40637"/>
    <cellStyle name="SAPBEXinputData 2 3 3 4 4" xfId="40638"/>
    <cellStyle name="SAPBEXinputData 2 3 3 4 5" xfId="40639"/>
    <cellStyle name="SAPBEXinputData 2 3 3 5" xfId="40640"/>
    <cellStyle name="SAPBEXinputData 2 3 3 5 2" xfId="40641"/>
    <cellStyle name="SAPBEXinputData 2 3 3 5 3" xfId="40642"/>
    <cellStyle name="SAPBEXinputData 2 3 3 6" xfId="40643"/>
    <cellStyle name="SAPBEXinputData 2 3 3 6 2" xfId="40644"/>
    <cellStyle name="SAPBEXinputData 2 3 3 6 3" xfId="40645"/>
    <cellStyle name="SAPBEXinputData 2 3 3 7" xfId="40646"/>
    <cellStyle name="SAPBEXinputData 2 3 3 8" xfId="40647"/>
    <cellStyle name="SAPBEXinputData 2 3 4" xfId="40648"/>
    <cellStyle name="SAPBEXinputData 2 3 4 2" xfId="40649"/>
    <cellStyle name="SAPBEXinputData 2 3 4 2 2" xfId="40650"/>
    <cellStyle name="SAPBEXinputData 2 3 4 2 2 2" xfId="40651"/>
    <cellStyle name="SAPBEXinputData 2 3 4 2 2 3" xfId="40652"/>
    <cellStyle name="SAPBEXinputData 2 3 4 2 3" xfId="40653"/>
    <cellStyle name="SAPBEXinputData 2 3 4 2 3 2" xfId="40654"/>
    <cellStyle name="SAPBEXinputData 2 3 4 2 3 3" xfId="40655"/>
    <cellStyle name="SAPBEXinputData 2 3 4 2 4" xfId="40656"/>
    <cellStyle name="SAPBEXinputData 2 3 4 2 5" xfId="40657"/>
    <cellStyle name="SAPBEXinputData 2 3 4 3" xfId="40658"/>
    <cellStyle name="SAPBEXinputData 2 3 4 3 2" xfId="40659"/>
    <cellStyle name="SAPBEXinputData 2 3 4 3 3" xfId="40660"/>
    <cellStyle name="SAPBEXinputData 2 3 4 4" xfId="40661"/>
    <cellStyle name="SAPBEXinputData 2 3 4 4 2" xfId="40662"/>
    <cellStyle name="SAPBEXinputData 2 3 4 4 3" xfId="40663"/>
    <cellStyle name="SAPBEXinputData 2 3 4 5" xfId="40664"/>
    <cellStyle name="SAPBEXinputData 2 3 4 6" xfId="40665"/>
    <cellStyle name="SAPBEXinputData 2 3 5" xfId="40666"/>
    <cellStyle name="SAPBEXinputData 2 3 5 2" xfId="40667"/>
    <cellStyle name="SAPBEXinputData 2 3 5 2 2" xfId="40668"/>
    <cellStyle name="SAPBEXinputData 2 3 5 2 2 2" xfId="40669"/>
    <cellStyle name="SAPBEXinputData 2 3 5 2 2 3" xfId="40670"/>
    <cellStyle name="SAPBEXinputData 2 3 5 2 3" xfId="40671"/>
    <cellStyle name="SAPBEXinputData 2 3 5 2 3 2" xfId="40672"/>
    <cellStyle name="SAPBEXinputData 2 3 5 2 3 3" xfId="40673"/>
    <cellStyle name="SAPBEXinputData 2 3 5 2 4" xfId="40674"/>
    <cellStyle name="SAPBEXinputData 2 3 5 2 5" xfId="40675"/>
    <cellStyle name="SAPBEXinputData 2 3 5 3" xfId="40676"/>
    <cellStyle name="SAPBEXinputData 2 3 5 3 2" xfId="40677"/>
    <cellStyle name="SAPBEXinputData 2 3 5 3 2 2" xfId="40678"/>
    <cellStyle name="SAPBEXinputData 2 3 5 3 2 3" xfId="40679"/>
    <cellStyle name="SAPBEXinputData 2 3 5 3 3" xfId="40680"/>
    <cellStyle name="SAPBEXinputData 2 3 5 3 3 2" xfId="40681"/>
    <cellStyle name="SAPBEXinputData 2 3 5 3 3 3" xfId="40682"/>
    <cellStyle name="SAPBEXinputData 2 3 5 3 4" xfId="40683"/>
    <cellStyle name="SAPBEXinputData 2 3 5 3 5" xfId="40684"/>
    <cellStyle name="SAPBEXinputData 2 3 5 4" xfId="40685"/>
    <cellStyle name="SAPBEXinputData 2 3 5 4 2" xfId="40686"/>
    <cellStyle name="SAPBEXinputData 2 3 5 4 3" xfId="40687"/>
    <cellStyle name="SAPBEXinputData 2 3 5 5" xfId="40688"/>
    <cellStyle name="SAPBEXinputData 2 3 5 5 2" xfId="40689"/>
    <cellStyle name="SAPBEXinputData 2 3 5 5 3" xfId="40690"/>
    <cellStyle name="SAPBEXinputData 2 3 5 6" xfId="40691"/>
    <cellStyle name="SAPBEXinputData 2 3 5 7" xfId="40692"/>
    <cellStyle name="SAPBEXinputData 2 3 6" xfId="40693"/>
    <cellStyle name="SAPBEXinputData 2 3 6 2" xfId="40694"/>
    <cellStyle name="SAPBEXinputData 2 3 6 2 2" xfId="40695"/>
    <cellStyle name="SAPBEXinputData 2 3 6 2 3" xfId="40696"/>
    <cellStyle name="SAPBEXinputData 2 3 6 3" xfId="40697"/>
    <cellStyle name="SAPBEXinputData 2 3 6 3 2" xfId="40698"/>
    <cellStyle name="SAPBEXinputData 2 3 6 3 3" xfId="40699"/>
    <cellStyle name="SAPBEXinputData 2 3 6 4" xfId="40700"/>
    <cellStyle name="SAPBEXinputData 2 3 6 5" xfId="40701"/>
    <cellStyle name="SAPBEXinputData 2 3 7" xfId="40702"/>
    <cellStyle name="SAPBEXinputData 2 3 7 2" xfId="40703"/>
    <cellStyle name="SAPBEXinputData 2 3 7 3" xfId="40704"/>
    <cellStyle name="SAPBEXinputData 2 3 8" xfId="40705"/>
    <cellStyle name="SAPBEXinputData 2 3 8 2" xfId="40706"/>
    <cellStyle name="SAPBEXinputData 2 3 8 3" xfId="40707"/>
    <cellStyle name="SAPBEXinputData 2 3 9" xfId="40708"/>
    <cellStyle name="SAPBEXinputData 2 4" xfId="40709"/>
    <cellStyle name="SAPBEXinputData 2 4 2" xfId="40710"/>
    <cellStyle name="SAPBEXinputData 2 4 2 2" xfId="40711"/>
    <cellStyle name="SAPBEXinputData 2 4 2 2 2" xfId="40712"/>
    <cellStyle name="SAPBEXinputData 2 4 2 2 2 2" xfId="40713"/>
    <cellStyle name="SAPBEXinputData 2 4 2 2 2 2 2" xfId="40714"/>
    <cellStyle name="SAPBEXinputData 2 4 2 2 2 2 3" xfId="40715"/>
    <cellStyle name="SAPBEXinputData 2 4 2 2 2 3" xfId="40716"/>
    <cellStyle name="SAPBEXinputData 2 4 2 2 2 3 2" xfId="40717"/>
    <cellStyle name="SAPBEXinputData 2 4 2 2 2 3 3" xfId="40718"/>
    <cellStyle name="SAPBEXinputData 2 4 2 2 2 4" xfId="40719"/>
    <cellStyle name="SAPBEXinputData 2 4 2 2 2 5" xfId="40720"/>
    <cellStyle name="SAPBEXinputData 2 4 2 2 3" xfId="40721"/>
    <cellStyle name="SAPBEXinputData 2 4 2 2 3 2" xfId="40722"/>
    <cellStyle name="SAPBEXinputData 2 4 2 2 3 3" xfId="40723"/>
    <cellStyle name="SAPBEXinputData 2 4 2 2 4" xfId="40724"/>
    <cellStyle name="SAPBEXinputData 2 4 2 2 4 2" xfId="40725"/>
    <cellStyle name="SAPBEXinputData 2 4 2 2 4 3" xfId="40726"/>
    <cellStyle name="SAPBEXinputData 2 4 2 2 5" xfId="40727"/>
    <cellStyle name="SAPBEXinputData 2 4 2 2 6" xfId="40728"/>
    <cellStyle name="SAPBEXinputData 2 4 2 3" xfId="40729"/>
    <cellStyle name="SAPBEXinputData 2 4 2 3 2" xfId="40730"/>
    <cellStyle name="SAPBEXinputData 2 4 2 3 2 2" xfId="40731"/>
    <cellStyle name="SAPBEXinputData 2 4 2 3 2 2 2" xfId="40732"/>
    <cellStyle name="SAPBEXinputData 2 4 2 3 2 2 3" xfId="40733"/>
    <cellStyle name="SAPBEXinputData 2 4 2 3 2 3" xfId="40734"/>
    <cellStyle name="SAPBEXinputData 2 4 2 3 2 3 2" xfId="40735"/>
    <cellStyle name="SAPBEXinputData 2 4 2 3 2 3 3" xfId="40736"/>
    <cellStyle name="SAPBEXinputData 2 4 2 3 2 4" xfId="40737"/>
    <cellStyle name="SAPBEXinputData 2 4 2 3 2 5" xfId="40738"/>
    <cellStyle name="SAPBEXinputData 2 4 2 3 3" xfId="40739"/>
    <cellStyle name="SAPBEXinputData 2 4 2 3 3 2" xfId="40740"/>
    <cellStyle name="SAPBEXinputData 2 4 2 3 3 2 2" xfId="40741"/>
    <cellStyle name="SAPBEXinputData 2 4 2 3 3 2 3" xfId="40742"/>
    <cellStyle name="SAPBEXinputData 2 4 2 3 3 3" xfId="40743"/>
    <cellStyle name="SAPBEXinputData 2 4 2 3 3 3 2" xfId="40744"/>
    <cellStyle name="SAPBEXinputData 2 4 2 3 3 3 3" xfId="40745"/>
    <cellStyle name="SAPBEXinputData 2 4 2 3 3 4" xfId="40746"/>
    <cellStyle name="SAPBEXinputData 2 4 2 3 3 5" xfId="40747"/>
    <cellStyle name="SAPBEXinputData 2 4 2 3 4" xfId="40748"/>
    <cellStyle name="SAPBEXinputData 2 4 2 3 4 2" xfId="40749"/>
    <cellStyle name="SAPBEXinputData 2 4 2 3 4 3" xfId="40750"/>
    <cellStyle name="SAPBEXinputData 2 4 2 3 5" xfId="40751"/>
    <cellStyle name="SAPBEXinputData 2 4 2 3 5 2" xfId="40752"/>
    <cellStyle name="SAPBEXinputData 2 4 2 3 5 3" xfId="40753"/>
    <cellStyle name="SAPBEXinputData 2 4 2 3 6" xfId="40754"/>
    <cellStyle name="SAPBEXinputData 2 4 2 3 7" xfId="40755"/>
    <cellStyle name="SAPBEXinputData 2 4 2 4" xfId="40756"/>
    <cellStyle name="SAPBEXinputData 2 4 2 4 2" xfId="40757"/>
    <cellStyle name="SAPBEXinputData 2 4 2 4 2 2" xfId="40758"/>
    <cellStyle name="SAPBEXinputData 2 4 2 4 2 3" xfId="40759"/>
    <cellStyle name="SAPBEXinputData 2 4 2 4 3" xfId="40760"/>
    <cellStyle name="SAPBEXinputData 2 4 2 4 3 2" xfId="40761"/>
    <cellStyle name="SAPBEXinputData 2 4 2 4 3 3" xfId="40762"/>
    <cellStyle name="SAPBEXinputData 2 4 2 4 4" xfId="40763"/>
    <cellStyle name="SAPBEXinputData 2 4 2 4 5" xfId="40764"/>
    <cellStyle name="SAPBEXinputData 2 4 2 5" xfId="40765"/>
    <cellStyle name="SAPBEXinputData 2 4 2 5 2" xfId="40766"/>
    <cellStyle name="SAPBEXinputData 2 4 2 5 3" xfId="40767"/>
    <cellStyle name="SAPBEXinputData 2 4 2 6" xfId="40768"/>
    <cellStyle name="SAPBEXinputData 2 4 2 6 2" xfId="40769"/>
    <cellStyle name="SAPBEXinputData 2 4 2 6 3" xfId="40770"/>
    <cellStyle name="SAPBEXinputData 2 4 2 7" xfId="40771"/>
    <cellStyle name="SAPBEXinputData 2 4 2 8" xfId="40772"/>
    <cellStyle name="SAPBEXinputData 2 4 3" xfId="40773"/>
    <cellStyle name="SAPBEXinputData 2 4 3 2" xfId="40774"/>
    <cellStyle name="SAPBEXinputData 2 4 3 2 2" xfId="40775"/>
    <cellStyle name="SAPBEXinputData 2 4 3 2 2 2" xfId="40776"/>
    <cellStyle name="SAPBEXinputData 2 4 3 2 2 3" xfId="40777"/>
    <cellStyle name="SAPBEXinputData 2 4 3 2 3" xfId="40778"/>
    <cellStyle name="SAPBEXinputData 2 4 3 2 3 2" xfId="40779"/>
    <cellStyle name="SAPBEXinputData 2 4 3 2 3 3" xfId="40780"/>
    <cellStyle name="SAPBEXinputData 2 4 3 2 4" xfId="40781"/>
    <cellStyle name="SAPBEXinputData 2 4 3 2 5" xfId="40782"/>
    <cellStyle name="SAPBEXinputData 2 4 3 3" xfId="40783"/>
    <cellStyle name="SAPBEXinputData 2 4 3 3 2" xfId="40784"/>
    <cellStyle name="SAPBEXinputData 2 4 3 3 3" xfId="40785"/>
    <cellStyle name="SAPBEXinputData 2 4 3 4" xfId="40786"/>
    <cellStyle name="SAPBEXinputData 2 4 3 4 2" xfId="40787"/>
    <cellStyle name="SAPBEXinputData 2 4 3 4 3" xfId="40788"/>
    <cellStyle name="SAPBEXinputData 2 4 3 5" xfId="40789"/>
    <cellStyle name="SAPBEXinputData 2 4 3 6" xfId="40790"/>
    <cellStyle name="SAPBEXinputData 2 4 4" xfId="40791"/>
    <cellStyle name="SAPBEXinputData 2 4 4 2" xfId="40792"/>
    <cellStyle name="SAPBEXinputData 2 4 4 2 2" xfId="40793"/>
    <cellStyle name="SAPBEXinputData 2 4 4 2 2 2" xfId="40794"/>
    <cellStyle name="SAPBEXinputData 2 4 4 2 2 3" xfId="40795"/>
    <cellStyle name="SAPBEXinputData 2 4 4 2 3" xfId="40796"/>
    <cellStyle name="SAPBEXinputData 2 4 4 2 3 2" xfId="40797"/>
    <cellStyle name="SAPBEXinputData 2 4 4 2 3 3" xfId="40798"/>
    <cellStyle name="SAPBEXinputData 2 4 4 2 4" xfId="40799"/>
    <cellStyle name="SAPBEXinputData 2 4 4 2 5" xfId="40800"/>
    <cellStyle name="SAPBEXinputData 2 4 4 3" xfId="40801"/>
    <cellStyle name="SAPBEXinputData 2 4 4 3 2" xfId="40802"/>
    <cellStyle name="SAPBEXinputData 2 4 4 3 2 2" xfId="40803"/>
    <cellStyle name="SAPBEXinputData 2 4 4 3 2 3" xfId="40804"/>
    <cellStyle name="SAPBEXinputData 2 4 4 3 3" xfId="40805"/>
    <cellStyle name="SAPBEXinputData 2 4 4 3 3 2" xfId="40806"/>
    <cellStyle name="SAPBEXinputData 2 4 4 3 3 3" xfId="40807"/>
    <cellStyle name="SAPBEXinputData 2 4 4 3 4" xfId="40808"/>
    <cellStyle name="SAPBEXinputData 2 4 4 3 5" xfId="40809"/>
    <cellStyle name="SAPBEXinputData 2 4 4 4" xfId="40810"/>
    <cellStyle name="SAPBEXinputData 2 4 4 4 2" xfId="40811"/>
    <cellStyle name="SAPBEXinputData 2 4 4 4 3" xfId="40812"/>
    <cellStyle name="SAPBEXinputData 2 4 4 5" xfId="40813"/>
    <cellStyle name="SAPBEXinputData 2 4 4 5 2" xfId="40814"/>
    <cellStyle name="SAPBEXinputData 2 4 4 5 3" xfId="40815"/>
    <cellStyle name="SAPBEXinputData 2 4 4 6" xfId="40816"/>
    <cellStyle name="SAPBEXinputData 2 4 4 7" xfId="40817"/>
    <cellStyle name="SAPBEXinputData 2 4 5" xfId="40818"/>
    <cellStyle name="SAPBEXinputData 2 4 5 2" xfId="40819"/>
    <cellStyle name="SAPBEXinputData 2 4 5 2 2" xfId="40820"/>
    <cellStyle name="SAPBEXinputData 2 4 5 2 3" xfId="40821"/>
    <cellStyle name="SAPBEXinputData 2 4 5 3" xfId="40822"/>
    <cellStyle name="SAPBEXinputData 2 4 5 3 2" xfId="40823"/>
    <cellStyle name="SAPBEXinputData 2 4 5 3 3" xfId="40824"/>
    <cellStyle name="SAPBEXinputData 2 4 5 4" xfId="40825"/>
    <cellStyle name="SAPBEXinputData 2 4 5 5" xfId="40826"/>
    <cellStyle name="SAPBEXinputData 2 4 6" xfId="40827"/>
    <cellStyle name="SAPBEXinputData 2 4 6 2" xfId="40828"/>
    <cellStyle name="SAPBEXinputData 2 4 6 3" xfId="40829"/>
    <cellStyle name="SAPBEXinputData 2 4 7" xfId="40830"/>
    <cellStyle name="SAPBEXinputData 2 4 7 2" xfId="40831"/>
    <cellStyle name="SAPBEXinputData 2 4 7 3" xfId="40832"/>
    <cellStyle name="SAPBEXinputData 2 4 8" xfId="40833"/>
    <cellStyle name="SAPBEXinputData 2 4 9" xfId="40834"/>
    <cellStyle name="SAPBEXinputData 2 5" xfId="40835"/>
    <cellStyle name="SAPBEXinputData 2 5 2" xfId="40836"/>
    <cellStyle name="SAPBEXinputData 2 5 2 2" xfId="40837"/>
    <cellStyle name="SAPBEXinputData 2 5 2 2 2" xfId="40838"/>
    <cellStyle name="SAPBEXinputData 2 5 2 2 2 2" xfId="40839"/>
    <cellStyle name="SAPBEXinputData 2 5 2 2 2 3" xfId="40840"/>
    <cellStyle name="SAPBEXinputData 2 5 2 2 3" xfId="40841"/>
    <cellStyle name="SAPBEXinputData 2 5 2 2 3 2" xfId="40842"/>
    <cellStyle name="SAPBEXinputData 2 5 2 2 3 3" xfId="40843"/>
    <cellStyle name="SAPBEXinputData 2 5 2 2 4" xfId="40844"/>
    <cellStyle name="SAPBEXinputData 2 5 2 2 5" xfId="40845"/>
    <cellStyle name="SAPBEXinputData 2 5 2 3" xfId="40846"/>
    <cellStyle name="SAPBEXinputData 2 5 2 3 2" xfId="40847"/>
    <cellStyle name="SAPBEXinputData 2 5 2 3 3" xfId="40848"/>
    <cellStyle name="SAPBEXinputData 2 5 2 4" xfId="40849"/>
    <cellStyle name="SAPBEXinputData 2 5 2 4 2" xfId="40850"/>
    <cellStyle name="SAPBEXinputData 2 5 2 4 3" xfId="40851"/>
    <cellStyle name="SAPBEXinputData 2 5 2 5" xfId="40852"/>
    <cellStyle name="SAPBEXinputData 2 5 2 6" xfId="40853"/>
    <cellStyle name="SAPBEXinputData 2 5 3" xfId="40854"/>
    <cellStyle name="SAPBEXinputData 2 5 3 2" xfId="40855"/>
    <cellStyle name="SAPBEXinputData 2 5 3 2 2" xfId="40856"/>
    <cellStyle name="SAPBEXinputData 2 5 3 2 2 2" xfId="40857"/>
    <cellStyle name="SAPBEXinputData 2 5 3 2 2 3" xfId="40858"/>
    <cellStyle name="SAPBEXinputData 2 5 3 2 3" xfId="40859"/>
    <cellStyle name="SAPBEXinputData 2 5 3 2 3 2" xfId="40860"/>
    <cellStyle name="SAPBEXinputData 2 5 3 2 3 3" xfId="40861"/>
    <cellStyle name="SAPBEXinputData 2 5 3 2 4" xfId="40862"/>
    <cellStyle name="SAPBEXinputData 2 5 3 2 5" xfId="40863"/>
    <cellStyle name="SAPBEXinputData 2 5 3 3" xfId="40864"/>
    <cellStyle name="SAPBEXinputData 2 5 3 3 2" xfId="40865"/>
    <cellStyle name="SAPBEXinputData 2 5 3 3 2 2" xfId="40866"/>
    <cellStyle name="SAPBEXinputData 2 5 3 3 2 3" xfId="40867"/>
    <cellStyle name="SAPBEXinputData 2 5 3 3 3" xfId="40868"/>
    <cellStyle name="SAPBEXinputData 2 5 3 3 3 2" xfId="40869"/>
    <cellStyle name="SAPBEXinputData 2 5 3 3 3 3" xfId="40870"/>
    <cellStyle name="SAPBEXinputData 2 5 3 3 4" xfId="40871"/>
    <cellStyle name="SAPBEXinputData 2 5 3 3 5" xfId="40872"/>
    <cellStyle name="SAPBEXinputData 2 5 3 4" xfId="40873"/>
    <cellStyle name="SAPBEXinputData 2 5 3 4 2" xfId="40874"/>
    <cellStyle name="SAPBEXinputData 2 5 3 4 3" xfId="40875"/>
    <cellStyle name="SAPBEXinputData 2 5 3 5" xfId="40876"/>
    <cellStyle name="SAPBEXinputData 2 5 3 5 2" xfId="40877"/>
    <cellStyle name="SAPBEXinputData 2 5 3 5 3" xfId="40878"/>
    <cellStyle name="SAPBEXinputData 2 5 3 6" xfId="40879"/>
    <cellStyle name="SAPBEXinputData 2 5 3 7" xfId="40880"/>
    <cellStyle name="SAPBEXinputData 2 5 4" xfId="40881"/>
    <cellStyle name="SAPBEXinputData 2 5 4 2" xfId="40882"/>
    <cellStyle name="SAPBEXinputData 2 5 4 2 2" xfId="40883"/>
    <cellStyle name="SAPBEXinputData 2 5 4 2 3" xfId="40884"/>
    <cellStyle name="SAPBEXinputData 2 5 4 3" xfId="40885"/>
    <cellStyle name="SAPBEXinputData 2 5 4 3 2" xfId="40886"/>
    <cellStyle name="SAPBEXinputData 2 5 4 3 3" xfId="40887"/>
    <cellStyle name="SAPBEXinputData 2 5 4 4" xfId="40888"/>
    <cellStyle name="SAPBEXinputData 2 5 4 5" xfId="40889"/>
    <cellStyle name="SAPBEXinputData 2 5 5" xfId="40890"/>
    <cellStyle name="SAPBEXinputData 2 5 5 2" xfId="40891"/>
    <cellStyle name="SAPBEXinputData 2 5 5 3" xfId="40892"/>
    <cellStyle name="SAPBEXinputData 2 5 6" xfId="40893"/>
    <cellStyle name="SAPBEXinputData 2 5 6 2" xfId="40894"/>
    <cellStyle name="SAPBEXinputData 2 5 6 3" xfId="40895"/>
    <cellStyle name="SAPBEXinputData 2 5 7" xfId="40896"/>
    <cellStyle name="SAPBEXinputData 2 5 8" xfId="40897"/>
    <cellStyle name="SAPBEXinputData 2 6" xfId="40898"/>
    <cellStyle name="SAPBEXinputData 2 6 2" xfId="40899"/>
    <cellStyle name="SAPBEXinputData 2 6 2 2" xfId="40900"/>
    <cellStyle name="SAPBEXinputData 2 6 2 2 2" xfId="40901"/>
    <cellStyle name="SAPBEXinputData 2 6 2 2 3" xfId="40902"/>
    <cellStyle name="SAPBEXinputData 2 6 2 3" xfId="40903"/>
    <cellStyle name="SAPBEXinputData 2 6 2 3 2" xfId="40904"/>
    <cellStyle name="SAPBEXinputData 2 6 2 3 3" xfId="40905"/>
    <cellStyle name="SAPBEXinputData 2 6 2 4" xfId="40906"/>
    <cellStyle name="SAPBEXinputData 2 6 2 5" xfId="40907"/>
    <cellStyle name="SAPBEXinputData 2 6 3" xfId="40908"/>
    <cellStyle name="SAPBEXinputData 2 6 3 2" xfId="40909"/>
    <cellStyle name="SAPBEXinputData 2 6 3 3" xfId="40910"/>
    <cellStyle name="SAPBEXinputData 2 6 4" xfId="40911"/>
    <cellStyle name="SAPBEXinputData 2 6 4 2" xfId="40912"/>
    <cellStyle name="SAPBEXinputData 2 6 4 3" xfId="40913"/>
    <cellStyle name="SAPBEXinputData 2 6 5" xfId="40914"/>
    <cellStyle name="SAPBEXinputData 2 6 6" xfId="40915"/>
    <cellStyle name="SAPBEXinputData 2 7" xfId="40916"/>
    <cellStyle name="SAPBEXinputData 2 7 2" xfId="40917"/>
    <cellStyle name="SAPBEXinputData 2 7 2 2" xfId="40918"/>
    <cellStyle name="SAPBEXinputData 2 7 2 2 2" xfId="40919"/>
    <cellStyle name="SAPBEXinputData 2 7 2 2 3" xfId="40920"/>
    <cellStyle name="SAPBEXinputData 2 7 2 3" xfId="40921"/>
    <cellStyle name="SAPBEXinputData 2 7 2 3 2" xfId="40922"/>
    <cellStyle name="SAPBEXinputData 2 7 2 3 3" xfId="40923"/>
    <cellStyle name="SAPBEXinputData 2 7 2 4" xfId="40924"/>
    <cellStyle name="SAPBEXinputData 2 7 2 5" xfId="40925"/>
    <cellStyle name="SAPBEXinputData 2 7 3" xfId="40926"/>
    <cellStyle name="SAPBEXinputData 2 7 3 2" xfId="40927"/>
    <cellStyle name="SAPBEXinputData 2 7 3 2 2" xfId="40928"/>
    <cellStyle name="SAPBEXinputData 2 7 3 2 3" xfId="40929"/>
    <cellStyle name="SAPBEXinputData 2 7 3 3" xfId="40930"/>
    <cellStyle name="SAPBEXinputData 2 7 3 3 2" xfId="40931"/>
    <cellStyle name="SAPBEXinputData 2 7 3 3 3" xfId="40932"/>
    <cellStyle name="SAPBEXinputData 2 7 3 4" xfId="40933"/>
    <cellStyle name="SAPBEXinputData 2 7 3 5" xfId="40934"/>
    <cellStyle name="SAPBEXinputData 2 7 4" xfId="40935"/>
    <cellStyle name="SAPBEXinputData 2 7 4 2" xfId="40936"/>
    <cellStyle name="SAPBEXinputData 2 7 4 3" xfId="40937"/>
    <cellStyle name="SAPBEXinputData 2 7 5" xfId="40938"/>
    <cellStyle name="SAPBEXinputData 2 7 5 2" xfId="40939"/>
    <cellStyle name="SAPBEXinputData 2 7 5 3" xfId="40940"/>
    <cellStyle name="SAPBEXinputData 2 7 6" xfId="40941"/>
    <cellStyle name="SAPBEXinputData 2 7 7" xfId="40942"/>
    <cellStyle name="SAPBEXinputData 2 8" xfId="40943"/>
    <cellStyle name="SAPBEXinputData 2 8 2" xfId="40944"/>
    <cellStyle name="SAPBEXinputData 2 8 2 2" xfId="40945"/>
    <cellStyle name="SAPBEXinputData 2 8 2 3" xfId="40946"/>
    <cellStyle name="SAPBEXinputData 2 8 3" xfId="40947"/>
    <cellStyle name="SAPBEXinputData 2 8 3 2" xfId="40948"/>
    <cellStyle name="SAPBEXinputData 2 8 3 3" xfId="40949"/>
    <cellStyle name="SAPBEXinputData 2 8 4" xfId="40950"/>
    <cellStyle name="SAPBEXinputData 2 8 5" xfId="40951"/>
    <cellStyle name="SAPBEXinputData 2 9" xfId="40952"/>
    <cellStyle name="SAPBEXinputData 2 9 2" xfId="40953"/>
    <cellStyle name="SAPBEXinputData 2 9 3" xfId="40954"/>
    <cellStyle name="SAPBEXinputData 3" xfId="40955"/>
    <cellStyle name="SAPBEXinputData 3 10" xfId="40956"/>
    <cellStyle name="SAPBEXinputData 3 11" xfId="40957"/>
    <cellStyle name="SAPBEXinputData 3 2" xfId="40958"/>
    <cellStyle name="SAPBEXinputData 3 2 10" xfId="40959"/>
    <cellStyle name="SAPBEXinputData 3 2 2" xfId="40960"/>
    <cellStyle name="SAPBEXinputData 3 2 2 2" xfId="40961"/>
    <cellStyle name="SAPBEXinputData 3 2 2 2 2" xfId="40962"/>
    <cellStyle name="SAPBEXinputData 3 2 2 2 2 2" xfId="40963"/>
    <cellStyle name="SAPBEXinputData 3 2 2 2 2 2 2" xfId="40964"/>
    <cellStyle name="SAPBEXinputData 3 2 2 2 2 2 3" xfId="40965"/>
    <cellStyle name="SAPBEXinputData 3 2 2 2 2 3" xfId="40966"/>
    <cellStyle name="SAPBEXinputData 3 2 2 2 2 3 2" xfId="40967"/>
    <cellStyle name="SAPBEXinputData 3 2 2 2 2 3 3" xfId="40968"/>
    <cellStyle name="SAPBEXinputData 3 2 2 2 2 4" xfId="40969"/>
    <cellStyle name="SAPBEXinputData 3 2 2 2 2 5" xfId="40970"/>
    <cellStyle name="SAPBEXinputData 3 2 2 2 3" xfId="40971"/>
    <cellStyle name="SAPBEXinputData 3 2 2 2 3 2" xfId="40972"/>
    <cellStyle name="SAPBEXinputData 3 2 2 2 3 3" xfId="40973"/>
    <cellStyle name="SAPBEXinputData 3 2 2 2 4" xfId="40974"/>
    <cellStyle name="SAPBEXinputData 3 2 2 2 4 2" xfId="40975"/>
    <cellStyle name="SAPBEXinputData 3 2 2 2 4 3" xfId="40976"/>
    <cellStyle name="SAPBEXinputData 3 2 2 2 5" xfId="40977"/>
    <cellStyle name="SAPBEXinputData 3 2 2 2 6" xfId="40978"/>
    <cellStyle name="SAPBEXinputData 3 2 2 3" xfId="40979"/>
    <cellStyle name="SAPBEXinputData 3 2 2 3 2" xfId="40980"/>
    <cellStyle name="SAPBEXinputData 3 2 2 3 2 2" xfId="40981"/>
    <cellStyle name="SAPBEXinputData 3 2 2 3 2 2 2" xfId="40982"/>
    <cellStyle name="SAPBEXinputData 3 2 2 3 2 2 3" xfId="40983"/>
    <cellStyle name="SAPBEXinputData 3 2 2 3 2 3" xfId="40984"/>
    <cellStyle name="SAPBEXinputData 3 2 2 3 2 3 2" xfId="40985"/>
    <cellStyle name="SAPBEXinputData 3 2 2 3 2 3 3" xfId="40986"/>
    <cellStyle name="SAPBEXinputData 3 2 2 3 2 4" xfId="40987"/>
    <cellStyle name="SAPBEXinputData 3 2 2 3 2 5" xfId="40988"/>
    <cellStyle name="SAPBEXinputData 3 2 2 3 3" xfId="40989"/>
    <cellStyle name="SAPBEXinputData 3 2 2 3 3 2" xfId="40990"/>
    <cellStyle name="SAPBEXinputData 3 2 2 3 3 2 2" xfId="40991"/>
    <cellStyle name="SAPBEXinputData 3 2 2 3 3 2 3" xfId="40992"/>
    <cellStyle name="SAPBEXinputData 3 2 2 3 3 3" xfId="40993"/>
    <cellStyle name="SAPBEXinputData 3 2 2 3 3 3 2" xfId="40994"/>
    <cellStyle name="SAPBEXinputData 3 2 2 3 3 3 3" xfId="40995"/>
    <cellStyle name="SAPBEXinputData 3 2 2 3 3 4" xfId="40996"/>
    <cellStyle name="SAPBEXinputData 3 2 2 3 3 5" xfId="40997"/>
    <cellStyle name="SAPBEXinputData 3 2 2 3 4" xfId="40998"/>
    <cellStyle name="SAPBEXinputData 3 2 2 3 4 2" xfId="40999"/>
    <cellStyle name="SAPBEXinputData 3 2 2 3 4 3" xfId="41000"/>
    <cellStyle name="SAPBEXinputData 3 2 2 3 5" xfId="41001"/>
    <cellStyle name="SAPBEXinputData 3 2 2 3 5 2" xfId="41002"/>
    <cellStyle name="SAPBEXinputData 3 2 2 3 5 3" xfId="41003"/>
    <cellStyle name="SAPBEXinputData 3 2 2 3 6" xfId="41004"/>
    <cellStyle name="SAPBEXinputData 3 2 2 3 7" xfId="41005"/>
    <cellStyle name="SAPBEXinputData 3 2 2 4" xfId="41006"/>
    <cellStyle name="SAPBEXinputData 3 2 2 4 2" xfId="41007"/>
    <cellStyle name="SAPBEXinputData 3 2 2 4 2 2" xfId="41008"/>
    <cellStyle name="SAPBEXinputData 3 2 2 4 2 3" xfId="41009"/>
    <cellStyle name="SAPBEXinputData 3 2 2 4 3" xfId="41010"/>
    <cellStyle name="SAPBEXinputData 3 2 2 4 3 2" xfId="41011"/>
    <cellStyle name="SAPBEXinputData 3 2 2 4 3 3" xfId="41012"/>
    <cellStyle name="SAPBEXinputData 3 2 2 4 4" xfId="41013"/>
    <cellStyle name="SAPBEXinputData 3 2 2 4 5" xfId="41014"/>
    <cellStyle name="SAPBEXinputData 3 2 2 5" xfId="41015"/>
    <cellStyle name="SAPBEXinputData 3 2 2 5 2" xfId="41016"/>
    <cellStyle name="SAPBEXinputData 3 2 2 5 3" xfId="41017"/>
    <cellStyle name="SAPBEXinputData 3 2 2 6" xfId="41018"/>
    <cellStyle name="SAPBEXinputData 3 2 2 6 2" xfId="41019"/>
    <cellStyle name="SAPBEXinputData 3 2 2 6 3" xfId="41020"/>
    <cellStyle name="SAPBEXinputData 3 2 2 7" xfId="41021"/>
    <cellStyle name="SAPBEXinputData 3 2 2 8" xfId="41022"/>
    <cellStyle name="SAPBEXinputData 3 2 3" xfId="41023"/>
    <cellStyle name="SAPBEXinputData 3 2 3 2" xfId="41024"/>
    <cellStyle name="SAPBEXinputData 3 2 3 2 2" xfId="41025"/>
    <cellStyle name="SAPBEXinputData 3 2 3 2 2 2" xfId="41026"/>
    <cellStyle name="SAPBEXinputData 3 2 3 2 2 2 2" xfId="41027"/>
    <cellStyle name="SAPBEXinputData 3 2 3 2 2 2 3" xfId="41028"/>
    <cellStyle name="SAPBEXinputData 3 2 3 2 2 3" xfId="41029"/>
    <cellStyle name="SAPBEXinputData 3 2 3 2 2 3 2" xfId="41030"/>
    <cellStyle name="SAPBEXinputData 3 2 3 2 2 3 3" xfId="41031"/>
    <cellStyle name="SAPBEXinputData 3 2 3 2 2 4" xfId="41032"/>
    <cellStyle name="SAPBEXinputData 3 2 3 2 2 5" xfId="41033"/>
    <cellStyle name="SAPBEXinputData 3 2 3 2 3" xfId="41034"/>
    <cellStyle name="SAPBEXinputData 3 2 3 2 3 2" xfId="41035"/>
    <cellStyle name="SAPBEXinputData 3 2 3 2 3 3" xfId="41036"/>
    <cellStyle name="SAPBEXinputData 3 2 3 2 4" xfId="41037"/>
    <cellStyle name="SAPBEXinputData 3 2 3 2 4 2" xfId="41038"/>
    <cellStyle name="SAPBEXinputData 3 2 3 2 4 3" xfId="41039"/>
    <cellStyle name="SAPBEXinputData 3 2 3 2 5" xfId="41040"/>
    <cellStyle name="SAPBEXinputData 3 2 3 2 6" xfId="41041"/>
    <cellStyle name="SAPBEXinputData 3 2 3 3" xfId="41042"/>
    <cellStyle name="SAPBEXinputData 3 2 3 3 2" xfId="41043"/>
    <cellStyle name="SAPBEXinputData 3 2 3 3 2 2" xfId="41044"/>
    <cellStyle name="SAPBEXinputData 3 2 3 3 2 2 2" xfId="41045"/>
    <cellStyle name="SAPBEXinputData 3 2 3 3 2 2 3" xfId="41046"/>
    <cellStyle name="SAPBEXinputData 3 2 3 3 2 3" xfId="41047"/>
    <cellStyle name="SAPBEXinputData 3 2 3 3 2 3 2" xfId="41048"/>
    <cellStyle name="SAPBEXinputData 3 2 3 3 2 3 3" xfId="41049"/>
    <cellStyle name="SAPBEXinputData 3 2 3 3 2 4" xfId="41050"/>
    <cellStyle name="SAPBEXinputData 3 2 3 3 2 5" xfId="41051"/>
    <cellStyle name="SAPBEXinputData 3 2 3 3 3" xfId="41052"/>
    <cellStyle name="SAPBEXinputData 3 2 3 3 3 2" xfId="41053"/>
    <cellStyle name="SAPBEXinputData 3 2 3 3 3 2 2" xfId="41054"/>
    <cellStyle name="SAPBEXinputData 3 2 3 3 3 2 3" xfId="41055"/>
    <cellStyle name="SAPBEXinputData 3 2 3 3 3 3" xfId="41056"/>
    <cellStyle name="SAPBEXinputData 3 2 3 3 3 3 2" xfId="41057"/>
    <cellStyle name="SAPBEXinputData 3 2 3 3 3 3 3" xfId="41058"/>
    <cellStyle name="SAPBEXinputData 3 2 3 3 3 4" xfId="41059"/>
    <cellStyle name="SAPBEXinputData 3 2 3 3 3 5" xfId="41060"/>
    <cellStyle name="SAPBEXinputData 3 2 3 3 4" xfId="41061"/>
    <cellStyle name="SAPBEXinputData 3 2 3 3 4 2" xfId="41062"/>
    <cellStyle name="SAPBEXinputData 3 2 3 3 4 3" xfId="41063"/>
    <cellStyle name="SAPBEXinputData 3 2 3 3 5" xfId="41064"/>
    <cellStyle name="SAPBEXinputData 3 2 3 3 5 2" xfId="41065"/>
    <cellStyle name="SAPBEXinputData 3 2 3 3 5 3" xfId="41066"/>
    <cellStyle name="SAPBEXinputData 3 2 3 3 6" xfId="41067"/>
    <cellStyle name="SAPBEXinputData 3 2 3 3 7" xfId="41068"/>
    <cellStyle name="SAPBEXinputData 3 2 3 4" xfId="41069"/>
    <cellStyle name="SAPBEXinputData 3 2 3 4 2" xfId="41070"/>
    <cellStyle name="SAPBEXinputData 3 2 3 4 2 2" xfId="41071"/>
    <cellStyle name="SAPBEXinputData 3 2 3 4 2 3" xfId="41072"/>
    <cellStyle name="SAPBEXinputData 3 2 3 4 3" xfId="41073"/>
    <cellStyle name="SAPBEXinputData 3 2 3 4 3 2" xfId="41074"/>
    <cellStyle name="SAPBEXinputData 3 2 3 4 3 3" xfId="41075"/>
    <cellStyle name="SAPBEXinputData 3 2 3 4 4" xfId="41076"/>
    <cellStyle name="SAPBEXinputData 3 2 3 4 5" xfId="41077"/>
    <cellStyle name="SAPBEXinputData 3 2 3 5" xfId="41078"/>
    <cellStyle name="SAPBEXinputData 3 2 3 5 2" xfId="41079"/>
    <cellStyle name="SAPBEXinputData 3 2 3 5 3" xfId="41080"/>
    <cellStyle name="SAPBEXinputData 3 2 3 6" xfId="41081"/>
    <cellStyle name="SAPBEXinputData 3 2 3 6 2" xfId="41082"/>
    <cellStyle name="SAPBEXinputData 3 2 3 6 3" xfId="41083"/>
    <cellStyle name="SAPBEXinputData 3 2 3 7" xfId="41084"/>
    <cellStyle name="SAPBEXinputData 3 2 3 8" xfId="41085"/>
    <cellStyle name="SAPBEXinputData 3 2 4" xfId="41086"/>
    <cellStyle name="SAPBEXinputData 3 2 4 2" xfId="41087"/>
    <cellStyle name="SAPBEXinputData 3 2 4 2 2" xfId="41088"/>
    <cellStyle name="SAPBEXinputData 3 2 4 2 2 2" xfId="41089"/>
    <cellStyle name="SAPBEXinputData 3 2 4 2 2 3" xfId="41090"/>
    <cellStyle name="SAPBEXinputData 3 2 4 2 3" xfId="41091"/>
    <cellStyle name="SAPBEXinputData 3 2 4 2 3 2" xfId="41092"/>
    <cellStyle name="SAPBEXinputData 3 2 4 2 3 3" xfId="41093"/>
    <cellStyle name="SAPBEXinputData 3 2 4 2 4" xfId="41094"/>
    <cellStyle name="SAPBEXinputData 3 2 4 2 5" xfId="41095"/>
    <cellStyle name="SAPBEXinputData 3 2 4 3" xfId="41096"/>
    <cellStyle name="SAPBEXinputData 3 2 4 3 2" xfId="41097"/>
    <cellStyle name="SAPBEXinputData 3 2 4 3 3" xfId="41098"/>
    <cellStyle name="SAPBEXinputData 3 2 4 4" xfId="41099"/>
    <cellStyle name="SAPBEXinputData 3 2 4 4 2" xfId="41100"/>
    <cellStyle name="SAPBEXinputData 3 2 4 4 3" xfId="41101"/>
    <cellStyle name="SAPBEXinputData 3 2 4 5" xfId="41102"/>
    <cellStyle name="SAPBEXinputData 3 2 4 6" xfId="41103"/>
    <cellStyle name="SAPBEXinputData 3 2 5" xfId="41104"/>
    <cellStyle name="SAPBEXinputData 3 2 5 2" xfId="41105"/>
    <cellStyle name="SAPBEXinputData 3 2 5 2 2" xfId="41106"/>
    <cellStyle name="SAPBEXinputData 3 2 5 2 2 2" xfId="41107"/>
    <cellStyle name="SAPBEXinputData 3 2 5 2 2 3" xfId="41108"/>
    <cellStyle name="SAPBEXinputData 3 2 5 2 3" xfId="41109"/>
    <cellStyle name="SAPBEXinputData 3 2 5 2 3 2" xfId="41110"/>
    <cellStyle name="SAPBEXinputData 3 2 5 2 3 3" xfId="41111"/>
    <cellStyle name="SAPBEXinputData 3 2 5 2 4" xfId="41112"/>
    <cellStyle name="SAPBEXinputData 3 2 5 2 5" xfId="41113"/>
    <cellStyle name="SAPBEXinputData 3 2 5 3" xfId="41114"/>
    <cellStyle name="SAPBEXinputData 3 2 5 3 2" xfId="41115"/>
    <cellStyle name="SAPBEXinputData 3 2 5 3 2 2" xfId="41116"/>
    <cellStyle name="SAPBEXinputData 3 2 5 3 2 3" xfId="41117"/>
    <cellStyle name="SAPBEXinputData 3 2 5 3 3" xfId="41118"/>
    <cellStyle name="SAPBEXinputData 3 2 5 3 3 2" xfId="41119"/>
    <cellStyle name="SAPBEXinputData 3 2 5 3 3 3" xfId="41120"/>
    <cellStyle name="SAPBEXinputData 3 2 5 3 4" xfId="41121"/>
    <cellStyle name="SAPBEXinputData 3 2 5 3 5" xfId="41122"/>
    <cellStyle name="SAPBEXinputData 3 2 5 4" xfId="41123"/>
    <cellStyle name="SAPBEXinputData 3 2 5 4 2" xfId="41124"/>
    <cellStyle name="SAPBEXinputData 3 2 5 4 3" xfId="41125"/>
    <cellStyle name="SAPBEXinputData 3 2 5 5" xfId="41126"/>
    <cellStyle name="SAPBEXinputData 3 2 5 5 2" xfId="41127"/>
    <cellStyle name="SAPBEXinputData 3 2 5 5 3" xfId="41128"/>
    <cellStyle name="SAPBEXinputData 3 2 5 6" xfId="41129"/>
    <cellStyle name="SAPBEXinputData 3 2 5 7" xfId="41130"/>
    <cellStyle name="SAPBEXinputData 3 2 6" xfId="41131"/>
    <cellStyle name="SAPBEXinputData 3 2 6 2" xfId="41132"/>
    <cellStyle name="SAPBEXinputData 3 2 6 2 2" xfId="41133"/>
    <cellStyle name="SAPBEXinputData 3 2 6 2 3" xfId="41134"/>
    <cellStyle name="SAPBEXinputData 3 2 6 3" xfId="41135"/>
    <cellStyle name="SAPBEXinputData 3 2 6 3 2" xfId="41136"/>
    <cellStyle name="SAPBEXinputData 3 2 6 3 3" xfId="41137"/>
    <cellStyle name="SAPBEXinputData 3 2 6 4" xfId="41138"/>
    <cellStyle name="SAPBEXinputData 3 2 6 5" xfId="41139"/>
    <cellStyle name="SAPBEXinputData 3 2 7" xfId="41140"/>
    <cellStyle name="SAPBEXinputData 3 2 7 2" xfId="41141"/>
    <cellStyle name="SAPBEXinputData 3 2 7 3" xfId="41142"/>
    <cellStyle name="SAPBEXinputData 3 2 8" xfId="41143"/>
    <cellStyle name="SAPBEXinputData 3 2 8 2" xfId="41144"/>
    <cellStyle name="SAPBEXinputData 3 2 8 3" xfId="41145"/>
    <cellStyle name="SAPBEXinputData 3 2 9" xfId="41146"/>
    <cellStyle name="SAPBEXinputData 3 3" xfId="41147"/>
    <cellStyle name="SAPBEXinputData 3 3 2" xfId="41148"/>
    <cellStyle name="SAPBEXinputData 3 3 2 2" xfId="41149"/>
    <cellStyle name="SAPBEXinputData 3 3 2 2 2" xfId="41150"/>
    <cellStyle name="SAPBEXinputData 3 3 2 2 2 2" xfId="41151"/>
    <cellStyle name="SAPBEXinputData 3 3 2 2 2 2 2" xfId="41152"/>
    <cellStyle name="SAPBEXinputData 3 3 2 2 2 2 3" xfId="41153"/>
    <cellStyle name="SAPBEXinputData 3 3 2 2 2 3" xfId="41154"/>
    <cellStyle name="SAPBEXinputData 3 3 2 2 2 3 2" xfId="41155"/>
    <cellStyle name="SAPBEXinputData 3 3 2 2 2 3 3" xfId="41156"/>
    <cellStyle name="SAPBEXinputData 3 3 2 2 2 4" xfId="41157"/>
    <cellStyle name="SAPBEXinputData 3 3 2 2 2 5" xfId="41158"/>
    <cellStyle name="SAPBEXinputData 3 3 2 2 3" xfId="41159"/>
    <cellStyle name="SAPBEXinputData 3 3 2 2 3 2" xfId="41160"/>
    <cellStyle name="SAPBEXinputData 3 3 2 2 3 3" xfId="41161"/>
    <cellStyle name="SAPBEXinputData 3 3 2 2 4" xfId="41162"/>
    <cellStyle name="SAPBEXinputData 3 3 2 2 4 2" xfId="41163"/>
    <cellStyle name="SAPBEXinputData 3 3 2 2 4 3" xfId="41164"/>
    <cellStyle name="SAPBEXinputData 3 3 2 2 5" xfId="41165"/>
    <cellStyle name="SAPBEXinputData 3 3 2 2 6" xfId="41166"/>
    <cellStyle name="SAPBEXinputData 3 3 2 3" xfId="41167"/>
    <cellStyle name="SAPBEXinputData 3 3 2 3 2" xfId="41168"/>
    <cellStyle name="SAPBEXinputData 3 3 2 3 2 2" xfId="41169"/>
    <cellStyle name="SAPBEXinputData 3 3 2 3 2 2 2" xfId="41170"/>
    <cellStyle name="SAPBEXinputData 3 3 2 3 2 2 3" xfId="41171"/>
    <cellStyle name="SAPBEXinputData 3 3 2 3 2 3" xfId="41172"/>
    <cellStyle name="SAPBEXinputData 3 3 2 3 2 3 2" xfId="41173"/>
    <cellStyle name="SAPBEXinputData 3 3 2 3 2 3 3" xfId="41174"/>
    <cellStyle name="SAPBEXinputData 3 3 2 3 2 4" xfId="41175"/>
    <cellStyle name="SAPBEXinputData 3 3 2 3 2 5" xfId="41176"/>
    <cellStyle name="SAPBEXinputData 3 3 2 3 3" xfId="41177"/>
    <cellStyle name="SAPBEXinputData 3 3 2 3 3 2" xfId="41178"/>
    <cellStyle name="SAPBEXinputData 3 3 2 3 3 2 2" xfId="41179"/>
    <cellStyle name="SAPBEXinputData 3 3 2 3 3 2 3" xfId="41180"/>
    <cellStyle name="SAPBEXinputData 3 3 2 3 3 3" xfId="41181"/>
    <cellStyle name="SAPBEXinputData 3 3 2 3 3 3 2" xfId="41182"/>
    <cellStyle name="SAPBEXinputData 3 3 2 3 3 3 3" xfId="41183"/>
    <cellStyle name="SAPBEXinputData 3 3 2 3 3 4" xfId="41184"/>
    <cellStyle name="SAPBEXinputData 3 3 2 3 3 5" xfId="41185"/>
    <cellStyle name="SAPBEXinputData 3 3 2 3 4" xfId="41186"/>
    <cellStyle name="SAPBEXinputData 3 3 2 3 4 2" xfId="41187"/>
    <cellStyle name="SAPBEXinputData 3 3 2 3 4 3" xfId="41188"/>
    <cellStyle name="SAPBEXinputData 3 3 2 3 5" xfId="41189"/>
    <cellStyle name="SAPBEXinputData 3 3 2 3 5 2" xfId="41190"/>
    <cellStyle name="SAPBEXinputData 3 3 2 3 5 3" xfId="41191"/>
    <cellStyle name="SAPBEXinputData 3 3 2 3 6" xfId="41192"/>
    <cellStyle name="SAPBEXinputData 3 3 2 3 7" xfId="41193"/>
    <cellStyle name="SAPBEXinputData 3 3 2 4" xfId="41194"/>
    <cellStyle name="SAPBEXinputData 3 3 2 4 2" xfId="41195"/>
    <cellStyle name="SAPBEXinputData 3 3 2 4 2 2" xfId="41196"/>
    <cellStyle name="SAPBEXinputData 3 3 2 4 2 3" xfId="41197"/>
    <cellStyle name="SAPBEXinputData 3 3 2 4 3" xfId="41198"/>
    <cellStyle name="SAPBEXinputData 3 3 2 4 3 2" xfId="41199"/>
    <cellStyle name="SAPBEXinputData 3 3 2 4 3 3" xfId="41200"/>
    <cellStyle name="SAPBEXinputData 3 3 2 4 4" xfId="41201"/>
    <cellStyle name="SAPBEXinputData 3 3 2 4 5" xfId="41202"/>
    <cellStyle name="SAPBEXinputData 3 3 2 5" xfId="41203"/>
    <cellStyle name="SAPBEXinputData 3 3 2 5 2" xfId="41204"/>
    <cellStyle name="SAPBEXinputData 3 3 2 5 3" xfId="41205"/>
    <cellStyle name="SAPBEXinputData 3 3 2 6" xfId="41206"/>
    <cellStyle name="SAPBEXinputData 3 3 2 6 2" xfId="41207"/>
    <cellStyle name="SAPBEXinputData 3 3 2 6 3" xfId="41208"/>
    <cellStyle name="SAPBEXinputData 3 3 2 7" xfId="41209"/>
    <cellStyle name="SAPBEXinputData 3 3 2 8" xfId="41210"/>
    <cellStyle name="SAPBEXinputData 3 3 3" xfId="41211"/>
    <cellStyle name="SAPBEXinputData 3 3 3 2" xfId="41212"/>
    <cellStyle name="SAPBEXinputData 3 3 3 2 2" xfId="41213"/>
    <cellStyle name="SAPBEXinputData 3 3 3 2 2 2" xfId="41214"/>
    <cellStyle name="SAPBEXinputData 3 3 3 2 2 3" xfId="41215"/>
    <cellStyle name="SAPBEXinputData 3 3 3 2 3" xfId="41216"/>
    <cellStyle name="SAPBEXinputData 3 3 3 2 3 2" xfId="41217"/>
    <cellStyle name="SAPBEXinputData 3 3 3 2 3 3" xfId="41218"/>
    <cellStyle name="SAPBEXinputData 3 3 3 2 4" xfId="41219"/>
    <cellStyle name="SAPBEXinputData 3 3 3 2 5" xfId="41220"/>
    <cellStyle name="SAPBEXinputData 3 3 3 3" xfId="41221"/>
    <cellStyle name="SAPBEXinputData 3 3 3 3 2" xfId="41222"/>
    <cellStyle name="SAPBEXinputData 3 3 3 3 3" xfId="41223"/>
    <cellStyle name="SAPBEXinputData 3 3 3 4" xfId="41224"/>
    <cellStyle name="SAPBEXinputData 3 3 3 4 2" xfId="41225"/>
    <cellStyle name="SAPBEXinputData 3 3 3 4 3" xfId="41226"/>
    <cellStyle name="SAPBEXinputData 3 3 3 5" xfId="41227"/>
    <cellStyle name="SAPBEXinputData 3 3 3 6" xfId="41228"/>
    <cellStyle name="SAPBEXinputData 3 3 4" xfId="41229"/>
    <cellStyle name="SAPBEXinputData 3 3 4 2" xfId="41230"/>
    <cellStyle name="SAPBEXinputData 3 3 4 2 2" xfId="41231"/>
    <cellStyle name="SAPBEXinputData 3 3 4 2 2 2" xfId="41232"/>
    <cellStyle name="SAPBEXinputData 3 3 4 2 2 3" xfId="41233"/>
    <cellStyle name="SAPBEXinputData 3 3 4 2 3" xfId="41234"/>
    <cellStyle name="SAPBEXinputData 3 3 4 2 3 2" xfId="41235"/>
    <cellStyle name="SAPBEXinputData 3 3 4 2 3 3" xfId="41236"/>
    <cellStyle name="SAPBEXinputData 3 3 4 2 4" xfId="41237"/>
    <cellStyle name="SAPBEXinputData 3 3 4 2 5" xfId="41238"/>
    <cellStyle name="SAPBEXinputData 3 3 4 3" xfId="41239"/>
    <cellStyle name="SAPBEXinputData 3 3 4 3 2" xfId="41240"/>
    <cellStyle name="SAPBEXinputData 3 3 4 3 2 2" xfId="41241"/>
    <cellStyle name="SAPBEXinputData 3 3 4 3 2 3" xfId="41242"/>
    <cellStyle name="SAPBEXinputData 3 3 4 3 3" xfId="41243"/>
    <cellStyle name="SAPBEXinputData 3 3 4 3 3 2" xfId="41244"/>
    <cellStyle name="SAPBEXinputData 3 3 4 3 3 3" xfId="41245"/>
    <cellStyle name="SAPBEXinputData 3 3 4 3 4" xfId="41246"/>
    <cellStyle name="SAPBEXinputData 3 3 4 3 5" xfId="41247"/>
    <cellStyle name="SAPBEXinputData 3 3 4 4" xfId="41248"/>
    <cellStyle name="SAPBEXinputData 3 3 4 4 2" xfId="41249"/>
    <cellStyle name="SAPBEXinputData 3 3 4 4 3" xfId="41250"/>
    <cellStyle name="SAPBEXinputData 3 3 4 5" xfId="41251"/>
    <cellStyle name="SAPBEXinputData 3 3 4 5 2" xfId="41252"/>
    <cellStyle name="SAPBEXinputData 3 3 4 5 3" xfId="41253"/>
    <cellStyle name="SAPBEXinputData 3 3 4 6" xfId="41254"/>
    <cellStyle name="SAPBEXinputData 3 3 4 7" xfId="41255"/>
    <cellStyle name="SAPBEXinputData 3 3 5" xfId="41256"/>
    <cellStyle name="SAPBEXinputData 3 3 5 2" xfId="41257"/>
    <cellStyle name="SAPBEXinputData 3 3 5 2 2" xfId="41258"/>
    <cellStyle name="SAPBEXinputData 3 3 5 2 3" xfId="41259"/>
    <cellStyle name="SAPBEXinputData 3 3 5 3" xfId="41260"/>
    <cellStyle name="SAPBEXinputData 3 3 5 3 2" xfId="41261"/>
    <cellStyle name="SAPBEXinputData 3 3 5 3 3" xfId="41262"/>
    <cellStyle name="SAPBEXinputData 3 3 5 4" xfId="41263"/>
    <cellStyle name="SAPBEXinputData 3 3 5 5" xfId="41264"/>
    <cellStyle name="SAPBEXinputData 3 3 6" xfId="41265"/>
    <cellStyle name="SAPBEXinputData 3 3 6 2" xfId="41266"/>
    <cellStyle name="SAPBEXinputData 3 3 6 3" xfId="41267"/>
    <cellStyle name="SAPBEXinputData 3 3 7" xfId="41268"/>
    <cellStyle name="SAPBEXinputData 3 3 7 2" xfId="41269"/>
    <cellStyle name="SAPBEXinputData 3 3 7 3" xfId="41270"/>
    <cellStyle name="SAPBEXinputData 3 3 8" xfId="41271"/>
    <cellStyle name="SAPBEXinputData 3 3 9" xfId="41272"/>
    <cellStyle name="SAPBEXinputData 3 4" xfId="41273"/>
    <cellStyle name="SAPBEXinputData 3 4 2" xfId="41274"/>
    <cellStyle name="SAPBEXinputData 3 4 2 2" xfId="41275"/>
    <cellStyle name="SAPBEXinputData 3 4 2 2 2" xfId="41276"/>
    <cellStyle name="SAPBEXinputData 3 4 2 2 2 2" xfId="41277"/>
    <cellStyle name="SAPBEXinputData 3 4 2 2 2 3" xfId="41278"/>
    <cellStyle name="SAPBEXinputData 3 4 2 2 3" xfId="41279"/>
    <cellStyle name="SAPBEXinputData 3 4 2 2 3 2" xfId="41280"/>
    <cellStyle name="SAPBEXinputData 3 4 2 2 3 3" xfId="41281"/>
    <cellStyle name="SAPBEXinputData 3 4 2 2 4" xfId="41282"/>
    <cellStyle name="SAPBEXinputData 3 4 2 2 5" xfId="41283"/>
    <cellStyle name="SAPBEXinputData 3 4 2 3" xfId="41284"/>
    <cellStyle name="SAPBEXinputData 3 4 2 3 2" xfId="41285"/>
    <cellStyle name="SAPBEXinputData 3 4 2 3 3" xfId="41286"/>
    <cellStyle name="SAPBEXinputData 3 4 2 4" xfId="41287"/>
    <cellStyle name="SAPBEXinputData 3 4 2 4 2" xfId="41288"/>
    <cellStyle name="SAPBEXinputData 3 4 2 4 3" xfId="41289"/>
    <cellStyle name="SAPBEXinputData 3 4 2 5" xfId="41290"/>
    <cellStyle name="SAPBEXinputData 3 4 2 6" xfId="41291"/>
    <cellStyle name="SAPBEXinputData 3 4 3" xfId="41292"/>
    <cellStyle name="SAPBEXinputData 3 4 3 2" xfId="41293"/>
    <cellStyle name="SAPBEXinputData 3 4 3 2 2" xfId="41294"/>
    <cellStyle name="SAPBEXinputData 3 4 3 2 2 2" xfId="41295"/>
    <cellStyle name="SAPBEXinputData 3 4 3 2 2 3" xfId="41296"/>
    <cellStyle name="SAPBEXinputData 3 4 3 2 3" xfId="41297"/>
    <cellStyle name="SAPBEXinputData 3 4 3 2 3 2" xfId="41298"/>
    <cellStyle name="SAPBEXinputData 3 4 3 2 3 3" xfId="41299"/>
    <cellStyle name="SAPBEXinputData 3 4 3 2 4" xfId="41300"/>
    <cellStyle name="SAPBEXinputData 3 4 3 2 5" xfId="41301"/>
    <cellStyle name="SAPBEXinputData 3 4 3 3" xfId="41302"/>
    <cellStyle name="SAPBEXinputData 3 4 3 3 2" xfId="41303"/>
    <cellStyle name="SAPBEXinputData 3 4 3 3 2 2" xfId="41304"/>
    <cellStyle name="SAPBEXinputData 3 4 3 3 2 3" xfId="41305"/>
    <cellStyle name="SAPBEXinputData 3 4 3 3 3" xfId="41306"/>
    <cellStyle name="SAPBEXinputData 3 4 3 3 3 2" xfId="41307"/>
    <cellStyle name="SAPBEXinputData 3 4 3 3 3 3" xfId="41308"/>
    <cellStyle name="SAPBEXinputData 3 4 3 3 4" xfId="41309"/>
    <cellStyle name="SAPBEXinputData 3 4 3 3 5" xfId="41310"/>
    <cellStyle name="SAPBEXinputData 3 4 3 4" xfId="41311"/>
    <cellStyle name="SAPBEXinputData 3 4 3 4 2" xfId="41312"/>
    <cellStyle name="SAPBEXinputData 3 4 3 4 3" xfId="41313"/>
    <cellStyle name="SAPBEXinputData 3 4 3 5" xfId="41314"/>
    <cellStyle name="SAPBEXinputData 3 4 3 5 2" xfId="41315"/>
    <cellStyle name="SAPBEXinputData 3 4 3 5 3" xfId="41316"/>
    <cellStyle name="SAPBEXinputData 3 4 3 6" xfId="41317"/>
    <cellStyle name="SAPBEXinputData 3 4 3 7" xfId="41318"/>
    <cellStyle name="SAPBEXinputData 3 4 4" xfId="41319"/>
    <cellStyle name="SAPBEXinputData 3 4 4 2" xfId="41320"/>
    <cellStyle name="SAPBEXinputData 3 4 4 2 2" xfId="41321"/>
    <cellStyle name="SAPBEXinputData 3 4 4 2 3" xfId="41322"/>
    <cellStyle name="SAPBEXinputData 3 4 4 3" xfId="41323"/>
    <cellStyle name="SAPBEXinputData 3 4 4 3 2" xfId="41324"/>
    <cellStyle name="SAPBEXinputData 3 4 4 3 3" xfId="41325"/>
    <cellStyle name="SAPBEXinputData 3 4 4 4" xfId="41326"/>
    <cellStyle name="SAPBEXinputData 3 4 4 5" xfId="41327"/>
    <cellStyle name="SAPBEXinputData 3 4 5" xfId="41328"/>
    <cellStyle name="SAPBEXinputData 3 4 5 2" xfId="41329"/>
    <cellStyle name="SAPBEXinputData 3 4 5 3" xfId="41330"/>
    <cellStyle name="SAPBEXinputData 3 4 6" xfId="41331"/>
    <cellStyle name="SAPBEXinputData 3 4 6 2" xfId="41332"/>
    <cellStyle name="SAPBEXinputData 3 4 6 3" xfId="41333"/>
    <cellStyle name="SAPBEXinputData 3 4 7" xfId="41334"/>
    <cellStyle name="SAPBEXinputData 3 4 8" xfId="41335"/>
    <cellStyle name="SAPBEXinputData 3 5" xfId="41336"/>
    <cellStyle name="SAPBEXinputData 3 5 2" xfId="41337"/>
    <cellStyle name="SAPBEXinputData 3 5 2 2" xfId="41338"/>
    <cellStyle name="SAPBEXinputData 3 5 2 2 2" xfId="41339"/>
    <cellStyle name="SAPBEXinputData 3 5 2 2 3" xfId="41340"/>
    <cellStyle name="SAPBEXinputData 3 5 2 3" xfId="41341"/>
    <cellStyle name="SAPBEXinputData 3 5 2 3 2" xfId="41342"/>
    <cellStyle name="SAPBEXinputData 3 5 2 3 3" xfId="41343"/>
    <cellStyle name="SAPBEXinputData 3 5 2 4" xfId="41344"/>
    <cellStyle name="SAPBEXinputData 3 5 2 5" xfId="41345"/>
    <cellStyle name="SAPBEXinputData 3 5 3" xfId="41346"/>
    <cellStyle name="SAPBEXinputData 3 5 3 2" xfId="41347"/>
    <cellStyle name="SAPBEXinputData 3 5 3 3" xfId="41348"/>
    <cellStyle name="SAPBEXinputData 3 5 4" xfId="41349"/>
    <cellStyle name="SAPBEXinputData 3 5 4 2" xfId="41350"/>
    <cellStyle name="SAPBEXinputData 3 5 4 3" xfId="41351"/>
    <cellStyle name="SAPBEXinputData 3 5 5" xfId="41352"/>
    <cellStyle name="SAPBEXinputData 3 5 6" xfId="41353"/>
    <cellStyle name="SAPBEXinputData 3 6" xfId="41354"/>
    <cellStyle name="SAPBEXinputData 3 6 2" xfId="41355"/>
    <cellStyle name="SAPBEXinputData 3 6 2 2" xfId="41356"/>
    <cellStyle name="SAPBEXinputData 3 6 2 2 2" xfId="41357"/>
    <cellStyle name="SAPBEXinputData 3 6 2 2 3" xfId="41358"/>
    <cellStyle name="SAPBEXinputData 3 6 2 3" xfId="41359"/>
    <cellStyle name="SAPBEXinputData 3 6 2 3 2" xfId="41360"/>
    <cellStyle name="SAPBEXinputData 3 6 2 3 3" xfId="41361"/>
    <cellStyle name="SAPBEXinputData 3 6 2 4" xfId="41362"/>
    <cellStyle name="SAPBEXinputData 3 6 2 5" xfId="41363"/>
    <cellStyle name="SAPBEXinputData 3 6 3" xfId="41364"/>
    <cellStyle name="SAPBEXinputData 3 6 3 2" xfId="41365"/>
    <cellStyle name="SAPBEXinputData 3 6 3 2 2" xfId="41366"/>
    <cellStyle name="SAPBEXinputData 3 6 3 2 3" xfId="41367"/>
    <cellStyle name="SAPBEXinputData 3 6 3 3" xfId="41368"/>
    <cellStyle name="SAPBEXinputData 3 6 3 3 2" xfId="41369"/>
    <cellStyle name="SAPBEXinputData 3 6 3 3 3" xfId="41370"/>
    <cellStyle name="SAPBEXinputData 3 6 3 4" xfId="41371"/>
    <cellStyle name="SAPBEXinputData 3 6 3 5" xfId="41372"/>
    <cellStyle name="SAPBEXinputData 3 6 4" xfId="41373"/>
    <cellStyle name="SAPBEXinputData 3 6 4 2" xfId="41374"/>
    <cellStyle name="SAPBEXinputData 3 6 4 3" xfId="41375"/>
    <cellStyle name="SAPBEXinputData 3 6 5" xfId="41376"/>
    <cellStyle name="SAPBEXinputData 3 6 5 2" xfId="41377"/>
    <cellStyle name="SAPBEXinputData 3 6 5 3" xfId="41378"/>
    <cellStyle name="SAPBEXinputData 3 6 6" xfId="41379"/>
    <cellStyle name="SAPBEXinputData 3 6 7" xfId="41380"/>
    <cellStyle name="SAPBEXinputData 3 7" xfId="41381"/>
    <cellStyle name="SAPBEXinputData 3 7 2" xfId="41382"/>
    <cellStyle name="SAPBEXinputData 3 7 2 2" xfId="41383"/>
    <cellStyle name="SAPBEXinputData 3 7 2 3" xfId="41384"/>
    <cellStyle name="SAPBEXinputData 3 7 3" xfId="41385"/>
    <cellStyle name="SAPBEXinputData 3 7 3 2" xfId="41386"/>
    <cellStyle name="SAPBEXinputData 3 7 3 3" xfId="41387"/>
    <cellStyle name="SAPBEXinputData 3 7 4" xfId="41388"/>
    <cellStyle name="SAPBEXinputData 3 7 5" xfId="41389"/>
    <cellStyle name="SAPBEXinputData 3 8" xfId="41390"/>
    <cellStyle name="SAPBEXinputData 3 8 2" xfId="41391"/>
    <cellStyle name="SAPBEXinputData 3 8 3" xfId="41392"/>
    <cellStyle name="SAPBEXinputData 3 9" xfId="41393"/>
    <cellStyle name="SAPBEXinputData 3 9 2" xfId="41394"/>
    <cellStyle name="SAPBEXinputData 3 9 3" xfId="41395"/>
    <cellStyle name="SAPBEXinputData 4" xfId="41396"/>
    <cellStyle name="SAPBEXinputData 4 2" xfId="41397"/>
    <cellStyle name="SAPBEXinputData 4 2 2" xfId="41398"/>
    <cellStyle name="SAPBEXinputData 4 2 2 2" xfId="41399"/>
    <cellStyle name="SAPBEXinputData 4 2 2 2 2" xfId="41400"/>
    <cellStyle name="SAPBEXinputData 4 2 2 2 3" xfId="41401"/>
    <cellStyle name="SAPBEXinputData 4 2 2 3" xfId="41402"/>
    <cellStyle name="SAPBEXinputData 4 2 2 3 2" xfId="41403"/>
    <cellStyle name="SAPBEXinputData 4 2 2 3 3" xfId="41404"/>
    <cellStyle name="SAPBEXinputData 4 2 2 4" xfId="41405"/>
    <cellStyle name="SAPBEXinputData 4 2 2 5" xfId="41406"/>
    <cellStyle name="SAPBEXinputData 4 2 3" xfId="41407"/>
    <cellStyle name="SAPBEXinputData 4 2 3 2" xfId="41408"/>
    <cellStyle name="SAPBEXinputData 4 2 3 3" xfId="41409"/>
    <cellStyle name="SAPBEXinputData 4 2 4" xfId="41410"/>
    <cellStyle name="SAPBEXinputData 4 2 4 2" xfId="41411"/>
    <cellStyle name="SAPBEXinputData 4 2 4 3" xfId="41412"/>
    <cellStyle name="SAPBEXinputData 4 2 5" xfId="41413"/>
    <cellStyle name="SAPBEXinputData 4 2 6" xfId="41414"/>
    <cellStyle name="SAPBEXinputData 4 3" xfId="41415"/>
    <cellStyle name="SAPBEXinputData 4 3 2" xfId="41416"/>
    <cellStyle name="SAPBEXinputData 4 3 2 2" xfId="41417"/>
    <cellStyle name="SAPBEXinputData 4 3 2 2 2" xfId="41418"/>
    <cellStyle name="SAPBEXinputData 4 3 2 2 3" xfId="41419"/>
    <cellStyle name="SAPBEXinputData 4 3 2 3" xfId="41420"/>
    <cellStyle name="SAPBEXinputData 4 3 2 3 2" xfId="41421"/>
    <cellStyle name="SAPBEXinputData 4 3 2 3 3" xfId="41422"/>
    <cellStyle name="SAPBEXinputData 4 3 2 4" xfId="41423"/>
    <cellStyle name="SAPBEXinputData 4 3 2 5" xfId="41424"/>
    <cellStyle name="SAPBEXinputData 4 3 3" xfId="41425"/>
    <cellStyle name="SAPBEXinputData 4 3 3 2" xfId="41426"/>
    <cellStyle name="SAPBEXinputData 4 3 3 2 2" xfId="41427"/>
    <cellStyle name="SAPBEXinputData 4 3 3 2 3" xfId="41428"/>
    <cellStyle name="SAPBEXinputData 4 3 3 3" xfId="41429"/>
    <cellStyle name="SAPBEXinputData 4 3 3 3 2" xfId="41430"/>
    <cellStyle name="SAPBEXinputData 4 3 3 3 3" xfId="41431"/>
    <cellStyle name="SAPBEXinputData 4 3 3 4" xfId="41432"/>
    <cellStyle name="SAPBEXinputData 4 3 3 5" xfId="41433"/>
    <cellStyle name="SAPBEXinputData 4 3 4" xfId="41434"/>
    <cellStyle name="SAPBEXinputData 4 3 4 2" xfId="41435"/>
    <cellStyle name="SAPBEXinputData 4 3 4 3" xfId="41436"/>
    <cellStyle name="SAPBEXinputData 4 3 5" xfId="41437"/>
    <cellStyle name="SAPBEXinputData 4 3 5 2" xfId="41438"/>
    <cellStyle name="SAPBEXinputData 4 3 5 3" xfId="41439"/>
    <cellStyle name="SAPBEXinputData 4 3 6" xfId="41440"/>
    <cellStyle name="SAPBEXinputData 4 3 7" xfId="41441"/>
    <cellStyle name="SAPBEXinputData 4 4" xfId="41442"/>
    <cellStyle name="SAPBEXinputData 4 4 2" xfId="41443"/>
    <cellStyle name="SAPBEXinputData 4 4 2 2" xfId="41444"/>
    <cellStyle name="SAPBEXinputData 4 4 2 3" xfId="41445"/>
    <cellStyle name="SAPBEXinputData 4 4 3" xfId="41446"/>
    <cellStyle name="SAPBEXinputData 4 4 3 2" xfId="41447"/>
    <cellStyle name="SAPBEXinputData 4 4 3 3" xfId="41448"/>
    <cellStyle name="SAPBEXinputData 4 4 4" xfId="41449"/>
    <cellStyle name="SAPBEXinputData 4 4 5" xfId="41450"/>
    <cellStyle name="SAPBEXinputData 4 5" xfId="41451"/>
    <cellStyle name="SAPBEXinputData 4 5 2" xfId="41452"/>
    <cellStyle name="SAPBEXinputData 4 5 3" xfId="41453"/>
    <cellStyle name="SAPBEXinputData 4 6" xfId="41454"/>
    <cellStyle name="SAPBEXinputData 4 6 2" xfId="41455"/>
    <cellStyle name="SAPBEXinputData 4 6 3" xfId="41456"/>
    <cellStyle name="SAPBEXinputData 4 7" xfId="41457"/>
    <cellStyle name="SAPBEXinputData 4 8" xfId="41458"/>
    <cellStyle name="SAPBEXItemHeader" xfId="41459"/>
    <cellStyle name="SAPBEXresData" xfId="41460"/>
    <cellStyle name="SAPBEXresData 2" xfId="41461"/>
    <cellStyle name="SAPBEXresData 2 2" xfId="41462"/>
    <cellStyle name="SAPBEXresData 2_15-FINANCEIRAS" xfId="41463"/>
    <cellStyle name="SAPBEXresData 3" xfId="41464"/>
    <cellStyle name="SAPBEXresData 4" xfId="41465"/>
    <cellStyle name="SAPBEXresData_14-G&amp;A" xfId="41466"/>
    <cellStyle name="SAPBEXresDataEmph" xfId="41467"/>
    <cellStyle name="SAPBEXresDataEmph 2" xfId="41468"/>
    <cellStyle name="SAPBEXresDataEmph 2 2" xfId="41469"/>
    <cellStyle name="SAPBEXresDataEmph 2_15-FINANCEIRAS" xfId="41470"/>
    <cellStyle name="SAPBEXresDataEmph 3" xfId="41471"/>
    <cellStyle name="SAPBEXresDataEmph 4" xfId="41472"/>
    <cellStyle name="SAPBEXresDataEmph_14-G&amp;A" xfId="41473"/>
    <cellStyle name="SAPBEXresItem" xfId="41474"/>
    <cellStyle name="SAPBEXresItem 2" xfId="41475"/>
    <cellStyle name="SAPBEXresItem 2 2" xfId="41476"/>
    <cellStyle name="SAPBEXresItem 2_15-FINANCEIRAS" xfId="41477"/>
    <cellStyle name="SAPBEXresItem 3" xfId="41478"/>
    <cellStyle name="SAPBEXresItem 4" xfId="41479"/>
    <cellStyle name="SAPBEXresItem_14-G&amp;A" xfId="41480"/>
    <cellStyle name="SAPBEXresItemX" xfId="41481"/>
    <cellStyle name="SAPBEXresItemX 2" xfId="41482"/>
    <cellStyle name="SAPBEXresItemX 2 2" xfId="41483"/>
    <cellStyle name="SAPBEXresItemX 2_15-FINANCEIRAS" xfId="41484"/>
    <cellStyle name="SAPBEXresItemX 3" xfId="41485"/>
    <cellStyle name="SAPBEXresItemX 4" xfId="41486"/>
    <cellStyle name="SAPBEXresItemX_14-G&amp;A" xfId="41487"/>
    <cellStyle name="SAPBEXstdData" xfId="41488"/>
    <cellStyle name="SAPBEXstdData 2" xfId="41489"/>
    <cellStyle name="SAPBEXstdData 2 2" xfId="41490"/>
    <cellStyle name="SAPBEXstdData 2_15-FINANCEIRAS" xfId="41491"/>
    <cellStyle name="SAPBEXstdData 3" xfId="41492"/>
    <cellStyle name="SAPBEXstdData 4" xfId="41493"/>
    <cellStyle name="SAPBEXstdData_14-G&amp;A" xfId="41494"/>
    <cellStyle name="SAPBEXstdDataEmph" xfId="41495"/>
    <cellStyle name="SAPBEXstdDataEmph 2" xfId="41496"/>
    <cellStyle name="SAPBEXstdDataEmph 2 2" xfId="41497"/>
    <cellStyle name="SAPBEXstdDataEmph 2_15-FINANCEIRAS" xfId="41498"/>
    <cellStyle name="SAPBEXstdDataEmph 3" xfId="41499"/>
    <cellStyle name="SAPBEXstdDataEmph 4" xfId="41500"/>
    <cellStyle name="SAPBEXstdDataEmph_14-G&amp;A" xfId="41501"/>
    <cellStyle name="SAPBEXstdItem" xfId="41502"/>
    <cellStyle name="SAPBEXstdItem 2" xfId="41503"/>
    <cellStyle name="SAPBEXstdItem 2 2" xfId="41504"/>
    <cellStyle name="SAPBEXstdItem 2 2 2" xfId="41505"/>
    <cellStyle name="SAPBEXstdItem 2 2 2 2" xfId="41506"/>
    <cellStyle name="SAPBEXstdItem 2 2 2_15-FINANCEIRAS" xfId="41507"/>
    <cellStyle name="SAPBEXstdItem 2 2 3" xfId="41508"/>
    <cellStyle name="SAPBEXstdItem 2 2 3 2" xfId="41509"/>
    <cellStyle name="SAPBEXstdItem 2 2 3_15-FINANCEIRAS" xfId="41510"/>
    <cellStyle name="SAPBEXstdItem 2 2 4" xfId="41511"/>
    <cellStyle name="SAPBEXstdItem 2 2 4 2" xfId="41512"/>
    <cellStyle name="SAPBEXstdItem 2 2 4_15-FINANCEIRAS" xfId="41513"/>
    <cellStyle name="SAPBEXstdItem 2 2 5" xfId="41514"/>
    <cellStyle name="SAPBEXstdItem 2 2_15-FINANCEIRAS" xfId="41515"/>
    <cellStyle name="SAPBEXstdItem 2 3" xfId="41516"/>
    <cellStyle name="SAPBEXstdItem 2 3 2" xfId="41517"/>
    <cellStyle name="SAPBEXstdItem 2 3_15-FINANCEIRAS" xfId="41518"/>
    <cellStyle name="SAPBEXstdItem 2 4" xfId="41519"/>
    <cellStyle name="SAPBEXstdItem 2 4 2" xfId="41520"/>
    <cellStyle name="SAPBEXstdItem 2 4_15-FINANCEIRAS" xfId="41521"/>
    <cellStyle name="SAPBEXstdItem 2 5" xfId="41522"/>
    <cellStyle name="SAPBEXstdItem 2 5 2" xfId="41523"/>
    <cellStyle name="SAPBEXstdItem 2 5_15-FINANCEIRAS" xfId="41524"/>
    <cellStyle name="SAPBEXstdItem 2 6" xfId="41525"/>
    <cellStyle name="SAPBEXstdItem 2 6 2" xfId="41526"/>
    <cellStyle name="SAPBEXstdItem 2 6_15-FINANCEIRAS" xfId="41527"/>
    <cellStyle name="SAPBEXstdItem 2 7" xfId="41528"/>
    <cellStyle name="SAPBEXstdItem 2_15-FINANCEIRAS" xfId="41529"/>
    <cellStyle name="SAPBEXstdItem 3" xfId="41530"/>
    <cellStyle name="SAPBEXstdItem 3 2" xfId="41531"/>
    <cellStyle name="SAPBEXstdItem 3 2 2" xfId="41532"/>
    <cellStyle name="SAPBEXstdItem 3 2 2 2" xfId="41533"/>
    <cellStyle name="SAPBEXstdItem 3 2 2 2 2" xfId="41534"/>
    <cellStyle name="SAPBEXstdItem 3 2 2 2_15-FINANCEIRAS" xfId="41535"/>
    <cellStyle name="SAPBEXstdItem 3 2 2 3" xfId="41536"/>
    <cellStyle name="SAPBEXstdItem 3 2 2_15-FINANCEIRAS" xfId="41537"/>
    <cellStyle name="SAPBEXstdItem 3 2 3" xfId="41538"/>
    <cellStyle name="SAPBEXstdItem 3 2 3 2" xfId="41539"/>
    <cellStyle name="SAPBEXstdItem 3 2 3_15-FINANCEIRAS" xfId="41540"/>
    <cellStyle name="SAPBEXstdItem 3 2 4" xfId="41541"/>
    <cellStyle name="SAPBEXstdItem 3 2 4 2" xfId="41542"/>
    <cellStyle name="SAPBEXstdItem 3 2 4_15-FINANCEIRAS" xfId="41543"/>
    <cellStyle name="SAPBEXstdItem 3 2 5" xfId="41544"/>
    <cellStyle name="SAPBEXstdItem 3 2_15-FINANCEIRAS" xfId="41545"/>
    <cellStyle name="SAPBEXstdItem 3 3" xfId="41546"/>
    <cellStyle name="SAPBEXstdItem 3 3 2" xfId="41547"/>
    <cellStyle name="SAPBEXstdItem 3 3 2 2" xfId="41548"/>
    <cellStyle name="SAPBEXstdItem 3 3 2_15-FINANCEIRAS" xfId="41549"/>
    <cellStyle name="SAPBEXstdItem 3 3 3" xfId="41550"/>
    <cellStyle name="SAPBEXstdItem 3 3_15-FINANCEIRAS" xfId="41551"/>
    <cellStyle name="SAPBEXstdItem 3 4" xfId="41552"/>
    <cellStyle name="SAPBEXstdItem 3 4 2" xfId="41553"/>
    <cellStyle name="SAPBEXstdItem 3 4_15-FINANCEIRAS" xfId="41554"/>
    <cellStyle name="SAPBEXstdItem 3 5" xfId="41555"/>
    <cellStyle name="SAPBEXstdItem 3 5 2" xfId="41556"/>
    <cellStyle name="SAPBEXstdItem 3 5_15-FINANCEIRAS" xfId="41557"/>
    <cellStyle name="SAPBEXstdItem 3 6" xfId="41558"/>
    <cellStyle name="SAPBEXstdItem 3_15-FINANCEIRAS" xfId="41559"/>
    <cellStyle name="SAPBEXstdItem 4" xfId="41560"/>
    <cellStyle name="SAPBEXstdItem 4 2" xfId="41561"/>
    <cellStyle name="SAPBEXstdItem 4_15-FINANCEIRAS" xfId="41562"/>
    <cellStyle name="SAPBEXstdItem 5" xfId="41563"/>
    <cellStyle name="SAPBEXstdItem 5 2" xfId="41564"/>
    <cellStyle name="SAPBEXstdItem 5_15-FINANCEIRAS" xfId="41565"/>
    <cellStyle name="SAPBEXstdItem 6" xfId="41566"/>
    <cellStyle name="SAPBEXstdItem 6 2" xfId="41567"/>
    <cellStyle name="SAPBEXstdItem 6_15-FINANCEIRAS" xfId="41568"/>
    <cellStyle name="SAPBEXstdItem 7" xfId="41569"/>
    <cellStyle name="SAPBEXstdItem 8" xfId="41570"/>
    <cellStyle name="SAPBEXstdItem_14-G&amp;A" xfId="41571"/>
    <cellStyle name="SAPBEXstdItemX" xfId="41572"/>
    <cellStyle name="SAPBEXstdItemX 10" xfId="41573"/>
    <cellStyle name="SAPBEXstdItemX 10 2" xfId="41574"/>
    <cellStyle name="SAPBEXstdItemX 10_15-FINANCEIRAS" xfId="41575"/>
    <cellStyle name="SAPBEXstdItemX 11" xfId="41576"/>
    <cellStyle name="SAPBEXstdItemX 12" xfId="41577"/>
    <cellStyle name="SAPBEXstdItemX 2" xfId="41578"/>
    <cellStyle name="SAPBEXstdItemX 2 2" xfId="41579"/>
    <cellStyle name="SAPBEXstdItemX 2 2 2" xfId="41580"/>
    <cellStyle name="SAPBEXstdItemX 2 2 2 2" xfId="41581"/>
    <cellStyle name="SAPBEXstdItemX 2 2 2_15-FINANCEIRAS" xfId="41582"/>
    <cellStyle name="SAPBEXstdItemX 2 2 3" xfId="41583"/>
    <cellStyle name="SAPBEXstdItemX 2 2_15-FINANCEIRAS" xfId="41584"/>
    <cellStyle name="SAPBEXstdItemX 2 3" xfId="41585"/>
    <cellStyle name="SAPBEXstdItemX 2 3 2" xfId="41586"/>
    <cellStyle name="SAPBEXstdItemX 2 3_15-FINANCEIRAS" xfId="41587"/>
    <cellStyle name="SAPBEXstdItemX 2 4" xfId="41588"/>
    <cellStyle name="SAPBEXstdItemX 2 4 2" xfId="41589"/>
    <cellStyle name="SAPBEXstdItemX 2 4_15-FINANCEIRAS" xfId="41590"/>
    <cellStyle name="SAPBEXstdItemX 2 5" xfId="41591"/>
    <cellStyle name="SAPBEXstdItemX 2_15-FINANCEIRAS" xfId="41592"/>
    <cellStyle name="SAPBEXstdItemX 3" xfId="41593"/>
    <cellStyle name="SAPBEXstdItemX 3 2" xfId="41594"/>
    <cellStyle name="SAPBEXstdItemX 3 2 2" xfId="41595"/>
    <cellStyle name="SAPBEXstdItemX 3 2 2 2" xfId="41596"/>
    <cellStyle name="SAPBEXstdItemX 3 2 2 2 2" xfId="41597"/>
    <cellStyle name="SAPBEXstdItemX 3 2 2 2_15-FINANCEIRAS" xfId="41598"/>
    <cellStyle name="SAPBEXstdItemX 3 2 2 3" xfId="41599"/>
    <cellStyle name="SAPBEXstdItemX 3 2 2_15-FINANCEIRAS" xfId="41600"/>
    <cellStyle name="SAPBEXstdItemX 3 2 3" xfId="41601"/>
    <cellStyle name="SAPBEXstdItemX 3 2 3 2" xfId="41602"/>
    <cellStyle name="SAPBEXstdItemX 3 2 3_15-FINANCEIRAS" xfId="41603"/>
    <cellStyle name="SAPBEXstdItemX 3 2 4" xfId="41604"/>
    <cellStyle name="SAPBEXstdItemX 3 2_15-FINANCEIRAS" xfId="41605"/>
    <cellStyle name="SAPBEXstdItemX 3 3" xfId="41606"/>
    <cellStyle name="SAPBEXstdItemX 3 3 2" xfId="41607"/>
    <cellStyle name="SAPBEXstdItemX 3 3 2 2" xfId="41608"/>
    <cellStyle name="SAPBEXstdItemX 3 3 2_15-FINANCEIRAS" xfId="41609"/>
    <cellStyle name="SAPBEXstdItemX 3 3 3" xfId="41610"/>
    <cellStyle name="SAPBEXstdItemX 3 3_15-FINANCEIRAS" xfId="41611"/>
    <cellStyle name="SAPBEXstdItemX 3 4" xfId="41612"/>
    <cellStyle name="SAPBEXstdItemX 3 4 2" xfId="41613"/>
    <cellStyle name="SAPBEXstdItemX 3 4_15-FINANCEIRAS" xfId="41614"/>
    <cellStyle name="SAPBEXstdItemX 3 5" xfId="41615"/>
    <cellStyle name="SAPBEXstdItemX 3_15-FINANCEIRAS" xfId="41616"/>
    <cellStyle name="SAPBEXstdItemX 4" xfId="41617"/>
    <cellStyle name="SAPBEXstdItemX 4 2" xfId="41618"/>
    <cellStyle name="SAPBEXstdItemX 4 2 2" xfId="41619"/>
    <cellStyle name="SAPBEXstdItemX 4 2 2 2" xfId="41620"/>
    <cellStyle name="SAPBEXstdItemX 4 2 2_15-FINANCEIRAS" xfId="41621"/>
    <cellStyle name="SAPBEXstdItemX 4 2 3" xfId="41622"/>
    <cellStyle name="SAPBEXstdItemX 4 2_15-FINANCEIRAS" xfId="41623"/>
    <cellStyle name="SAPBEXstdItemX 4 3" xfId="41624"/>
    <cellStyle name="SAPBEXstdItemX 4 3 2" xfId="41625"/>
    <cellStyle name="SAPBEXstdItemX 4 3_15-FINANCEIRAS" xfId="41626"/>
    <cellStyle name="SAPBEXstdItemX 4 4" xfId="41627"/>
    <cellStyle name="SAPBEXstdItemX 4_15-FINANCEIRAS" xfId="41628"/>
    <cellStyle name="SAPBEXstdItemX 5" xfId="41629"/>
    <cellStyle name="SAPBEXstdItemX 5 2" xfId="41630"/>
    <cellStyle name="SAPBEXstdItemX 5_15-FINANCEIRAS" xfId="41631"/>
    <cellStyle name="SAPBEXstdItemX 6" xfId="41632"/>
    <cellStyle name="SAPBEXstdItemX 6 2" xfId="41633"/>
    <cellStyle name="SAPBEXstdItemX 6_15-FINANCEIRAS" xfId="41634"/>
    <cellStyle name="SAPBEXstdItemX 7" xfId="41635"/>
    <cellStyle name="SAPBEXstdItemX 7 2" xfId="41636"/>
    <cellStyle name="SAPBEXstdItemX 7_15-FINANCEIRAS" xfId="41637"/>
    <cellStyle name="SAPBEXstdItemX 8" xfId="41638"/>
    <cellStyle name="SAPBEXstdItemX 8 2" xfId="41639"/>
    <cellStyle name="SAPBEXstdItemX 8_15-FINANCEIRAS" xfId="41640"/>
    <cellStyle name="SAPBEXstdItemX 9" xfId="41641"/>
    <cellStyle name="SAPBEXstdItemX 9 2" xfId="41642"/>
    <cellStyle name="SAPBEXstdItemX 9_15-FINANCEIRAS" xfId="41643"/>
    <cellStyle name="SAPBEXstdItemX_14-G&amp;A" xfId="41644"/>
    <cellStyle name="SAPBEXtitle" xfId="41645"/>
    <cellStyle name="SAPBEXtitle 10" xfId="41646"/>
    <cellStyle name="SAPBEXtitle 10 2" xfId="41647"/>
    <cellStyle name="SAPBEXtitle 10_15-FINANCEIRAS" xfId="41648"/>
    <cellStyle name="SAPBEXtitle 11" xfId="41649"/>
    <cellStyle name="SAPBEXtitle 12" xfId="41650"/>
    <cellStyle name="SAPBEXtitle 2" xfId="41651"/>
    <cellStyle name="SAPBEXtitle 2 2" xfId="41652"/>
    <cellStyle name="SAPBEXtitle 2 2 2" xfId="41653"/>
    <cellStyle name="SAPBEXtitle 2 2_15-FINANCEIRAS" xfId="41654"/>
    <cellStyle name="SAPBEXtitle 2 3" xfId="41655"/>
    <cellStyle name="SAPBEXtitle 2 3 2" xfId="41656"/>
    <cellStyle name="SAPBEXtitle 2 3_15-FINANCEIRAS" xfId="41657"/>
    <cellStyle name="SAPBEXtitle 2 4" xfId="41658"/>
    <cellStyle name="SAPBEXtitle 2 4 2" xfId="41659"/>
    <cellStyle name="SAPBEXtitle 2 4_15-FINANCEIRAS" xfId="41660"/>
    <cellStyle name="SAPBEXtitle 2 5" xfId="41661"/>
    <cellStyle name="SAPBEXtitle 2_15-FINANCEIRAS" xfId="41662"/>
    <cellStyle name="SAPBEXtitle 3" xfId="41663"/>
    <cellStyle name="SAPBEXtitle 3 2" xfId="41664"/>
    <cellStyle name="SAPBEXtitle 3_15-FINANCEIRAS" xfId="41665"/>
    <cellStyle name="SAPBEXtitle 4" xfId="41666"/>
    <cellStyle name="SAPBEXtitle 4 2" xfId="41667"/>
    <cellStyle name="SAPBEXtitle 4_15-FINANCEIRAS" xfId="41668"/>
    <cellStyle name="SAPBEXtitle 5" xfId="41669"/>
    <cellStyle name="SAPBEXtitle 5 2" xfId="41670"/>
    <cellStyle name="SAPBEXtitle 5_15-FINANCEIRAS" xfId="41671"/>
    <cellStyle name="SAPBEXtitle 6" xfId="41672"/>
    <cellStyle name="SAPBEXtitle 6 2" xfId="41673"/>
    <cellStyle name="SAPBEXtitle 6_15-FINANCEIRAS" xfId="41674"/>
    <cellStyle name="SAPBEXtitle 7" xfId="41675"/>
    <cellStyle name="SAPBEXtitle 7 2" xfId="41676"/>
    <cellStyle name="SAPBEXtitle 7_15-FINANCEIRAS" xfId="41677"/>
    <cellStyle name="SAPBEXtitle 8" xfId="41678"/>
    <cellStyle name="SAPBEXtitle 8 2" xfId="41679"/>
    <cellStyle name="SAPBEXtitle 8_15-FINANCEIRAS" xfId="41680"/>
    <cellStyle name="SAPBEXtitle 9" xfId="41681"/>
    <cellStyle name="SAPBEXtitle 9 2" xfId="41682"/>
    <cellStyle name="SAPBEXtitle 9_15-FINANCEIRAS" xfId="41683"/>
    <cellStyle name="SAPBEXtitle_14-G&amp;A" xfId="41684"/>
    <cellStyle name="SAPBEXunassignedItem" xfId="41685"/>
    <cellStyle name="SAPBEXundefined" xfId="41686"/>
    <cellStyle name="SAPBEXundefined 2" xfId="41687"/>
    <cellStyle name="SAPBEXundefined 2 2" xfId="41688"/>
    <cellStyle name="SAPBEXundefined 2_15-FINANCEIRAS" xfId="41689"/>
    <cellStyle name="SAPBEXundefined 3" xfId="41690"/>
    <cellStyle name="SAPBEXundefined 4" xfId="41691"/>
    <cellStyle name="SAPBEXundefined_14-G&amp;A" xfId="41692"/>
    <cellStyle name="Section" xfId="41693"/>
    <cellStyle name="SEM-BPS-headdata" xfId="41694"/>
    <cellStyle name="SEM-BPS-headdata 2" xfId="41695"/>
    <cellStyle name="SEM-BPS-headdata_15-FINANCEIRAS" xfId="41696"/>
    <cellStyle name="SEM-BPS-headkey" xfId="41697"/>
    <cellStyle name="SEM-BPS-headkey 2" xfId="41698"/>
    <cellStyle name="SEM-BPS-headkey_15-FINANCEIRAS" xfId="41699"/>
    <cellStyle name="SEM-BPS-input-on" xfId="41700"/>
    <cellStyle name="SEM-BPS-input-on 2" xfId="41701"/>
    <cellStyle name="SEM-BPS-input-on_15-FINANCEIRAS" xfId="41702"/>
    <cellStyle name="SEM-BPS-key" xfId="41703"/>
    <cellStyle name="SEM-BPS-key 2" xfId="41704"/>
    <cellStyle name="SEM-BPS-key_15-FINANCEIRAS" xfId="41705"/>
    <cellStyle name="Sep. milhar [0]" xfId="41706"/>
    <cellStyle name="Sep. milhar [0] 2" xfId="41707"/>
    <cellStyle name="Sep. milhar [0] 3" xfId="41708"/>
    <cellStyle name="Sep. milhar [0]_15-FINANCEIRAS" xfId="41709"/>
    <cellStyle name="Separador de m" xfId="41710"/>
    <cellStyle name="Separador de m 2" xfId="41711"/>
    <cellStyle name="Separador de m_15-FINANCEIRAS" xfId="41712"/>
    <cellStyle name="Separador de milhares" xfId="41713"/>
    <cellStyle name="Separador de milhares 10" xfId="41714"/>
    <cellStyle name="Separador de milhares 10 2" xfId="41715"/>
    <cellStyle name="Separador de milhares 10 2 2" xfId="41716"/>
    <cellStyle name="Separador de milhares 10 2_15-FINANCEIRAS" xfId="41717"/>
    <cellStyle name="Separador de milhares 10 3" xfId="41718"/>
    <cellStyle name="Separador de milhares 10 3 2" xfId="41719"/>
    <cellStyle name="Separador de milhares 10 3_15-FINANCEIRAS" xfId="41720"/>
    <cellStyle name="Separador de milhares 10 4" xfId="41721"/>
    <cellStyle name="Separador de milhares 10_15-FINANCEIRAS" xfId="41722"/>
    <cellStyle name="Separador de milhares 11" xfId="41723"/>
    <cellStyle name="Separador de milhares 11 2" xfId="41724"/>
    <cellStyle name="Separador de milhares 11 2 2" xfId="41725"/>
    <cellStyle name="Separador de milhares 11 2_15-FINANCEIRAS" xfId="41726"/>
    <cellStyle name="Separador de milhares 11 3" xfId="41727"/>
    <cellStyle name="Separador de milhares 11 3 2" xfId="41728"/>
    <cellStyle name="Separador de milhares 11 3_15-FINANCEIRAS" xfId="41729"/>
    <cellStyle name="Separador de milhares 11 4" xfId="41730"/>
    <cellStyle name="Separador de milhares 11_15-FINANCEIRAS" xfId="41731"/>
    <cellStyle name="Separador de milhares 12" xfId="41732"/>
    <cellStyle name="Separador de milhares 12 2" xfId="41733"/>
    <cellStyle name="Separador de milhares 12 2 2" xfId="41734"/>
    <cellStyle name="Separador de milhares 12 2_15-FINANCEIRAS" xfId="41735"/>
    <cellStyle name="Separador de milhares 12 3" xfId="41736"/>
    <cellStyle name="Separador de milhares 12 3 2" xfId="41737"/>
    <cellStyle name="Separador de milhares 12 3_15-FINANCEIRAS" xfId="41738"/>
    <cellStyle name="Separador de milhares 12 4" xfId="41739"/>
    <cellStyle name="Separador de milhares 12_15-FINANCEIRAS" xfId="41740"/>
    <cellStyle name="Separador de milhares 13" xfId="41741"/>
    <cellStyle name="Separador de milhares 13 2" xfId="41742"/>
    <cellStyle name="Separador de milhares 13 2 2" xfId="41743"/>
    <cellStyle name="Separador de milhares 13 2_15-FINANCEIRAS" xfId="41744"/>
    <cellStyle name="Separador de milhares 13 3" xfId="41745"/>
    <cellStyle name="Separador de milhares 13 3 2" xfId="41746"/>
    <cellStyle name="Separador de milhares 13 3_15-FINANCEIRAS" xfId="41747"/>
    <cellStyle name="Separador de milhares 13 4" xfId="41748"/>
    <cellStyle name="Separador de milhares 13_15-FINANCEIRAS" xfId="41749"/>
    <cellStyle name="Separador de milhares 14" xfId="41750"/>
    <cellStyle name="Separador de milhares 14 2" xfId="41751"/>
    <cellStyle name="Separador de milhares 14 2 2" xfId="41752"/>
    <cellStyle name="Separador de milhares 14 2_15-FINANCEIRAS" xfId="41753"/>
    <cellStyle name="Separador de milhares 14 3" xfId="41754"/>
    <cellStyle name="Separador de milhares 14 3 2" xfId="41755"/>
    <cellStyle name="Separador de milhares 14 3_15-FINANCEIRAS" xfId="41756"/>
    <cellStyle name="Separador de milhares 14 4" xfId="41757"/>
    <cellStyle name="Separador de milhares 14_15-FINANCEIRAS" xfId="41758"/>
    <cellStyle name="Separador de milhares 15" xfId="41759"/>
    <cellStyle name="Separador de milhares 15 2" xfId="41760"/>
    <cellStyle name="Separador de milhares 15 2 2" xfId="41761"/>
    <cellStyle name="Separador de milhares 15 2_15-FINANCEIRAS" xfId="41762"/>
    <cellStyle name="Separador de milhares 15 3" xfId="41763"/>
    <cellStyle name="Separador de milhares 15 3 2" xfId="41764"/>
    <cellStyle name="Separador de milhares 15 3_15-FINANCEIRAS" xfId="41765"/>
    <cellStyle name="Separador de milhares 15 4" xfId="41766"/>
    <cellStyle name="Separador de milhares 15_15-FINANCEIRAS" xfId="41767"/>
    <cellStyle name="Separador de milhares 16" xfId="41768"/>
    <cellStyle name="Separador de milhares 16 2" xfId="41769"/>
    <cellStyle name="Separador de milhares 16_15-FINANCEIRAS" xfId="41770"/>
    <cellStyle name="Separador de milhares 17" xfId="41771"/>
    <cellStyle name="Separador de milhares 17 2" xfId="41772"/>
    <cellStyle name="Separador de milhares 17 3" xfId="41773"/>
    <cellStyle name="Separador de milhares 18" xfId="41774"/>
    <cellStyle name="Separador de milhares 18 2" xfId="41775"/>
    <cellStyle name="Separador de milhares 19" xfId="41776"/>
    <cellStyle name="Separador de milhares 19 2" xfId="41777"/>
    <cellStyle name="Separador de milhares 2" xfId="5"/>
    <cellStyle name="Separador de milhares 2 10" xfId="41778"/>
    <cellStyle name="Separador de milhares 2 10 2" xfId="41779"/>
    <cellStyle name="Separador de milhares 2 10 2 2" xfId="41780"/>
    <cellStyle name="Separador de milhares 2 10 2_15-FINANCEIRAS" xfId="41781"/>
    <cellStyle name="Separador de milhares 2 10 3" xfId="41782"/>
    <cellStyle name="Separador de milhares 2 10_15-FINANCEIRAS" xfId="41783"/>
    <cellStyle name="Separador de milhares 2 11" xfId="41784"/>
    <cellStyle name="Separador de milhares 2 11 2" xfId="41785"/>
    <cellStyle name="Separador de milhares 2 12" xfId="41786"/>
    <cellStyle name="Separador de milhares 2 12 2" xfId="41787"/>
    <cellStyle name="Separador de milhares 2 13" xfId="41788"/>
    <cellStyle name="Separador de milhares 2 14" xfId="41789"/>
    <cellStyle name="Separador de milhares 2 15" xfId="41790"/>
    <cellStyle name="Separador de milhares 2 16" xfId="41791"/>
    <cellStyle name="Separador de milhares 2 17" xfId="6"/>
    <cellStyle name="Separador de milhares 2 17 2" xfId="41792"/>
    <cellStyle name="Separador de milhares 2 18" xfId="41793"/>
    <cellStyle name="Separador de milhares 2 19" xfId="41794"/>
    <cellStyle name="Separador de milhares 2 2" xfId="41795"/>
    <cellStyle name="Separador de milhares 2 2 2" xfId="41796"/>
    <cellStyle name="Separador de milhares 2 2 2 2" xfId="41797"/>
    <cellStyle name="Separador de milhares 2 2 2 2 2" xfId="41798"/>
    <cellStyle name="Separador de milhares 2 2 2 2_15-FINANCEIRAS" xfId="41799"/>
    <cellStyle name="Separador de milhares 2 2 2 3" xfId="41800"/>
    <cellStyle name="Separador de milhares 2 2 2_15-FINANCEIRAS" xfId="41801"/>
    <cellStyle name="Separador de milhares 2 2 3" xfId="41802"/>
    <cellStyle name="Separador de milhares 2 2 3 2" xfId="41803"/>
    <cellStyle name="Separador de milhares 2 2 3 2 2" xfId="41804"/>
    <cellStyle name="Separador de milhares 2 2 3 2 3" xfId="41805"/>
    <cellStyle name="Separador de milhares 2 2 3 2_15-FINANCEIRAS" xfId="41806"/>
    <cellStyle name="Separador de milhares 2 2 3 3" xfId="41807"/>
    <cellStyle name="Separador de milhares 2 2 3_15-FINANCEIRAS" xfId="41808"/>
    <cellStyle name="Separador de milhares 2 2 4" xfId="41809"/>
    <cellStyle name="Separador de milhares 2 2 4 2" xfId="41810"/>
    <cellStyle name="Separador de milhares 2 2 4 2 2" xfId="41811"/>
    <cellStyle name="Separador de milhares 2 2 4 2_15-FINANCEIRAS" xfId="41812"/>
    <cellStyle name="Separador de milhares 2 2 4 3" xfId="41813"/>
    <cellStyle name="Separador de milhares 2 2 4_15-FINANCEIRAS" xfId="41814"/>
    <cellStyle name="Separador de milhares 2 2 5" xfId="41815"/>
    <cellStyle name="Separador de milhares 2 2 6" xfId="41816"/>
    <cellStyle name="Separador de milhares 2 2_15-FINANCEIRAS" xfId="41817"/>
    <cellStyle name="Separador de milhares 2 20" xfId="41818"/>
    <cellStyle name="Separador de milhares 2 21" xfId="41819"/>
    <cellStyle name="Separador de milhares 2 22" xfId="41820"/>
    <cellStyle name="Separador de milhares 2 23" xfId="41821"/>
    <cellStyle name="Separador de milhares 2 24" xfId="41822"/>
    <cellStyle name="Separador de milhares 2 25" xfId="41823"/>
    <cellStyle name="Separador de milhares 2 26" xfId="41824"/>
    <cellStyle name="Separador de milhares 2 27" xfId="41825"/>
    <cellStyle name="Separador de milhares 2 28" xfId="41826"/>
    <cellStyle name="Separador de milhares 2 29" xfId="41827"/>
    <cellStyle name="Separador de milhares 2 3" xfId="41828"/>
    <cellStyle name="Separador de milhares 2 3 2" xfId="41829"/>
    <cellStyle name="Separador de milhares 2 3 2 2" xfId="41830"/>
    <cellStyle name="Separador de milhares 2 3 2_15-FINANCEIRAS" xfId="41831"/>
    <cellStyle name="Separador de milhares 2 3 3" xfId="41832"/>
    <cellStyle name="Separador de milhares 2 3 3 2" xfId="41833"/>
    <cellStyle name="Separador de milhares 2 3 3_15-FINANCEIRAS" xfId="41834"/>
    <cellStyle name="Separador de milhares 2 3 4" xfId="41835"/>
    <cellStyle name="Separador de milhares 2 3 5" xfId="41836"/>
    <cellStyle name="Separador de milhares 2 3_15-FINANCEIRAS" xfId="41837"/>
    <cellStyle name="Separador de milhares 2 30" xfId="41838"/>
    <cellStyle name="Separador de milhares 2 31" xfId="41839"/>
    <cellStyle name="Separador de milhares 2 32" xfId="41840"/>
    <cellStyle name="Separador de milhares 2 33" xfId="41841"/>
    <cellStyle name="Separador de milhares 2 34" xfId="41842"/>
    <cellStyle name="Separador de milhares 2 35" xfId="41843"/>
    <cellStyle name="Separador de milhares 2 36" xfId="41844"/>
    <cellStyle name="Separador de milhares 2 37" xfId="41845"/>
    <cellStyle name="Separador de milhares 2 38" xfId="41846"/>
    <cellStyle name="Separador de milhares 2 39" xfId="41847"/>
    <cellStyle name="Separador de milhares 2 4" xfId="41848"/>
    <cellStyle name="Separador de milhares 2 4 2" xfId="41849"/>
    <cellStyle name="Separador de milhares 2 4 2 2" xfId="41850"/>
    <cellStyle name="Separador de milhares 2 4 2_15-FINANCEIRAS" xfId="41851"/>
    <cellStyle name="Separador de milhares 2 4 3" xfId="41852"/>
    <cellStyle name="Separador de milhares 2 4_15-FINANCEIRAS" xfId="41853"/>
    <cellStyle name="Separador de milhares 2 40" xfId="41854"/>
    <cellStyle name="Separador de milhares 2 41" xfId="41855"/>
    <cellStyle name="Separador de milhares 2 42" xfId="41856"/>
    <cellStyle name="Separador de milhares 2 43" xfId="41857"/>
    <cellStyle name="Separador de milhares 2 44" xfId="41858"/>
    <cellStyle name="Separador de milhares 2 45" xfId="41859"/>
    <cellStyle name="Separador de milhares 2 46" xfId="41860"/>
    <cellStyle name="Separador de milhares 2 47" xfId="41861"/>
    <cellStyle name="Separador de milhares 2 48" xfId="41862"/>
    <cellStyle name="Separador de milhares 2 49" xfId="41863"/>
    <cellStyle name="Separador de milhares 2 5" xfId="41864"/>
    <cellStyle name="Separador de milhares 2 5 2" xfId="41865"/>
    <cellStyle name="Separador de milhares 2 5 2 2" xfId="41866"/>
    <cellStyle name="Separador de milhares 2 5 2_15-FINANCEIRAS" xfId="41867"/>
    <cellStyle name="Separador de milhares 2 5 3" xfId="41868"/>
    <cellStyle name="Separador de milhares 2 5_15-FINANCEIRAS" xfId="41869"/>
    <cellStyle name="Separador de milhares 2 50" xfId="41870"/>
    <cellStyle name="Separador de milhares 2 51" xfId="41871"/>
    <cellStyle name="Separador de milhares 2 52" xfId="41872"/>
    <cellStyle name="Separador de milhares 2 53" xfId="41873"/>
    <cellStyle name="Separador de milhares 2 54" xfId="41874"/>
    <cellStyle name="Separador de milhares 2 55" xfId="41875"/>
    <cellStyle name="Separador de milhares 2 56" xfId="41876"/>
    <cellStyle name="Separador de milhares 2 57" xfId="41877"/>
    <cellStyle name="Separador de milhares 2 58" xfId="41878"/>
    <cellStyle name="Separador de milhares 2 59" xfId="41879"/>
    <cellStyle name="Separador de milhares 2 6" xfId="41880"/>
    <cellStyle name="Separador de milhares 2 6 2" xfId="41881"/>
    <cellStyle name="Separador de milhares 2 6 2 2" xfId="41882"/>
    <cellStyle name="Separador de milhares 2 6 2_15-FINANCEIRAS" xfId="41883"/>
    <cellStyle name="Separador de milhares 2 6 3" xfId="41884"/>
    <cellStyle name="Separador de milhares 2 6_15-FINANCEIRAS" xfId="41885"/>
    <cellStyle name="Separador de milhares 2 60" xfId="41886"/>
    <cellStyle name="Separador de milhares 2 61" xfId="41887"/>
    <cellStyle name="Separador de milhares 2 62" xfId="41888"/>
    <cellStyle name="Separador de milhares 2 63" xfId="41889"/>
    <cellStyle name="Separador de milhares 2 64" xfId="41890"/>
    <cellStyle name="Separador de milhares 2 65" xfId="41891"/>
    <cellStyle name="Separador de milhares 2 66" xfId="41892"/>
    <cellStyle name="Separador de milhares 2 67" xfId="41893"/>
    <cellStyle name="Separador de milhares 2 68" xfId="41894"/>
    <cellStyle name="Separador de milhares 2 69" xfId="41895"/>
    <cellStyle name="Separador de milhares 2 7" xfId="41896"/>
    <cellStyle name="Separador de milhares 2 7 2" xfId="41897"/>
    <cellStyle name="Separador de milhares 2 7_15-FINANCEIRAS" xfId="41898"/>
    <cellStyle name="Separador de milhares 2 70" xfId="41899"/>
    <cellStyle name="Separador de milhares 2 71" xfId="41900"/>
    <cellStyle name="Separador de milhares 2 72" xfId="41901"/>
    <cellStyle name="Separador de milhares 2 73" xfId="41902"/>
    <cellStyle name="Separador de milhares 2 74" xfId="41903"/>
    <cellStyle name="Separador de milhares 2 8" xfId="41904"/>
    <cellStyle name="Separador de milhares 2 8 2" xfId="41905"/>
    <cellStyle name="Separador de milhares 2 8 2 2" xfId="41906"/>
    <cellStyle name="Separador de milhares 2 8 2_15-FINANCEIRAS" xfId="41907"/>
    <cellStyle name="Separador de milhares 2 8 3" xfId="41908"/>
    <cellStyle name="Separador de milhares 2 8_15-FINANCEIRAS" xfId="41909"/>
    <cellStyle name="Separador de milhares 2 9" xfId="41910"/>
    <cellStyle name="Separador de milhares 2 9 2" xfId="41911"/>
    <cellStyle name="Separador de milhares 2 9_15-FINANCEIRAS" xfId="41912"/>
    <cellStyle name="Separador de milhares 2_15-FINANCEIRAS" xfId="41913"/>
    <cellStyle name="Separador de milhares 20" xfId="41914"/>
    <cellStyle name="Separador de milhares 20 2" xfId="41915"/>
    <cellStyle name="Separador de milhares 20_RUMO" xfId="41916"/>
    <cellStyle name="Separador de milhares 21" xfId="41917"/>
    <cellStyle name="Separador de milhares 21 2" xfId="41918"/>
    <cellStyle name="Separador de milhares 21 2 2" xfId="41919"/>
    <cellStyle name="Separador de milhares 22" xfId="41920"/>
    <cellStyle name="Separador de milhares 22 2" xfId="41921"/>
    <cellStyle name="Separador de milhares 22 2 2" xfId="41922"/>
    <cellStyle name="Separador de milhares 23" xfId="41923"/>
    <cellStyle name="Separador de milhares 23 2" xfId="41924"/>
    <cellStyle name="Separador de milhares 24" xfId="41925"/>
    <cellStyle name="Separador de milhares 24 2" xfId="41926"/>
    <cellStyle name="Separador de milhares 24 2 2" xfId="41927"/>
    <cellStyle name="Separador de milhares 24 2_COMGAS" xfId="41928"/>
    <cellStyle name="Separador de milhares 25" xfId="41929"/>
    <cellStyle name="Separador de milhares 25 2" xfId="41930"/>
    <cellStyle name="Separador de milhares 25 3" xfId="41931"/>
    <cellStyle name="Separador de milhares 25_CV-CF Elevação" xfId="41932"/>
    <cellStyle name="Separador de milhares 26" xfId="41933"/>
    <cellStyle name="Separador de milhares 26 2" xfId="41934"/>
    <cellStyle name="Separador de milhares 26 2 2" xfId="41935"/>
    <cellStyle name="Separador de milhares 26 2 2 2" xfId="41936"/>
    <cellStyle name="Separador de milhares 26 2 2 2 2" xfId="41937"/>
    <cellStyle name="Separador de milhares 26 2 2 3" xfId="41938"/>
    <cellStyle name="Separador de milhares 26 2 2 4" xfId="41939"/>
    <cellStyle name="Separador de milhares 26 2 3" xfId="41940"/>
    <cellStyle name="Separador de milhares 26 2 3 2" xfId="41941"/>
    <cellStyle name="Separador de milhares 26 2 4" xfId="41942"/>
    <cellStyle name="Separador de milhares 26 2 5" xfId="41943"/>
    <cellStyle name="Separador de milhares 26 2 6" xfId="41944"/>
    <cellStyle name="Separador de milhares 26 3" xfId="41945"/>
    <cellStyle name="Separador de milhares 26 3 2" xfId="41946"/>
    <cellStyle name="Separador de milhares 26 3 2 2" xfId="41947"/>
    <cellStyle name="Separador de milhares 26 3 2 2 2" xfId="41948"/>
    <cellStyle name="Separador de milhares 26 3 2 3" xfId="41949"/>
    <cellStyle name="Separador de milhares 26 3 2 4" xfId="41950"/>
    <cellStyle name="Separador de milhares 26 3 3" xfId="41951"/>
    <cellStyle name="Separador de milhares 26 3 3 2" xfId="41952"/>
    <cellStyle name="Separador de milhares 26 3 4" xfId="41953"/>
    <cellStyle name="Separador de milhares 26 3 5" xfId="41954"/>
    <cellStyle name="Separador de milhares 26 4" xfId="41955"/>
    <cellStyle name="Separador de milhares 26 4 2" xfId="41956"/>
    <cellStyle name="Separador de milhares 26 4 2 2" xfId="41957"/>
    <cellStyle name="Separador de milhares 26 4 3" xfId="41958"/>
    <cellStyle name="Separador de milhares 26 4 4" xfId="41959"/>
    <cellStyle name="Separador de milhares 26 5" xfId="41960"/>
    <cellStyle name="Separador de milhares 26 5 2" xfId="41961"/>
    <cellStyle name="Separador de milhares 26 5 3" xfId="41962"/>
    <cellStyle name="Separador de milhares 26 6" xfId="41963"/>
    <cellStyle name="Separador de milhares 26 6 2" xfId="41964"/>
    <cellStyle name="Separador de milhares 26 7" xfId="41965"/>
    <cellStyle name="Separador de milhares 26 8" xfId="41966"/>
    <cellStyle name="Separador de milhares 27" xfId="41967"/>
    <cellStyle name="Separador de milhares 27 2" xfId="41968"/>
    <cellStyle name="Separador de milhares 27 2 2" xfId="41969"/>
    <cellStyle name="Separador de milhares 27 2 2 2" xfId="41970"/>
    <cellStyle name="Separador de milhares 27 2 2 2 2" xfId="41971"/>
    <cellStyle name="Separador de milhares 27 2 2 3" xfId="41972"/>
    <cellStyle name="Separador de milhares 27 2 2 4" xfId="41973"/>
    <cellStyle name="Separador de milhares 27 2 3" xfId="41974"/>
    <cellStyle name="Separador de milhares 27 2 3 2" xfId="41975"/>
    <cellStyle name="Separador de milhares 27 2 4" xfId="41976"/>
    <cellStyle name="Separador de milhares 27 2 5" xfId="41977"/>
    <cellStyle name="Separador de milhares 27 2 6" xfId="41978"/>
    <cellStyle name="Separador de milhares 27 3" xfId="41979"/>
    <cellStyle name="Separador de milhares 27 3 2" xfId="41980"/>
    <cellStyle name="Separador de milhares 27 3 2 2" xfId="41981"/>
    <cellStyle name="Separador de milhares 27 3 2 2 2" xfId="41982"/>
    <cellStyle name="Separador de milhares 27 3 2 3" xfId="41983"/>
    <cellStyle name="Separador de milhares 27 3 2 4" xfId="41984"/>
    <cellStyle name="Separador de milhares 27 3 3" xfId="41985"/>
    <cellStyle name="Separador de milhares 27 3 3 2" xfId="41986"/>
    <cellStyle name="Separador de milhares 27 3 4" xfId="41987"/>
    <cellStyle name="Separador de milhares 27 3 5" xfId="41988"/>
    <cellStyle name="Separador de milhares 27 4" xfId="41989"/>
    <cellStyle name="Separador de milhares 27 4 2" xfId="41990"/>
    <cellStyle name="Separador de milhares 27 4 2 2" xfId="41991"/>
    <cellStyle name="Separador de milhares 27 4 3" xfId="41992"/>
    <cellStyle name="Separador de milhares 27 4 4" xfId="41993"/>
    <cellStyle name="Separador de milhares 27 5" xfId="41994"/>
    <cellStyle name="Separador de milhares 27 5 2" xfId="41995"/>
    <cellStyle name="Separador de milhares 27 5 3" xfId="41996"/>
    <cellStyle name="Separador de milhares 27 6" xfId="41997"/>
    <cellStyle name="Separador de milhares 27 7" xfId="41998"/>
    <cellStyle name="Separador de milhares 27 8" xfId="41999"/>
    <cellStyle name="Separador de milhares 28" xfId="42000"/>
    <cellStyle name="Separador de milhares 28 2" xfId="42001"/>
    <cellStyle name="Separador de milhares 28 2 2" xfId="42002"/>
    <cellStyle name="Separador de milhares 28 2 2 2" xfId="42003"/>
    <cellStyle name="Separador de milhares 28 2 2 2 2" xfId="42004"/>
    <cellStyle name="Separador de milhares 28 2 2 3" xfId="42005"/>
    <cellStyle name="Separador de milhares 28 2 2 4" xfId="42006"/>
    <cellStyle name="Separador de milhares 28 2 3" xfId="42007"/>
    <cellStyle name="Separador de milhares 28 2 3 2" xfId="42008"/>
    <cellStyle name="Separador de milhares 28 2 4" xfId="42009"/>
    <cellStyle name="Separador de milhares 28 2 5" xfId="42010"/>
    <cellStyle name="Separador de milhares 28 2 6" xfId="42011"/>
    <cellStyle name="Separador de milhares 28 3" xfId="42012"/>
    <cellStyle name="Separador de milhares 28 3 2" xfId="42013"/>
    <cellStyle name="Separador de milhares 28 3 2 2" xfId="42014"/>
    <cellStyle name="Separador de milhares 28 3 3" xfId="42015"/>
    <cellStyle name="Separador de milhares 28 3 4" xfId="42016"/>
    <cellStyle name="Separador de milhares 28 4" xfId="42017"/>
    <cellStyle name="Separador de milhares 28 4 2" xfId="42018"/>
    <cellStyle name="Separador de milhares 28 5" xfId="42019"/>
    <cellStyle name="Separador de milhares 28 6" xfId="42020"/>
    <cellStyle name="Separador de milhares 28 7" xfId="42021"/>
    <cellStyle name="Separador de milhares 29" xfId="42022"/>
    <cellStyle name="Separador de milhares 29 2" xfId="42023"/>
    <cellStyle name="Separador de milhares 3" xfId="42024"/>
    <cellStyle name="Separador de milhares 3 2" xfId="42025"/>
    <cellStyle name="Separador de milhares 3 2 2" xfId="42026"/>
    <cellStyle name="Separador de milhares 3 2 2 2" xfId="42027"/>
    <cellStyle name="Separador de milhares 3 2 2 2 2" xfId="42028"/>
    <cellStyle name="Separador de milhares 3 2 2 2_15-FINANCEIRAS" xfId="42029"/>
    <cellStyle name="Separador de milhares 3 2 2 3" xfId="42030"/>
    <cellStyle name="Separador de milhares 3 2 2_15-FINANCEIRAS" xfId="42031"/>
    <cellStyle name="Separador de milhares 3 2 3" xfId="42032"/>
    <cellStyle name="Separador de milhares 3 2 3 2" xfId="42033"/>
    <cellStyle name="Separador de milhares 3 2 3_15-FINANCEIRAS" xfId="42034"/>
    <cellStyle name="Separador de milhares 3 2 4" xfId="42035"/>
    <cellStyle name="Separador de milhares 3 2 4 2" xfId="42036"/>
    <cellStyle name="Separador de milhares 3 2 4_15-FINANCEIRAS" xfId="42037"/>
    <cellStyle name="Separador de milhares 3 2 5" xfId="42038"/>
    <cellStyle name="Separador de milhares 3 2_15-FINANCEIRAS" xfId="42039"/>
    <cellStyle name="Separador de milhares 3 3" xfId="42040"/>
    <cellStyle name="Separador de milhares 3 3 2" xfId="42041"/>
    <cellStyle name="Separador de milhares 3 3 2 2" xfId="42042"/>
    <cellStyle name="Separador de milhares 3 3 2_15-FINANCEIRAS" xfId="42043"/>
    <cellStyle name="Separador de milhares 3 3 3" xfId="42044"/>
    <cellStyle name="Separador de milhares 3 3_15-FINANCEIRAS" xfId="42045"/>
    <cellStyle name="Separador de milhares 3 4" xfId="42046"/>
    <cellStyle name="Separador de milhares 3 4 2" xfId="42047"/>
    <cellStyle name="Separador de milhares 3 4_15-FINANCEIRAS" xfId="42048"/>
    <cellStyle name="Separador de milhares 3 5" xfId="42049"/>
    <cellStyle name="Separador de milhares 3 5 2" xfId="42050"/>
    <cellStyle name="Separador de milhares 3 5_15-FINANCEIRAS" xfId="42051"/>
    <cellStyle name="Separador de milhares 3 6" xfId="42052"/>
    <cellStyle name="Separador de milhares 3 6 2" xfId="42053"/>
    <cellStyle name="Separador de milhares 3 7" xfId="42054"/>
    <cellStyle name="Separador de milhares 3 8" xfId="42055"/>
    <cellStyle name="Separador de milhares 3_15-FINANCEIRAS" xfId="42056"/>
    <cellStyle name="Separador de milhares 30" xfId="42057"/>
    <cellStyle name="Separador de milhares 30 2" xfId="42058"/>
    <cellStyle name="Separador de milhares 30 2 2" xfId="42059"/>
    <cellStyle name="Separador de milhares 30 2 3" xfId="42060"/>
    <cellStyle name="Separador de milhares 30 3" xfId="42061"/>
    <cellStyle name="Separador de milhares 30 3 2" xfId="42062"/>
    <cellStyle name="Separador de milhares 30 4" xfId="42063"/>
    <cellStyle name="Separador de milhares 30 5" xfId="42064"/>
    <cellStyle name="Separador de milhares 31" xfId="42065"/>
    <cellStyle name="Separador de milhares 31 2" xfId="42066"/>
    <cellStyle name="Separador de milhares 31_CV-CF Elevação" xfId="42067"/>
    <cellStyle name="Separador de milhares 32" xfId="42068"/>
    <cellStyle name="Separador de milhares 32 2" xfId="42069"/>
    <cellStyle name="Separador de milhares 33" xfId="42070"/>
    <cellStyle name="Separador de milhares 33 2" xfId="42071"/>
    <cellStyle name="Separador de milhares 34" xfId="42072"/>
    <cellStyle name="Separador de milhares 34 2" xfId="42073"/>
    <cellStyle name="Separador de milhares 35" xfId="42074"/>
    <cellStyle name="Separador de milhares 35 2" xfId="42075"/>
    <cellStyle name="Separador de milhares 36" xfId="42076"/>
    <cellStyle name="Separador de milhares 36 2" xfId="42077"/>
    <cellStyle name="Separador de milhares 37" xfId="42078"/>
    <cellStyle name="Separador de milhares 37 2" xfId="42079"/>
    <cellStyle name="Separador de milhares 38" xfId="42080"/>
    <cellStyle name="Separador de milhares 38 2" xfId="42081"/>
    <cellStyle name="Separador de milhares 39" xfId="42082"/>
    <cellStyle name="Separador de milhares 39 2" xfId="42083"/>
    <cellStyle name="Separador de milhares 4" xfId="42084"/>
    <cellStyle name="Separador de milhares 4 2" xfId="42085"/>
    <cellStyle name="Separador de milhares 4 2 2" xfId="42086"/>
    <cellStyle name="Separador de milhares 4 2 2 2" xfId="42087"/>
    <cellStyle name="Separador de milhares 4 2 2 2 2" xfId="42088"/>
    <cellStyle name="Separador de milhares 4 2 2 2_15-FINANCEIRAS" xfId="42089"/>
    <cellStyle name="Separador de milhares 4 2 2 3" xfId="42090"/>
    <cellStyle name="Separador de milhares 4 2 2_15-FINANCEIRAS" xfId="42091"/>
    <cellStyle name="Separador de milhares 4 2 3" xfId="42092"/>
    <cellStyle name="Separador de milhares 4 2 3 2" xfId="42093"/>
    <cellStyle name="Separador de milhares 4 2 3_15-FINANCEIRAS" xfId="42094"/>
    <cellStyle name="Separador de milhares 4 2 4" xfId="42095"/>
    <cellStyle name="Separador de milhares 4 2 4 2" xfId="42096"/>
    <cellStyle name="Separador de milhares 4 2 4_15-FINANCEIRAS" xfId="42097"/>
    <cellStyle name="Separador de milhares 4 2 5" xfId="42098"/>
    <cellStyle name="Separador de milhares 4 2 6" xfId="42099"/>
    <cellStyle name="Separador de milhares 4 2_15-FINANCEIRAS" xfId="42100"/>
    <cellStyle name="Separador de milhares 4 3" xfId="42101"/>
    <cellStyle name="Separador de milhares 4 3 2" xfId="42102"/>
    <cellStyle name="Separador de milhares 4 3 2 2" xfId="42103"/>
    <cellStyle name="Separador de milhares 4 3 2_15-FINANCEIRAS" xfId="42104"/>
    <cellStyle name="Separador de milhares 4 3 3" xfId="42105"/>
    <cellStyle name="Separador de milhares 4 3_15-FINANCEIRAS" xfId="42106"/>
    <cellStyle name="Separador de milhares 4 4" xfId="42107"/>
    <cellStyle name="Separador de milhares 4 4 2" xfId="42108"/>
    <cellStyle name="Separador de milhares 4 4_15-FINANCEIRAS" xfId="42109"/>
    <cellStyle name="Separador de milhares 4 5" xfId="42110"/>
    <cellStyle name="Separador de milhares 4 5 2" xfId="42111"/>
    <cellStyle name="Separador de milhares 4 5_15-FINANCEIRAS" xfId="42112"/>
    <cellStyle name="Separador de milhares 4 6" xfId="42113"/>
    <cellStyle name="Separador de milhares 4_15-FINANCEIRAS" xfId="42114"/>
    <cellStyle name="Separador de milhares 40" xfId="42115"/>
    <cellStyle name="Separador de milhares 40 2" xfId="42116"/>
    <cellStyle name="Separador de milhares 41" xfId="42117"/>
    <cellStyle name="Separador de milhares 41 2" xfId="42118"/>
    <cellStyle name="Separador de milhares 42" xfId="42119"/>
    <cellStyle name="Separador de milhares 42 2" xfId="42120"/>
    <cellStyle name="Separador de milhares 43" xfId="42121"/>
    <cellStyle name="Separador de milhares 43 2" xfId="42122"/>
    <cellStyle name="Separador de milhares 44" xfId="42123"/>
    <cellStyle name="Separador de milhares 44 2" xfId="42124"/>
    <cellStyle name="Separador de milhares 45" xfId="42125"/>
    <cellStyle name="Separador de milhares 45 2" xfId="42126"/>
    <cellStyle name="Separador de milhares 46" xfId="42127"/>
    <cellStyle name="Separador de milhares 46 2" xfId="42128"/>
    <cellStyle name="Separador de milhares 47" xfId="42129"/>
    <cellStyle name="Separador de milhares 47 2" xfId="42130"/>
    <cellStyle name="Separador de milhares 48" xfId="42131"/>
    <cellStyle name="Separador de milhares 48 2" xfId="42132"/>
    <cellStyle name="Separador de milhares 49" xfId="42133"/>
    <cellStyle name="Separador de milhares 49 2" xfId="42134"/>
    <cellStyle name="Separador de milhares 5" xfId="42135"/>
    <cellStyle name="Separador de milhares 5 2" xfId="42136"/>
    <cellStyle name="Separador de milhares 5 2 2" xfId="42137"/>
    <cellStyle name="Separador de milhares 5 2 3" xfId="42138"/>
    <cellStyle name="Separador de milhares 5 2_15-FINANCEIRAS" xfId="42139"/>
    <cellStyle name="Separador de milhares 5 3" xfId="42140"/>
    <cellStyle name="Separador de milhares 5 3 2" xfId="42141"/>
    <cellStyle name="Separador de milhares 5 3 2 2" xfId="42142"/>
    <cellStyle name="Separador de milhares 5 3 3" xfId="42143"/>
    <cellStyle name="Separador de milhares 5 3_15-FINANCEIRAS" xfId="42144"/>
    <cellStyle name="Separador de milhares 5 4" xfId="42145"/>
    <cellStyle name="Separador de milhares 5_15-FINANCEIRAS" xfId="42146"/>
    <cellStyle name="Separador de milhares 50" xfId="42147"/>
    <cellStyle name="Separador de milhares 50 2" xfId="42148"/>
    <cellStyle name="Separador de milhares 51" xfId="42149"/>
    <cellStyle name="Separador de milhares 51 2" xfId="42150"/>
    <cellStyle name="Separador de milhares 52" xfId="42151"/>
    <cellStyle name="Separador de milhares 52 2" xfId="42152"/>
    <cellStyle name="Separador de milhares 53" xfId="42153"/>
    <cellStyle name="Separador de milhares 53 2" xfId="42154"/>
    <cellStyle name="Separador de milhares 54" xfId="42155"/>
    <cellStyle name="Separador de milhares 54 2" xfId="42156"/>
    <cellStyle name="Separador de milhares 55" xfId="42157"/>
    <cellStyle name="Separador de milhares 55 2" xfId="42158"/>
    <cellStyle name="Separador de milhares 56" xfId="42159"/>
    <cellStyle name="Separador de milhares 56 2" xfId="42160"/>
    <cellStyle name="Separador de milhares 57" xfId="42161"/>
    <cellStyle name="Separador de milhares 57 2" xfId="42162"/>
    <cellStyle name="Separador de milhares 58" xfId="42163"/>
    <cellStyle name="Separador de milhares 58 2" xfId="42164"/>
    <cellStyle name="Separador de milhares 59" xfId="42165"/>
    <cellStyle name="Separador de milhares 59 2" xfId="42166"/>
    <cellStyle name="Separador de milhares 6" xfId="42167"/>
    <cellStyle name="Separador de milhares 6 2" xfId="42168"/>
    <cellStyle name="Separador de milhares 6 2 2" xfId="42169"/>
    <cellStyle name="Separador de milhares 6 2_15-FINANCEIRAS" xfId="42170"/>
    <cellStyle name="Separador de milhares 6 3" xfId="42171"/>
    <cellStyle name="Separador de milhares 6 3 2" xfId="42172"/>
    <cellStyle name="Separador de milhares 6 3 2 2" xfId="42173"/>
    <cellStyle name="Separador de milhares 6 3 3" xfId="42174"/>
    <cellStyle name="Separador de milhares 6 3_15-FINANCEIRAS" xfId="42175"/>
    <cellStyle name="Separador de milhares 6 4" xfId="42176"/>
    <cellStyle name="Separador de milhares 6_15-FINANCEIRAS" xfId="42177"/>
    <cellStyle name="Separador de milhares 60" xfId="42178"/>
    <cellStyle name="Separador de milhares 60 2" xfId="42179"/>
    <cellStyle name="Separador de milhares 61" xfId="42180"/>
    <cellStyle name="Separador de milhares 61 2" xfId="42181"/>
    <cellStyle name="Separador de milhares 62" xfId="42182"/>
    <cellStyle name="Separador de milhares 62 2" xfId="42183"/>
    <cellStyle name="Separador de milhares 63" xfId="42184"/>
    <cellStyle name="Separador de milhares 63 2" xfId="42185"/>
    <cellStyle name="Separador de milhares 64" xfId="42186"/>
    <cellStyle name="Separador de milhares 64 2" xfId="42187"/>
    <cellStyle name="Separador de milhares 65" xfId="42188"/>
    <cellStyle name="Separador de milhares 65 2" xfId="42189"/>
    <cellStyle name="Separador de milhares 66" xfId="42190"/>
    <cellStyle name="Separador de milhares 66 2" xfId="42191"/>
    <cellStyle name="Separador de milhares 67" xfId="42192"/>
    <cellStyle name="Separador de milhares 67 2" xfId="42193"/>
    <cellStyle name="Separador de milhares 68" xfId="42194"/>
    <cellStyle name="Separador de milhares 68 2" xfId="42195"/>
    <cellStyle name="Separador de milhares 69" xfId="42196"/>
    <cellStyle name="Separador de milhares 69 2" xfId="42197"/>
    <cellStyle name="Separador de milhares 7" xfId="42198"/>
    <cellStyle name="Separador de milhares 7 2" xfId="42199"/>
    <cellStyle name="Separador de milhares 7 2 2" xfId="42200"/>
    <cellStyle name="Separador de milhares 7 2 2 2" xfId="42201"/>
    <cellStyle name="Separador de milhares 7 2 2_15-FINANCEIRAS" xfId="42202"/>
    <cellStyle name="Separador de milhares 7 2 3" xfId="42203"/>
    <cellStyle name="Separador de milhares 7 2 4" xfId="42204"/>
    <cellStyle name="Separador de milhares 7 2_15-FINANCEIRAS" xfId="42205"/>
    <cellStyle name="Separador de milhares 7 3" xfId="42206"/>
    <cellStyle name="Separador de milhares 7 3 2" xfId="42207"/>
    <cellStyle name="Separador de milhares 7 3 2 2" xfId="42208"/>
    <cellStyle name="Separador de milhares 7 3 3" xfId="42209"/>
    <cellStyle name="Separador de milhares 7 3_15-FINANCEIRAS" xfId="42210"/>
    <cellStyle name="Separador de milhares 7 4" xfId="42211"/>
    <cellStyle name="Separador de milhares 7 5" xfId="42212"/>
    <cellStyle name="Separador de milhares 7_14-G&amp;A" xfId="42213"/>
    <cellStyle name="Separador de milhares 70" xfId="42214"/>
    <cellStyle name="Separador de milhares 70 2" xfId="42215"/>
    <cellStyle name="Separador de milhares 71" xfId="42216"/>
    <cellStyle name="Separador de milhares 71 2" xfId="42217"/>
    <cellStyle name="Separador de milhares 72" xfId="42218"/>
    <cellStyle name="Separador de milhares 72 2" xfId="42219"/>
    <cellStyle name="Separador de milhares 73" xfId="42220"/>
    <cellStyle name="Separador de milhares 73 2" xfId="42221"/>
    <cellStyle name="Separador de milhares 74" xfId="42222"/>
    <cellStyle name="Separador de milhares 74 2" xfId="42223"/>
    <cellStyle name="Separador de milhares 75 2" xfId="42224"/>
    <cellStyle name="Separador de milhares 76 2" xfId="42225"/>
    <cellStyle name="Separador de milhares 8" xfId="42226"/>
    <cellStyle name="Separador de milhares 8 2" xfId="42227"/>
    <cellStyle name="Separador de milhares 8 2 2" xfId="42228"/>
    <cellStyle name="Separador de milhares 8 2 2 2" xfId="42229"/>
    <cellStyle name="Separador de milhares 8 2 3" xfId="42230"/>
    <cellStyle name="Separador de milhares 8 2_15-FINANCEIRAS" xfId="42231"/>
    <cellStyle name="Separador de milhares 8 3" xfId="42232"/>
    <cellStyle name="Separador de milhares 8_15-FINANCEIRAS" xfId="42233"/>
    <cellStyle name="Separador de milhares 9" xfId="42234"/>
    <cellStyle name="Separador de milhares 9 2" xfId="42235"/>
    <cellStyle name="Separador de milhares 9 2 2" xfId="42236"/>
    <cellStyle name="Separador de milhares 9 2 2 2" xfId="42237"/>
    <cellStyle name="Separador de milhares 9 2 3" xfId="42238"/>
    <cellStyle name="Separador de milhares 9 2_15-FINANCEIRAS" xfId="42239"/>
    <cellStyle name="Separador de milhares 9 3" xfId="42240"/>
    <cellStyle name="Separador de milhares 9 3 2" xfId="42241"/>
    <cellStyle name="Separador de milhares 9 3_15-FINANCEIRAS" xfId="42242"/>
    <cellStyle name="Separador de milhares 9 4" xfId="42243"/>
    <cellStyle name="Separador de milhares 9 4 2" xfId="42244"/>
    <cellStyle name="Separador de milhares 9 4_15-FINANCEIRAS" xfId="42245"/>
    <cellStyle name="Separador de milhares 9 5" xfId="42246"/>
    <cellStyle name="Separador de milhares 9_15-FINANCEIRAS" xfId="42247"/>
    <cellStyle name="SFL_Accounting_2_Bond_Valuation" xfId="42248"/>
    <cellStyle name="shading" xfId="42249"/>
    <cellStyle name="Sheet Title" xfId="42250"/>
    <cellStyle name="Single Border" xfId="42251"/>
    <cellStyle name="Single Border 2" xfId="42252"/>
    <cellStyle name="Single Border 2 2" xfId="42253"/>
    <cellStyle name="Single Border 2 3" xfId="42254"/>
    <cellStyle name="Single Border 2_15-FINANCEIRAS" xfId="42255"/>
    <cellStyle name="Single Border 3" xfId="42256"/>
    <cellStyle name="Single Border 3 2" xfId="42257"/>
    <cellStyle name="Single Border 3 3" xfId="42258"/>
    <cellStyle name="Single Border 3_15-FINANCEIRAS" xfId="42259"/>
    <cellStyle name="Single Border 4" xfId="42260"/>
    <cellStyle name="Single Border 4 2" xfId="42261"/>
    <cellStyle name="Single Border 4_15-FINANCEIRAS" xfId="42262"/>
    <cellStyle name="Single Border 5" xfId="42263"/>
    <cellStyle name="Single Border 6" xfId="42264"/>
    <cellStyle name="Single Border_15-FINANCEIRAS" xfId="42265"/>
    <cellStyle name="ssp " xfId="42266"/>
    <cellStyle name="ssp  2" xfId="42267"/>
    <cellStyle name="ssp  2 2" xfId="42268"/>
    <cellStyle name="ssp  2 3" xfId="42269"/>
    <cellStyle name="ssp  2_15-FINANCEIRAS" xfId="42270"/>
    <cellStyle name="ssp  3" xfId="42271"/>
    <cellStyle name="ssp  3 2" xfId="42272"/>
    <cellStyle name="ssp  3 3" xfId="42273"/>
    <cellStyle name="ssp  3_15-FINANCEIRAS" xfId="42274"/>
    <cellStyle name="ssp  4" xfId="42275"/>
    <cellStyle name="ssp  4 2" xfId="42276"/>
    <cellStyle name="ssp  4_15-FINANCEIRAS" xfId="42277"/>
    <cellStyle name="ssp  5" xfId="42278"/>
    <cellStyle name="ssp _15-FINANCEIRAS" xfId="42279"/>
    <cellStyle name="ssubtitulo" xfId="42280"/>
    <cellStyle name="Standard_Anpassen der Amortisation" xfId="42281"/>
    <cellStyle name="Stock Comma" xfId="42282"/>
    <cellStyle name="Stock Comma 2" xfId="42283"/>
    <cellStyle name="Stock Price" xfId="42284"/>
    <cellStyle name="Stock Price 2" xfId="42285"/>
    <cellStyle name="STYL1 - Style1" xfId="42286"/>
    <cellStyle name="STYL1 - Style1 2" xfId="42287"/>
    <cellStyle name="STYL1 - Style1_15-FINANCEIRAS" xfId="42288"/>
    <cellStyle name="Style 1" xfId="42289"/>
    <cellStyle name="Style 1 2" xfId="42290"/>
    <cellStyle name="Style 1 2 2" xfId="42291"/>
    <cellStyle name="Style 1 2_15-FINANCEIRAS" xfId="42292"/>
    <cellStyle name="Style 1 3" xfId="42293"/>
    <cellStyle name="Style 1 3 2" xfId="42294"/>
    <cellStyle name="Style 1 3_15-FINANCEIRAS" xfId="42295"/>
    <cellStyle name="Style 1 4" xfId="42296"/>
    <cellStyle name="Style 1_15-FINANCEIRAS" xfId="42297"/>
    <cellStyle name="Style 2" xfId="42298"/>
    <cellStyle name="Style 3" xfId="42299"/>
    <cellStyle name="Style 4" xfId="42300"/>
    <cellStyle name="Style 5" xfId="42301"/>
    <cellStyle name="Style 6" xfId="42302"/>
    <cellStyle name="Style 7" xfId="42303"/>
    <cellStyle name="Style 8" xfId="42304"/>
    <cellStyle name="Style 9" xfId="42305"/>
    <cellStyle name="SubHead" xfId="42306"/>
    <cellStyle name="SubHead 2" xfId="42307"/>
    <cellStyle name="SubHead 2 2" xfId="42308"/>
    <cellStyle name="SubHead 2_15-FINANCEIRAS" xfId="42309"/>
    <cellStyle name="SubHead 3" xfId="42310"/>
    <cellStyle name="SubHead 3 2" xfId="42311"/>
    <cellStyle name="SubHead 3_15-FINANCEIRAS" xfId="42312"/>
    <cellStyle name="SubHead 4" xfId="42313"/>
    <cellStyle name="SubHead_15-FINANCEIRAS" xfId="42314"/>
    <cellStyle name="subtitulo" xfId="42315"/>
    <cellStyle name="Sub-Título" xfId="42316"/>
    <cellStyle name="subtitulo 10" xfId="42317"/>
    <cellStyle name="subtitulo 11" xfId="42318"/>
    <cellStyle name="subtitulo 12" xfId="42319"/>
    <cellStyle name="subtitulo 13" xfId="42320"/>
    <cellStyle name="subtitulo 14" xfId="42321"/>
    <cellStyle name="subtitulo 15" xfId="42322"/>
    <cellStyle name="subtitulo 16" xfId="42323"/>
    <cellStyle name="subtitulo 17" xfId="42324"/>
    <cellStyle name="subtitulo 18" xfId="42325"/>
    <cellStyle name="subtitulo 19" xfId="42326"/>
    <cellStyle name="subtitulo 2" xfId="42327"/>
    <cellStyle name="subtitulo 20" xfId="42328"/>
    <cellStyle name="subtitulo 21" xfId="42329"/>
    <cellStyle name="subtitulo 22" xfId="42330"/>
    <cellStyle name="subtitulo 23" xfId="42331"/>
    <cellStyle name="subtitulo 24" xfId="42332"/>
    <cellStyle name="subtitulo 25" xfId="42333"/>
    <cellStyle name="subtitulo 26" xfId="42334"/>
    <cellStyle name="subtitulo 27" xfId="42335"/>
    <cellStyle name="subtitulo 28" xfId="42336"/>
    <cellStyle name="subtitulo 29" xfId="42337"/>
    <cellStyle name="subtitulo 3" xfId="42338"/>
    <cellStyle name="subtitulo 30" xfId="42339"/>
    <cellStyle name="subtitulo 31" xfId="42340"/>
    <cellStyle name="subtitulo 32" xfId="42341"/>
    <cellStyle name="subtitulo 33" xfId="42342"/>
    <cellStyle name="subtitulo 34" xfId="42343"/>
    <cellStyle name="subtitulo 35" xfId="42344"/>
    <cellStyle name="subtitulo 36" xfId="42345"/>
    <cellStyle name="subtitulo 37" xfId="42346"/>
    <cellStyle name="subtitulo 38" xfId="42347"/>
    <cellStyle name="subtitulo 39" xfId="42348"/>
    <cellStyle name="subtitulo 4" xfId="42349"/>
    <cellStyle name="subtitulo 40" xfId="42350"/>
    <cellStyle name="subtitulo 41" xfId="42351"/>
    <cellStyle name="subtitulo 42" xfId="42352"/>
    <cellStyle name="subtitulo 43" xfId="42353"/>
    <cellStyle name="subtitulo 44" xfId="42354"/>
    <cellStyle name="subtitulo 45" xfId="42355"/>
    <cellStyle name="subtitulo 46" xfId="42356"/>
    <cellStyle name="subtitulo 47" xfId="42357"/>
    <cellStyle name="subtitulo 48" xfId="42358"/>
    <cellStyle name="subtitulo 49" xfId="42359"/>
    <cellStyle name="subtitulo 5" xfId="42360"/>
    <cellStyle name="subtitulo 50" xfId="42361"/>
    <cellStyle name="subtitulo 51" xfId="42362"/>
    <cellStyle name="subtitulo 52" xfId="42363"/>
    <cellStyle name="subtitulo 53" xfId="42364"/>
    <cellStyle name="subtitulo 54" xfId="42365"/>
    <cellStyle name="subtitulo 55" xfId="42366"/>
    <cellStyle name="subtitulo 56" xfId="42367"/>
    <cellStyle name="subtitulo 57" xfId="42368"/>
    <cellStyle name="subtitulo 58" xfId="42369"/>
    <cellStyle name="subtitulo 59" xfId="42370"/>
    <cellStyle name="subtitulo 6" xfId="42371"/>
    <cellStyle name="subtitulo 60" xfId="42372"/>
    <cellStyle name="subtitulo 61" xfId="42373"/>
    <cellStyle name="subtitulo 62" xfId="42374"/>
    <cellStyle name="subtitulo 63" xfId="42375"/>
    <cellStyle name="subtitulo 64" xfId="42376"/>
    <cellStyle name="subtitulo 65" xfId="42377"/>
    <cellStyle name="subtitulo 66" xfId="42378"/>
    <cellStyle name="subtitulo 7" xfId="42379"/>
    <cellStyle name="subtitulo 8" xfId="42380"/>
    <cellStyle name="subtitulo 9" xfId="42381"/>
    <cellStyle name="subtitulo_1.1 - Apuração IRPJ_CSLL - 2200 - 2012_MAI_V1" xfId="42382"/>
    <cellStyle name="SubTítulo1" xfId="42383"/>
    <cellStyle name="Subtotal" xfId="42384"/>
    <cellStyle name="Subtotal1" xfId="42385"/>
    <cellStyle name="Table Head" xfId="42386"/>
    <cellStyle name="Table Head 2" xfId="42387"/>
    <cellStyle name="Table Head 2 2" xfId="42388"/>
    <cellStyle name="Table Head 2_15-FINANCEIRAS" xfId="42389"/>
    <cellStyle name="Table Head 3" xfId="42390"/>
    <cellStyle name="Table Head 3 2" xfId="42391"/>
    <cellStyle name="Table Head 3_15-FINANCEIRAS" xfId="42392"/>
    <cellStyle name="Table Head 4" xfId="42393"/>
    <cellStyle name="Table Head 4 2" xfId="42394"/>
    <cellStyle name="Table Head 4_15-FINANCEIRAS" xfId="42395"/>
    <cellStyle name="Table Head 5" xfId="42396"/>
    <cellStyle name="Table Head Aligned" xfId="42397"/>
    <cellStyle name="Table Head Aligned 10" xfId="42398"/>
    <cellStyle name="Table Head Aligned 10 2" xfId="42399"/>
    <cellStyle name="Table Head Aligned 10_15-FINANCEIRAS" xfId="42400"/>
    <cellStyle name="Table Head Aligned 11" xfId="42401"/>
    <cellStyle name="Table Head Aligned 11 2" xfId="42402"/>
    <cellStyle name="Table Head Aligned 11_15-FINANCEIRAS" xfId="42403"/>
    <cellStyle name="Table Head Aligned 12" xfId="42404"/>
    <cellStyle name="Table Head Aligned 12 2" xfId="42405"/>
    <cellStyle name="Table Head Aligned 12_15-FINANCEIRAS" xfId="42406"/>
    <cellStyle name="Table Head Aligned 13" xfId="42407"/>
    <cellStyle name="Table Head Aligned 13 2" xfId="42408"/>
    <cellStyle name="Table Head Aligned 13_15-FINANCEIRAS" xfId="42409"/>
    <cellStyle name="Table Head Aligned 14" xfId="42410"/>
    <cellStyle name="Table Head Aligned 14 2" xfId="42411"/>
    <cellStyle name="Table Head Aligned 14_15-FINANCEIRAS" xfId="42412"/>
    <cellStyle name="Table Head Aligned 15" xfId="42413"/>
    <cellStyle name="Table Head Aligned 15 2" xfId="42414"/>
    <cellStyle name="Table Head Aligned 15_15-FINANCEIRAS" xfId="42415"/>
    <cellStyle name="Table Head Aligned 16" xfId="42416"/>
    <cellStyle name="Table Head Aligned 16 2" xfId="42417"/>
    <cellStyle name="Table Head Aligned 16_15-FINANCEIRAS" xfId="42418"/>
    <cellStyle name="Table Head Aligned 17" xfId="42419"/>
    <cellStyle name="Table Head Aligned 17 2" xfId="42420"/>
    <cellStyle name="Table Head Aligned 17_15-FINANCEIRAS" xfId="42421"/>
    <cellStyle name="Table Head Aligned 18" xfId="42422"/>
    <cellStyle name="Table Head Aligned 18 2" xfId="42423"/>
    <cellStyle name="Table Head Aligned 18_15-FINANCEIRAS" xfId="42424"/>
    <cellStyle name="Table Head Aligned 19" xfId="42425"/>
    <cellStyle name="Table Head Aligned 19 2" xfId="42426"/>
    <cellStyle name="Table Head Aligned 19_15-FINANCEIRAS" xfId="42427"/>
    <cellStyle name="Table Head Aligned 2" xfId="42428"/>
    <cellStyle name="Table Head Aligned 2 2" xfId="42429"/>
    <cellStyle name="Table Head Aligned 2 2 2" xfId="42430"/>
    <cellStyle name="Table Head Aligned 2 2 2 2" xfId="42431"/>
    <cellStyle name="Table Head Aligned 2 2 2_15-FINANCEIRAS" xfId="42432"/>
    <cellStyle name="Table Head Aligned 2 2 3" xfId="42433"/>
    <cellStyle name="Table Head Aligned 2 2 3 2" xfId="42434"/>
    <cellStyle name="Table Head Aligned 2 2 3_15-FINANCEIRAS" xfId="42435"/>
    <cellStyle name="Table Head Aligned 2 2 4" xfId="42436"/>
    <cellStyle name="Table Head Aligned 2 2 4 2" xfId="42437"/>
    <cellStyle name="Table Head Aligned 2 2 4_15-FINANCEIRAS" xfId="42438"/>
    <cellStyle name="Table Head Aligned 2 2 5" xfId="42439"/>
    <cellStyle name="Table Head Aligned 2 2_15-FINANCEIRAS" xfId="42440"/>
    <cellStyle name="Table Head Aligned 2 3" xfId="42441"/>
    <cellStyle name="Table Head Aligned 2 3 2" xfId="42442"/>
    <cellStyle name="Table Head Aligned 2 3 2 2" xfId="42443"/>
    <cellStyle name="Table Head Aligned 2 3 2_15-FINANCEIRAS" xfId="42444"/>
    <cellStyle name="Table Head Aligned 2 3 3" xfId="42445"/>
    <cellStyle name="Table Head Aligned 2 3_15-FINANCEIRAS" xfId="42446"/>
    <cellStyle name="Table Head Aligned 2 4" xfId="42447"/>
    <cellStyle name="Table Head Aligned 2 4 2" xfId="42448"/>
    <cellStyle name="Table Head Aligned 2 4_15-FINANCEIRAS" xfId="42449"/>
    <cellStyle name="Table Head Aligned 2 5" xfId="42450"/>
    <cellStyle name="Table Head Aligned 2 5 2" xfId="42451"/>
    <cellStyle name="Table Head Aligned 2 5_15-FINANCEIRAS" xfId="42452"/>
    <cellStyle name="Table Head Aligned 2 6" xfId="42453"/>
    <cellStyle name="Table Head Aligned 2 6 2" xfId="42454"/>
    <cellStyle name="Table Head Aligned 2 6_15-FINANCEIRAS" xfId="42455"/>
    <cellStyle name="Table Head Aligned 2 7" xfId="42456"/>
    <cellStyle name="Table Head Aligned 2 7 2" xfId="42457"/>
    <cellStyle name="Table Head Aligned 2 7_15-FINANCEIRAS" xfId="42458"/>
    <cellStyle name="Table Head Aligned 2 8" xfId="42459"/>
    <cellStyle name="Table Head Aligned 2 9" xfId="42460"/>
    <cellStyle name="Table Head Aligned 2_15-FINANCEIRAS" xfId="42461"/>
    <cellStyle name="Table Head Aligned 20" xfId="42462"/>
    <cellStyle name="Table Head Aligned 20 2" xfId="42463"/>
    <cellStyle name="Table Head Aligned 20_15-FINANCEIRAS" xfId="42464"/>
    <cellStyle name="Table Head Aligned 21" xfId="42465"/>
    <cellStyle name="Table Head Aligned 21 2" xfId="42466"/>
    <cellStyle name="Table Head Aligned 21_15-FINANCEIRAS" xfId="42467"/>
    <cellStyle name="Table Head Aligned 22" xfId="42468"/>
    <cellStyle name="Table Head Aligned 22 2" xfId="42469"/>
    <cellStyle name="Table Head Aligned 22_15-FINANCEIRAS" xfId="42470"/>
    <cellStyle name="Table Head Aligned 23" xfId="42471"/>
    <cellStyle name="Table Head Aligned 23 2" xfId="42472"/>
    <cellStyle name="Table Head Aligned 23_15-FINANCEIRAS" xfId="42473"/>
    <cellStyle name="Table Head Aligned 24" xfId="42474"/>
    <cellStyle name="Table Head Aligned 24 2" xfId="42475"/>
    <cellStyle name="Table Head Aligned 24_15-FINANCEIRAS" xfId="42476"/>
    <cellStyle name="Table Head Aligned 25" xfId="42477"/>
    <cellStyle name="Table Head Aligned 25 2" xfId="42478"/>
    <cellStyle name="Table Head Aligned 25_15-FINANCEIRAS" xfId="42479"/>
    <cellStyle name="Table Head Aligned 26" xfId="42480"/>
    <cellStyle name="Table Head Aligned 26 2" xfId="42481"/>
    <cellStyle name="Table Head Aligned 26_15-FINANCEIRAS" xfId="42482"/>
    <cellStyle name="Table Head Aligned 27" xfId="42483"/>
    <cellStyle name="Table Head Aligned 27 2" xfId="42484"/>
    <cellStyle name="Table Head Aligned 27_15-FINANCEIRAS" xfId="42485"/>
    <cellStyle name="Table Head Aligned 28" xfId="42486"/>
    <cellStyle name="Table Head Aligned 28 2" xfId="42487"/>
    <cellStyle name="Table Head Aligned 28_15-FINANCEIRAS" xfId="42488"/>
    <cellStyle name="Table Head Aligned 29" xfId="42489"/>
    <cellStyle name="Table Head Aligned 29 2" xfId="42490"/>
    <cellStyle name="Table Head Aligned 29_15-FINANCEIRAS" xfId="42491"/>
    <cellStyle name="Table Head Aligned 3" xfId="42492"/>
    <cellStyle name="Table Head Aligned 3 2" xfId="42493"/>
    <cellStyle name="Table Head Aligned 3 2 2" xfId="42494"/>
    <cellStyle name="Table Head Aligned 3 2 2 2" xfId="42495"/>
    <cellStyle name="Table Head Aligned 3 2 2_15-FINANCEIRAS" xfId="42496"/>
    <cellStyle name="Table Head Aligned 3 2 3" xfId="42497"/>
    <cellStyle name="Table Head Aligned 3 2 3 2" xfId="42498"/>
    <cellStyle name="Table Head Aligned 3 2 3_15-FINANCEIRAS" xfId="42499"/>
    <cellStyle name="Table Head Aligned 3 2 4" xfId="42500"/>
    <cellStyle name="Table Head Aligned 3 2 4 2" xfId="42501"/>
    <cellStyle name="Table Head Aligned 3 2 4_15-FINANCEIRAS" xfId="42502"/>
    <cellStyle name="Table Head Aligned 3 2 5" xfId="42503"/>
    <cellStyle name="Table Head Aligned 3 2_15-FINANCEIRAS" xfId="42504"/>
    <cellStyle name="Table Head Aligned 3 3" xfId="42505"/>
    <cellStyle name="Table Head Aligned 3 3 2" xfId="42506"/>
    <cellStyle name="Table Head Aligned 3 3 2 2" xfId="42507"/>
    <cellStyle name="Table Head Aligned 3 3 2_15-FINANCEIRAS" xfId="42508"/>
    <cellStyle name="Table Head Aligned 3 3 3" xfId="42509"/>
    <cellStyle name="Table Head Aligned 3 3_15-FINANCEIRAS" xfId="42510"/>
    <cellStyle name="Table Head Aligned 3 4" xfId="42511"/>
    <cellStyle name="Table Head Aligned 3 4 2" xfId="42512"/>
    <cellStyle name="Table Head Aligned 3 4_15-FINANCEIRAS" xfId="42513"/>
    <cellStyle name="Table Head Aligned 3 5" xfId="42514"/>
    <cellStyle name="Table Head Aligned 3 5 2" xfId="42515"/>
    <cellStyle name="Table Head Aligned 3 5_15-FINANCEIRAS" xfId="42516"/>
    <cellStyle name="Table Head Aligned 3 6" xfId="42517"/>
    <cellStyle name="Table Head Aligned 3 6 2" xfId="42518"/>
    <cellStyle name="Table Head Aligned 3 6_15-FINANCEIRAS" xfId="42519"/>
    <cellStyle name="Table Head Aligned 3 7" xfId="42520"/>
    <cellStyle name="Table Head Aligned 3 7 2" xfId="42521"/>
    <cellStyle name="Table Head Aligned 3 7_15-FINANCEIRAS" xfId="42522"/>
    <cellStyle name="Table Head Aligned 3 8" xfId="42523"/>
    <cellStyle name="Table Head Aligned 3 9" xfId="42524"/>
    <cellStyle name="Table Head Aligned 3_15-FINANCEIRAS" xfId="42525"/>
    <cellStyle name="Table Head Aligned 30" xfId="42526"/>
    <cellStyle name="Table Head Aligned 30 2" xfId="42527"/>
    <cellStyle name="Table Head Aligned 30_15-FINANCEIRAS" xfId="42528"/>
    <cellStyle name="Table Head Aligned 31" xfId="42529"/>
    <cellStyle name="Table Head Aligned 31 2" xfId="42530"/>
    <cellStyle name="Table Head Aligned 31_15-FINANCEIRAS" xfId="42531"/>
    <cellStyle name="Table Head Aligned 32" xfId="42532"/>
    <cellStyle name="Table Head Aligned 32 2" xfId="42533"/>
    <cellStyle name="Table Head Aligned 32_15-FINANCEIRAS" xfId="42534"/>
    <cellStyle name="Table Head Aligned 33" xfId="42535"/>
    <cellStyle name="Table Head Aligned 33 2" xfId="42536"/>
    <cellStyle name="Table Head Aligned 33_15-FINANCEIRAS" xfId="42537"/>
    <cellStyle name="Table Head Aligned 34" xfId="42538"/>
    <cellStyle name="Table Head Aligned 34 2" xfId="42539"/>
    <cellStyle name="Table Head Aligned 34_15-FINANCEIRAS" xfId="42540"/>
    <cellStyle name="Table Head Aligned 35" xfId="42541"/>
    <cellStyle name="Table Head Aligned 35 2" xfId="42542"/>
    <cellStyle name="Table Head Aligned 35_15-FINANCEIRAS" xfId="42543"/>
    <cellStyle name="Table Head Aligned 36" xfId="42544"/>
    <cellStyle name="Table Head Aligned 36 2" xfId="42545"/>
    <cellStyle name="Table Head Aligned 36_15-FINANCEIRAS" xfId="42546"/>
    <cellStyle name="Table Head Aligned 37" xfId="42547"/>
    <cellStyle name="Table Head Aligned 37 2" xfId="42548"/>
    <cellStyle name="Table Head Aligned 37_15-FINANCEIRAS" xfId="42549"/>
    <cellStyle name="Table Head Aligned 38" xfId="42550"/>
    <cellStyle name="Table Head Aligned 39" xfId="42551"/>
    <cellStyle name="Table Head Aligned 4" xfId="42552"/>
    <cellStyle name="Table Head Aligned 4 2" xfId="42553"/>
    <cellStyle name="Table Head Aligned 4 2 2" xfId="42554"/>
    <cellStyle name="Table Head Aligned 4 2_15-FINANCEIRAS" xfId="42555"/>
    <cellStyle name="Table Head Aligned 4 3" xfId="42556"/>
    <cellStyle name="Table Head Aligned 4 3 2" xfId="42557"/>
    <cellStyle name="Table Head Aligned 4 3_15-FINANCEIRAS" xfId="42558"/>
    <cellStyle name="Table Head Aligned 4 4" xfId="42559"/>
    <cellStyle name="Table Head Aligned 4 4 2" xfId="42560"/>
    <cellStyle name="Table Head Aligned 4 4_15-FINANCEIRAS" xfId="42561"/>
    <cellStyle name="Table Head Aligned 4 5" xfId="42562"/>
    <cellStyle name="Table Head Aligned 4 5 2" xfId="42563"/>
    <cellStyle name="Table Head Aligned 4 5_15-FINANCEIRAS" xfId="42564"/>
    <cellStyle name="Table Head Aligned 4 6" xfId="42565"/>
    <cellStyle name="Table Head Aligned 4_15-FINANCEIRAS" xfId="42566"/>
    <cellStyle name="Table Head Aligned 40" xfId="42567"/>
    <cellStyle name="Table Head Aligned 41" xfId="42568"/>
    <cellStyle name="Table Head Aligned 42" xfId="42569"/>
    <cellStyle name="Table Head Aligned 5" xfId="42570"/>
    <cellStyle name="Table Head Aligned 5 2" xfId="42571"/>
    <cellStyle name="Table Head Aligned 5 2 2" xfId="42572"/>
    <cellStyle name="Table Head Aligned 5 2_15-FINANCEIRAS" xfId="42573"/>
    <cellStyle name="Table Head Aligned 5 3" xfId="42574"/>
    <cellStyle name="Table Head Aligned 5_15-FINANCEIRAS" xfId="42575"/>
    <cellStyle name="Table Head Aligned 6" xfId="42576"/>
    <cellStyle name="Table Head Aligned 6 2" xfId="42577"/>
    <cellStyle name="Table Head Aligned 6 2 2" xfId="42578"/>
    <cellStyle name="Table Head Aligned 6 2_15-FINANCEIRAS" xfId="42579"/>
    <cellStyle name="Table Head Aligned 6 3" xfId="42580"/>
    <cellStyle name="Table Head Aligned 6_15-FINANCEIRAS" xfId="42581"/>
    <cellStyle name="Table Head Aligned 7" xfId="42582"/>
    <cellStyle name="Table Head Aligned 7 2" xfId="42583"/>
    <cellStyle name="Table Head Aligned 7_15-FINANCEIRAS" xfId="42584"/>
    <cellStyle name="Table Head Aligned 8" xfId="42585"/>
    <cellStyle name="Table Head Aligned 8 2" xfId="42586"/>
    <cellStyle name="Table Head Aligned 8_15-FINANCEIRAS" xfId="42587"/>
    <cellStyle name="Table Head Aligned 9" xfId="42588"/>
    <cellStyle name="Table Head Aligned 9 2" xfId="42589"/>
    <cellStyle name="Table Head Aligned 9_15-FINANCEIRAS" xfId="42590"/>
    <cellStyle name="Table Head Aligned_15-FINANCEIRAS" xfId="42591"/>
    <cellStyle name="Table Head Blue" xfId="42592"/>
    <cellStyle name="Table Head Green" xfId="42593"/>
    <cellStyle name="Table Head_15-FINANCEIRAS" xfId="42594"/>
    <cellStyle name="Table Title" xfId="42595"/>
    <cellStyle name="Table Title 2" xfId="42596"/>
    <cellStyle name="Table Title 2 2" xfId="42597"/>
    <cellStyle name="Table Title 2_15-FINANCEIRAS" xfId="42598"/>
    <cellStyle name="Table Title 3" xfId="42599"/>
    <cellStyle name="Table Title 3 2" xfId="42600"/>
    <cellStyle name="Table Title 3_15-FINANCEIRAS" xfId="42601"/>
    <cellStyle name="Table Title 4" xfId="42602"/>
    <cellStyle name="Table Title 4 2" xfId="42603"/>
    <cellStyle name="Table Title 4_15-FINANCEIRAS" xfId="42604"/>
    <cellStyle name="Table Title 5" xfId="42605"/>
    <cellStyle name="Table Title_15-FINANCEIRAS" xfId="42606"/>
    <cellStyle name="Table Units" xfId="42607"/>
    <cellStyle name="Test" xfId="42608"/>
    <cellStyle name="Test 2" xfId="42609"/>
    <cellStyle name="Test_Maio-2012" xfId="42610"/>
    <cellStyle name="TESTE" xfId="42611"/>
    <cellStyle name="TESTE 2" xfId="42612"/>
    <cellStyle name="TESTE_15-FINANCEIRAS" xfId="42613"/>
    <cellStyle name="Text" xfId="42614"/>
    <cellStyle name="Text Indent A" xfId="42615"/>
    <cellStyle name="Text Indent B" xfId="42616"/>
    <cellStyle name="Text_IR_CS Recolhimentos" xfId="42617"/>
    <cellStyle name="Texto de Aviso 10" xfId="42618"/>
    <cellStyle name="Texto de Aviso 10 2" xfId="42619"/>
    <cellStyle name="Texto de Aviso 10 3" xfId="42620"/>
    <cellStyle name="Texto de Aviso 11" xfId="42621"/>
    <cellStyle name="Texto de Aviso 11 2" xfId="42622"/>
    <cellStyle name="Texto de Aviso 12" xfId="42623"/>
    <cellStyle name="Texto de Aviso 13" xfId="42624"/>
    <cellStyle name="Texto de Aviso 14" xfId="42625"/>
    <cellStyle name="Texto de Aviso 15" xfId="42626"/>
    <cellStyle name="Texto de Aviso 16" xfId="42627"/>
    <cellStyle name="Texto de Aviso 17" xfId="42628"/>
    <cellStyle name="Texto de Aviso 2" xfId="42629"/>
    <cellStyle name="Texto de Aviso 2 2" xfId="42630"/>
    <cellStyle name="Texto de Aviso 2 2 2" xfId="42631"/>
    <cellStyle name="Texto de Aviso 2 2_15-FINANCEIRAS" xfId="42632"/>
    <cellStyle name="Texto de Aviso 2 3" xfId="42633"/>
    <cellStyle name="Texto de Aviso 2 3 2" xfId="42634"/>
    <cellStyle name="Texto de Aviso 2 3_15-FINANCEIRAS" xfId="42635"/>
    <cellStyle name="Texto de Aviso 2 4" xfId="42636"/>
    <cellStyle name="Texto de Aviso 2 4 2" xfId="42637"/>
    <cellStyle name="Texto de Aviso 2 4_15-FINANCEIRAS" xfId="42638"/>
    <cellStyle name="Texto de Aviso 2 5" xfId="42639"/>
    <cellStyle name="Texto de Aviso 2 5 2" xfId="42640"/>
    <cellStyle name="Texto de Aviso 2 5_15-FINANCEIRAS" xfId="42641"/>
    <cellStyle name="Texto de Aviso 2 6" xfId="42642"/>
    <cellStyle name="Texto de Aviso 2_15-FINANCEIRAS" xfId="42643"/>
    <cellStyle name="Texto de Aviso 3" xfId="42644"/>
    <cellStyle name="Texto de Aviso 3 2" xfId="42645"/>
    <cellStyle name="Texto de Aviso 3 2 2" xfId="42646"/>
    <cellStyle name="Texto de Aviso 3 2_15-FINANCEIRAS" xfId="42647"/>
    <cellStyle name="Texto de Aviso 3 3" xfId="42648"/>
    <cellStyle name="Texto de Aviso 3 3 2" xfId="42649"/>
    <cellStyle name="Texto de Aviso 3 3_15-FINANCEIRAS" xfId="42650"/>
    <cellStyle name="Texto de Aviso 3 4" xfId="42651"/>
    <cellStyle name="Texto de Aviso 3 4 2" xfId="42652"/>
    <cellStyle name="Texto de Aviso 3 4_15-FINANCEIRAS" xfId="42653"/>
    <cellStyle name="Texto de Aviso 3 5" xfId="42654"/>
    <cellStyle name="Texto de Aviso 3_15-FINANCEIRAS" xfId="42655"/>
    <cellStyle name="Texto de Aviso 4" xfId="42656"/>
    <cellStyle name="Texto de Aviso 4 2" xfId="42657"/>
    <cellStyle name="Texto de Aviso 4 2 2" xfId="42658"/>
    <cellStyle name="Texto de Aviso 4 2_15-FINANCEIRAS" xfId="42659"/>
    <cellStyle name="Texto de Aviso 4 3" xfId="42660"/>
    <cellStyle name="Texto de Aviso 4 3 2" xfId="42661"/>
    <cellStyle name="Texto de Aviso 4 3_15-FINANCEIRAS" xfId="42662"/>
    <cellStyle name="Texto de Aviso 4 4" xfId="42663"/>
    <cellStyle name="Texto de Aviso 4 4 2" xfId="42664"/>
    <cellStyle name="Texto de Aviso 4 4_15-FINANCEIRAS" xfId="42665"/>
    <cellStyle name="Texto de Aviso 4 5" xfId="42666"/>
    <cellStyle name="Texto de Aviso 4_15-FINANCEIRAS" xfId="42667"/>
    <cellStyle name="Texto de Aviso 5" xfId="42668"/>
    <cellStyle name="Texto de Aviso 5 2" xfId="42669"/>
    <cellStyle name="Texto de Aviso 5 2 2" xfId="42670"/>
    <cellStyle name="Texto de Aviso 5 2_15-FINANCEIRAS" xfId="42671"/>
    <cellStyle name="Texto de Aviso 5 3" xfId="42672"/>
    <cellStyle name="Texto de Aviso 5 3 2" xfId="42673"/>
    <cellStyle name="Texto de Aviso 5 3_15-FINANCEIRAS" xfId="42674"/>
    <cellStyle name="Texto de Aviso 5 4" xfId="42675"/>
    <cellStyle name="Texto de Aviso 5 4 2" xfId="42676"/>
    <cellStyle name="Texto de Aviso 5 4_15-FINANCEIRAS" xfId="42677"/>
    <cellStyle name="Texto de Aviso 5 5" xfId="42678"/>
    <cellStyle name="Texto de Aviso 5_15-FINANCEIRAS" xfId="42679"/>
    <cellStyle name="Texto de Aviso 6" xfId="42680"/>
    <cellStyle name="Texto de Aviso 6 2" xfId="42681"/>
    <cellStyle name="Texto de Aviso 6 2 2" xfId="42682"/>
    <cellStyle name="Texto de Aviso 6 2_15-FINANCEIRAS" xfId="42683"/>
    <cellStyle name="Texto de Aviso 6 3" xfId="42684"/>
    <cellStyle name="Texto de Aviso 6 3 2" xfId="42685"/>
    <cellStyle name="Texto de Aviso 6 3_15-FINANCEIRAS" xfId="42686"/>
    <cellStyle name="Texto de Aviso 6 4" xfId="42687"/>
    <cellStyle name="Texto de Aviso 6 4 2" xfId="42688"/>
    <cellStyle name="Texto de Aviso 6 4_15-FINANCEIRAS" xfId="42689"/>
    <cellStyle name="Texto de Aviso 6 5" xfId="42690"/>
    <cellStyle name="Texto de Aviso 6_15-FINANCEIRAS" xfId="42691"/>
    <cellStyle name="Texto de Aviso 7" xfId="42692"/>
    <cellStyle name="Texto de Aviso 7 2" xfId="42693"/>
    <cellStyle name="Texto de Aviso 7 2 2" xfId="42694"/>
    <cellStyle name="Texto de Aviso 7 2_15-FINANCEIRAS" xfId="42695"/>
    <cellStyle name="Texto de Aviso 7 3" xfId="42696"/>
    <cellStyle name="Texto de Aviso 7 3 2" xfId="42697"/>
    <cellStyle name="Texto de Aviso 7 3_15-FINANCEIRAS" xfId="42698"/>
    <cellStyle name="Texto de Aviso 7 4" xfId="42699"/>
    <cellStyle name="Texto de Aviso 7 4 2" xfId="42700"/>
    <cellStyle name="Texto de Aviso 7 4_15-FINANCEIRAS" xfId="42701"/>
    <cellStyle name="Texto de Aviso 7 5" xfId="42702"/>
    <cellStyle name="Texto de Aviso 7_15-FINANCEIRAS" xfId="42703"/>
    <cellStyle name="Texto de Aviso 8" xfId="42704"/>
    <cellStyle name="Texto de Aviso 8 2" xfId="42705"/>
    <cellStyle name="Texto de Aviso 8_15-FINANCEIRAS" xfId="42706"/>
    <cellStyle name="Texto de Aviso 9" xfId="42707"/>
    <cellStyle name="Texto Explicativo 10" xfId="42708"/>
    <cellStyle name="Texto Explicativo 10 2" xfId="42709"/>
    <cellStyle name="Texto Explicativo 10 3" xfId="42710"/>
    <cellStyle name="Texto Explicativo 11" xfId="42711"/>
    <cellStyle name="Texto Explicativo 11 2" xfId="42712"/>
    <cellStyle name="Texto Explicativo 12" xfId="42713"/>
    <cellStyle name="Texto Explicativo 13" xfId="42714"/>
    <cellStyle name="Texto Explicativo 14" xfId="42715"/>
    <cellStyle name="Texto Explicativo 15" xfId="42716"/>
    <cellStyle name="Texto Explicativo 16" xfId="42717"/>
    <cellStyle name="Texto Explicativo 17" xfId="42718"/>
    <cellStyle name="Texto Explicativo 2" xfId="42719"/>
    <cellStyle name="Texto Explicativo 2 2" xfId="42720"/>
    <cellStyle name="Texto Explicativo 2 2 2" xfId="42721"/>
    <cellStyle name="Texto Explicativo 2 2_15-FINANCEIRAS" xfId="42722"/>
    <cellStyle name="Texto Explicativo 2 3" xfId="42723"/>
    <cellStyle name="Texto Explicativo 2 3 2" xfId="42724"/>
    <cellStyle name="Texto Explicativo 2 3_15-FINANCEIRAS" xfId="42725"/>
    <cellStyle name="Texto Explicativo 2 4" xfId="42726"/>
    <cellStyle name="Texto Explicativo 2 4 2" xfId="42727"/>
    <cellStyle name="Texto Explicativo 2 4_15-FINANCEIRAS" xfId="42728"/>
    <cellStyle name="Texto Explicativo 2 5" xfId="42729"/>
    <cellStyle name="Texto Explicativo 2 5 2" xfId="42730"/>
    <cellStyle name="Texto Explicativo 2 5_15-FINANCEIRAS" xfId="42731"/>
    <cellStyle name="Texto Explicativo 2 6" xfId="42732"/>
    <cellStyle name="Texto Explicativo 2 6 2" xfId="42733"/>
    <cellStyle name="Texto Explicativo 2 6_15-FINANCEIRAS" xfId="42734"/>
    <cellStyle name="Texto Explicativo 2 7" xfId="42735"/>
    <cellStyle name="Texto Explicativo 2_11_Combinação de neg. Zanin" xfId="42736"/>
    <cellStyle name="Texto Explicativo 3" xfId="42737"/>
    <cellStyle name="Texto Explicativo 3 2" xfId="42738"/>
    <cellStyle name="Texto Explicativo 3 2 2" xfId="42739"/>
    <cellStyle name="Texto Explicativo 3 2_15-FINANCEIRAS" xfId="42740"/>
    <cellStyle name="Texto Explicativo 3 3" xfId="42741"/>
    <cellStyle name="Texto Explicativo 3 3 2" xfId="42742"/>
    <cellStyle name="Texto Explicativo 3 3_15-FINANCEIRAS" xfId="42743"/>
    <cellStyle name="Texto Explicativo 3 4" xfId="42744"/>
    <cellStyle name="Texto Explicativo 3 4 2" xfId="42745"/>
    <cellStyle name="Texto Explicativo 3 4_15-FINANCEIRAS" xfId="42746"/>
    <cellStyle name="Texto Explicativo 3 5" xfId="42747"/>
    <cellStyle name="Texto Explicativo 3_15-FINANCEIRAS" xfId="42748"/>
    <cellStyle name="Texto Explicativo 4" xfId="42749"/>
    <cellStyle name="Texto Explicativo 4 2" xfId="42750"/>
    <cellStyle name="Texto Explicativo 4 2 2" xfId="42751"/>
    <cellStyle name="Texto Explicativo 4 2_15-FINANCEIRAS" xfId="42752"/>
    <cellStyle name="Texto Explicativo 4 3" xfId="42753"/>
    <cellStyle name="Texto Explicativo 4 3 2" xfId="42754"/>
    <cellStyle name="Texto Explicativo 4 3_15-FINANCEIRAS" xfId="42755"/>
    <cellStyle name="Texto Explicativo 4 4" xfId="42756"/>
    <cellStyle name="Texto Explicativo 4 4 2" xfId="42757"/>
    <cellStyle name="Texto Explicativo 4 4_15-FINANCEIRAS" xfId="42758"/>
    <cellStyle name="Texto Explicativo 4 5" xfId="42759"/>
    <cellStyle name="Texto Explicativo 4_15-FINANCEIRAS" xfId="42760"/>
    <cellStyle name="Texto Explicativo 5" xfId="42761"/>
    <cellStyle name="Texto Explicativo 5 2" xfId="42762"/>
    <cellStyle name="Texto Explicativo 5 2 2" xfId="42763"/>
    <cellStyle name="Texto Explicativo 5 2_15-FINANCEIRAS" xfId="42764"/>
    <cellStyle name="Texto Explicativo 5 3" xfId="42765"/>
    <cellStyle name="Texto Explicativo 5 3 2" xfId="42766"/>
    <cellStyle name="Texto Explicativo 5 3_15-FINANCEIRAS" xfId="42767"/>
    <cellStyle name="Texto Explicativo 5 4" xfId="42768"/>
    <cellStyle name="Texto Explicativo 5 4 2" xfId="42769"/>
    <cellStyle name="Texto Explicativo 5 4_15-FINANCEIRAS" xfId="42770"/>
    <cellStyle name="Texto Explicativo 5 5" xfId="42771"/>
    <cellStyle name="Texto Explicativo 5_15-FINANCEIRAS" xfId="42772"/>
    <cellStyle name="Texto Explicativo 6" xfId="42773"/>
    <cellStyle name="Texto Explicativo 6 2" xfId="42774"/>
    <cellStyle name="Texto Explicativo 6 2 2" xfId="42775"/>
    <cellStyle name="Texto Explicativo 6 2_15-FINANCEIRAS" xfId="42776"/>
    <cellStyle name="Texto Explicativo 6 3" xfId="42777"/>
    <cellStyle name="Texto Explicativo 6 3 2" xfId="42778"/>
    <cellStyle name="Texto Explicativo 6 3_15-FINANCEIRAS" xfId="42779"/>
    <cellStyle name="Texto Explicativo 6 4" xfId="42780"/>
    <cellStyle name="Texto Explicativo 6 4 2" xfId="42781"/>
    <cellStyle name="Texto Explicativo 6 4_15-FINANCEIRAS" xfId="42782"/>
    <cellStyle name="Texto Explicativo 6 5" xfId="42783"/>
    <cellStyle name="Texto Explicativo 6_15-FINANCEIRAS" xfId="42784"/>
    <cellStyle name="Texto Explicativo 7" xfId="42785"/>
    <cellStyle name="Texto Explicativo 7 2" xfId="42786"/>
    <cellStyle name="Texto Explicativo 7 2 2" xfId="42787"/>
    <cellStyle name="Texto Explicativo 7 2_15-FINANCEIRAS" xfId="42788"/>
    <cellStyle name="Texto Explicativo 7 3" xfId="42789"/>
    <cellStyle name="Texto Explicativo 7 3 2" xfId="42790"/>
    <cellStyle name="Texto Explicativo 7 3_15-FINANCEIRAS" xfId="42791"/>
    <cellStyle name="Texto Explicativo 7 4" xfId="42792"/>
    <cellStyle name="Texto Explicativo 7 4 2" xfId="42793"/>
    <cellStyle name="Texto Explicativo 7 4_15-FINANCEIRAS" xfId="42794"/>
    <cellStyle name="Texto Explicativo 7 5" xfId="42795"/>
    <cellStyle name="Texto Explicativo 7_15-FINANCEIRAS" xfId="42796"/>
    <cellStyle name="Texto Explicativo 8" xfId="42797"/>
    <cellStyle name="Texto Explicativo 8 2" xfId="42798"/>
    <cellStyle name="Texto Explicativo 8_15-FINANCEIRAS" xfId="42799"/>
    <cellStyle name="Texto Explicativo 9" xfId="42800"/>
    <cellStyle name="þ_x001d_ð*&amp;„ýš&amp;}ý_x000b__x0008_Ó_x000d_¬_x000e__x0007__x0001__x0001_" xfId="42801"/>
    <cellStyle name="þ_x001d_ð*&amp;„ýš&amp;}ý_x000b__x0008_Ó_x000d_¬_x000e__x0007__x0001__x0001_ 2" xfId="42802"/>
    <cellStyle name="þ_x001d_ð*&amp;„ýš&amp;}ý_x000b__x0008_Ó_x000d_¬_x000e__x0007__x0001__x0001__15-FINANCEIRAS" xfId="42803"/>
    <cellStyle name="Tickmark" xfId="42804"/>
    <cellStyle name="Tickmark 2" xfId="42805"/>
    <cellStyle name="Tickmark 2 2" xfId="42806"/>
    <cellStyle name="Tickmark 2_15-FINANCEIRAS" xfId="42807"/>
    <cellStyle name="Tickmark 3" xfId="42808"/>
    <cellStyle name="Tickmark 3 2" xfId="42809"/>
    <cellStyle name="Tickmark 3_15-FINANCEIRAS" xfId="42810"/>
    <cellStyle name="Tickmark 4" xfId="42811"/>
    <cellStyle name="Tickmark_15-FINANCEIRAS" xfId="42812"/>
    <cellStyle name="Title 1" xfId="42813"/>
    <cellStyle name="Title 2" xfId="42814"/>
    <cellStyle name="Title 2 2" xfId="42815"/>
    <cellStyle name="Title 2 2 2" xfId="42816"/>
    <cellStyle name="Title 2 2 2 2" xfId="42817"/>
    <cellStyle name="Title 2 2 2_15-FINANCEIRAS" xfId="42818"/>
    <cellStyle name="Title 2 2 3" xfId="42819"/>
    <cellStyle name="Title 2 2_15-FINANCEIRAS" xfId="42820"/>
    <cellStyle name="Title 2 3" xfId="42821"/>
    <cellStyle name="Title 2 3 2" xfId="42822"/>
    <cellStyle name="Title 2 3 2 2" xfId="42823"/>
    <cellStyle name="Title 2 3 2_15-FINANCEIRAS" xfId="42824"/>
    <cellStyle name="Title 2 3 3" xfId="42825"/>
    <cellStyle name="Title 2 3_15-FINANCEIRAS" xfId="42826"/>
    <cellStyle name="Title 2 4" xfId="42827"/>
    <cellStyle name="Title 2 4 2" xfId="42828"/>
    <cellStyle name="Title 2 4 2 2" xfId="42829"/>
    <cellStyle name="Title 2 4 2_15-FINANCEIRAS" xfId="42830"/>
    <cellStyle name="Title 2 4 3" xfId="42831"/>
    <cellStyle name="Title 2 4_15-FINANCEIRAS" xfId="42832"/>
    <cellStyle name="Title 2 5" xfId="42833"/>
    <cellStyle name="Title 2 5 2" xfId="42834"/>
    <cellStyle name="Title 2 5_15-FINANCEIRAS" xfId="42835"/>
    <cellStyle name="Title 2 6" xfId="42836"/>
    <cellStyle name="Title 2 6 2" xfId="42837"/>
    <cellStyle name="Title 2 6_15-FINANCEIRAS" xfId="42838"/>
    <cellStyle name="Title 2 7" xfId="42839"/>
    <cellStyle name="Title 2_15-FINANCEIRAS" xfId="42840"/>
    <cellStyle name="Title 3" xfId="42841"/>
    <cellStyle name="Title 3 2" xfId="42842"/>
    <cellStyle name="Title 3 2 2" xfId="42843"/>
    <cellStyle name="Title 3 2 2 2" xfId="42844"/>
    <cellStyle name="Title 3 2 2_15-FINANCEIRAS" xfId="42845"/>
    <cellStyle name="Title 3 2 3" xfId="42846"/>
    <cellStyle name="Title 3 2_15-FINANCEIRAS" xfId="42847"/>
    <cellStyle name="Title 3 3" xfId="42848"/>
    <cellStyle name="Title 3 3 2" xfId="42849"/>
    <cellStyle name="Title 3 3 2 2" xfId="42850"/>
    <cellStyle name="Title 3 3 2_15-FINANCEIRAS" xfId="42851"/>
    <cellStyle name="Title 3 3 3" xfId="42852"/>
    <cellStyle name="Title 3 3_15-FINANCEIRAS" xfId="42853"/>
    <cellStyle name="Title 3 4" xfId="42854"/>
    <cellStyle name="Title 3 4 2" xfId="42855"/>
    <cellStyle name="Title 3 4 2 2" xfId="42856"/>
    <cellStyle name="Title 3 4 2_15-FINANCEIRAS" xfId="42857"/>
    <cellStyle name="Title 3 4 3" xfId="42858"/>
    <cellStyle name="Title 3 4_15-FINANCEIRAS" xfId="42859"/>
    <cellStyle name="Title 3 5" xfId="42860"/>
    <cellStyle name="Title 3 5 2" xfId="42861"/>
    <cellStyle name="Title 3 5_15-FINANCEIRAS" xfId="42862"/>
    <cellStyle name="Title 3 6" xfId="42863"/>
    <cellStyle name="Title 3_15-FINANCEIRAS" xfId="42864"/>
    <cellStyle name="Title 4" xfId="42865"/>
    <cellStyle name="Title 4 2" xfId="42866"/>
    <cellStyle name="Title 4_15-FINANCEIRAS" xfId="42867"/>
    <cellStyle name="Title 5" xfId="42868"/>
    <cellStyle name="Title 5 2" xfId="42869"/>
    <cellStyle name="Title 5 2 2" xfId="42870"/>
    <cellStyle name="Title 5 3" xfId="42871"/>
    <cellStyle name="Title 5_15-FINANCEIRAS" xfId="42872"/>
    <cellStyle name="Title 6" xfId="42873"/>
    <cellStyle name="Title 6 2" xfId="42874"/>
    <cellStyle name="Title 6 3" xfId="42875"/>
    <cellStyle name="Title 7" xfId="42876"/>
    <cellStyle name="titulo" xfId="42877"/>
    <cellStyle name="Título 1 10" xfId="42878"/>
    <cellStyle name="Título 1 10 2" xfId="42879"/>
    <cellStyle name="Título 1 10 3" xfId="42880"/>
    <cellStyle name="Título 1 11" xfId="42881"/>
    <cellStyle name="Título 1 11 2" xfId="42882"/>
    <cellStyle name="Título 1 12" xfId="42883"/>
    <cellStyle name="Título 1 13" xfId="42884"/>
    <cellStyle name="Título 1 14" xfId="42885"/>
    <cellStyle name="Título 1 15" xfId="42886"/>
    <cellStyle name="Título 1 16" xfId="42887"/>
    <cellStyle name="Título 1 17" xfId="42888"/>
    <cellStyle name="Título 1 2" xfId="42889"/>
    <cellStyle name="Título 1 2 2" xfId="42890"/>
    <cellStyle name="Título 1 2 2 2" xfId="42891"/>
    <cellStyle name="Título 1 2 2_15-FINANCEIRAS" xfId="42892"/>
    <cellStyle name="Título 1 2 3" xfId="42893"/>
    <cellStyle name="Título 1 2 3 2" xfId="42894"/>
    <cellStyle name="Título 1 2 3_15-FINANCEIRAS" xfId="42895"/>
    <cellStyle name="Título 1 2 4" xfId="42896"/>
    <cellStyle name="Título 1 2 4 2" xfId="42897"/>
    <cellStyle name="Título 1 2 4_15-FINANCEIRAS" xfId="42898"/>
    <cellStyle name="Título 1 2 5" xfId="42899"/>
    <cellStyle name="Título 1 2 5 2" xfId="42900"/>
    <cellStyle name="Título 1 2 5_15-FINANCEIRAS" xfId="42901"/>
    <cellStyle name="Título 1 2 6" xfId="42902"/>
    <cellStyle name="Título 1 2 6 2" xfId="42903"/>
    <cellStyle name="Título 1 2 6_15-FINANCEIRAS" xfId="42904"/>
    <cellStyle name="Título 1 2 7" xfId="42905"/>
    <cellStyle name="Título 1 2_11_Combinação de neg. Zanin" xfId="42906"/>
    <cellStyle name="Título 1 3" xfId="42907"/>
    <cellStyle name="Título 1 3 2" xfId="42908"/>
    <cellStyle name="Título 1 3 2 2" xfId="42909"/>
    <cellStyle name="Título 1 3 2_15-FINANCEIRAS" xfId="42910"/>
    <cellStyle name="Título 1 3 3" xfId="42911"/>
    <cellStyle name="Título 1 3 3 2" xfId="42912"/>
    <cellStyle name="Título 1 3 3_15-FINANCEIRAS" xfId="42913"/>
    <cellStyle name="Título 1 3 4" xfId="42914"/>
    <cellStyle name="Título 1 3 4 2" xfId="42915"/>
    <cellStyle name="Título 1 3 4_15-FINANCEIRAS" xfId="42916"/>
    <cellStyle name="Título 1 3 5" xfId="42917"/>
    <cellStyle name="Título 1 3_15-FINANCEIRAS" xfId="42918"/>
    <cellStyle name="Título 1 4" xfId="42919"/>
    <cellStyle name="Título 1 4 2" xfId="42920"/>
    <cellStyle name="Título 1 4 2 2" xfId="42921"/>
    <cellStyle name="Título 1 4 2_15-FINANCEIRAS" xfId="42922"/>
    <cellStyle name="Título 1 4 3" xfId="42923"/>
    <cellStyle name="Título 1 4 3 2" xfId="42924"/>
    <cellStyle name="Título 1 4 3_15-FINANCEIRAS" xfId="42925"/>
    <cellStyle name="Título 1 4 4" xfId="42926"/>
    <cellStyle name="Título 1 4 4 2" xfId="42927"/>
    <cellStyle name="Título 1 4 4_15-FINANCEIRAS" xfId="42928"/>
    <cellStyle name="Título 1 4 5" xfId="42929"/>
    <cellStyle name="Título 1 4_15-FINANCEIRAS" xfId="42930"/>
    <cellStyle name="Título 1 5" xfId="42931"/>
    <cellStyle name="Título 1 5 2" xfId="42932"/>
    <cellStyle name="Título 1 5 2 2" xfId="42933"/>
    <cellStyle name="Título 1 5 2_15-FINANCEIRAS" xfId="42934"/>
    <cellStyle name="Título 1 5 3" xfId="42935"/>
    <cellStyle name="Título 1 5 3 2" xfId="42936"/>
    <cellStyle name="Título 1 5 3_15-FINANCEIRAS" xfId="42937"/>
    <cellStyle name="Título 1 5 4" xfId="42938"/>
    <cellStyle name="Título 1 5 4 2" xfId="42939"/>
    <cellStyle name="Título 1 5 4_15-FINANCEIRAS" xfId="42940"/>
    <cellStyle name="Título 1 5 5" xfId="42941"/>
    <cellStyle name="Título 1 5_15-FINANCEIRAS" xfId="42942"/>
    <cellStyle name="Título 1 6" xfId="42943"/>
    <cellStyle name="Título 1 6 2" xfId="42944"/>
    <cellStyle name="Título 1 6 2 2" xfId="42945"/>
    <cellStyle name="Título 1 6 2_15-FINANCEIRAS" xfId="42946"/>
    <cellStyle name="Título 1 6 3" xfId="42947"/>
    <cellStyle name="Título 1 6 3 2" xfId="42948"/>
    <cellStyle name="Título 1 6 3_15-FINANCEIRAS" xfId="42949"/>
    <cellStyle name="Título 1 6 4" xfId="42950"/>
    <cellStyle name="Título 1 6 4 2" xfId="42951"/>
    <cellStyle name="Título 1 6 4_15-FINANCEIRAS" xfId="42952"/>
    <cellStyle name="Título 1 6 5" xfId="42953"/>
    <cellStyle name="Título 1 6_15-FINANCEIRAS" xfId="42954"/>
    <cellStyle name="Título 1 7" xfId="42955"/>
    <cellStyle name="Título 1 7 2" xfId="42956"/>
    <cellStyle name="Título 1 7 2 2" xfId="42957"/>
    <cellStyle name="Título 1 7 2_15-FINANCEIRAS" xfId="42958"/>
    <cellStyle name="Título 1 7 3" xfId="42959"/>
    <cellStyle name="Título 1 7 3 2" xfId="42960"/>
    <cellStyle name="Título 1 7 3_15-FINANCEIRAS" xfId="42961"/>
    <cellStyle name="Título 1 7 4" xfId="42962"/>
    <cellStyle name="Título 1 7 4 2" xfId="42963"/>
    <cellStyle name="Título 1 7 4_15-FINANCEIRAS" xfId="42964"/>
    <cellStyle name="Título 1 7 5" xfId="42965"/>
    <cellStyle name="Título 1 7_15-FINANCEIRAS" xfId="42966"/>
    <cellStyle name="Título 1 8" xfId="42967"/>
    <cellStyle name="Título 1 8 2" xfId="42968"/>
    <cellStyle name="Título 1 8_15-FINANCEIRAS" xfId="42969"/>
    <cellStyle name="Título 1 9" xfId="42970"/>
    <cellStyle name="Título 10" xfId="42971"/>
    <cellStyle name="Título 10 2" xfId="42972"/>
    <cellStyle name="Título 10 2 2" xfId="42973"/>
    <cellStyle name="Título 10 2_15-FINANCEIRAS" xfId="42974"/>
    <cellStyle name="Título 10 3" xfId="42975"/>
    <cellStyle name="Título 10 3 2" xfId="42976"/>
    <cellStyle name="Título 10 3_15-FINANCEIRAS" xfId="42977"/>
    <cellStyle name="Título 10 4" xfId="42978"/>
    <cellStyle name="Título 10 4 2" xfId="42979"/>
    <cellStyle name="Título 10 4_15-FINANCEIRAS" xfId="42980"/>
    <cellStyle name="Título 10 5" xfId="42981"/>
    <cellStyle name="Título 10_15-FINANCEIRAS" xfId="42982"/>
    <cellStyle name="Título 11" xfId="42983"/>
    <cellStyle name="Título 11 2" xfId="42984"/>
    <cellStyle name="Título 11_15-FINANCEIRAS" xfId="42985"/>
    <cellStyle name="Título 12" xfId="42986"/>
    <cellStyle name="Título 12 2" xfId="42987"/>
    <cellStyle name="Título 12_15-FINANCEIRAS" xfId="42988"/>
    <cellStyle name="Título 13" xfId="42989"/>
    <cellStyle name="Título 2 10" xfId="42990"/>
    <cellStyle name="Título 2 2" xfId="42991"/>
    <cellStyle name="Título 2 2 2" xfId="42992"/>
    <cellStyle name="Título 2 2 2 2" xfId="42993"/>
    <cellStyle name="Título 2 2 2_15-FINANCEIRAS" xfId="42994"/>
    <cellStyle name="Título 2 2 3" xfId="42995"/>
    <cellStyle name="Título 2 2 3 2" xfId="42996"/>
    <cellStyle name="Título 2 2 3_15-FINANCEIRAS" xfId="42997"/>
    <cellStyle name="Título 2 2 4" xfId="42998"/>
    <cellStyle name="Título 2 2 4 2" xfId="42999"/>
    <cellStyle name="Título 2 2 4_15-FINANCEIRAS" xfId="43000"/>
    <cellStyle name="Título 2 2 5" xfId="43001"/>
    <cellStyle name="Título 2 2 5 2" xfId="43002"/>
    <cellStyle name="Título 2 2 5_15-FINANCEIRAS" xfId="43003"/>
    <cellStyle name="Título 2 2 6" xfId="43004"/>
    <cellStyle name="Título 2 2 6 2" xfId="43005"/>
    <cellStyle name="Título 2 2 6_15-FINANCEIRAS" xfId="43006"/>
    <cellStyle name="Título 2 2 7" xfId="43007"/>
    <cellStyle name="Título 2 2_11_Combinação de neg. Zanin" xfId="43008"/>
    <cellStyle name="Título 2 3" xfId="43009"/>
    <cellStyle name="Título 2 3 2" xfId="43010"/>
    <cellStyle name="Título 2 3 2 2" xfId="43011"/>
    <cellStyle name="Título 2 3 2_15-FINANCEIRAS" xfId="43012"/>
    <cellStyle name="Título 2 3 3" xfId="43013"/>
    <cellStyle name="Título 2 3 3 2" xfId="43014"/>
    <cellStyle name="Título 2 3 3_15-FINANCEIRAS" xfId="43015"/>
    <cellStyle name="Título 2 3 4" xfId="43016"/>
    <cellStyle name="Título 2 3 4 2" xfId="43017"/>
    <cellStyle name="Título 2 3 4_15-FINANCEIRAS" xfId="43018"/>
    <cellStyle name="Título 2 3 5" xfId="43019"/>
    <cellStyle name="Título 2 3_11_Combinação de neg. Zanin" xfId="43020"/>
    <cellStyle name="Título 2 4" xfId="43021"/>
    <cellStyle name="Título 2 4 2" xfId="43022"/>
    <cellStyle name="Título 2 4 2 2" xfId="43023"/>
    <cellStyle name="Título 2 4 2_15-FINANCEIRAS" xfId="43024"/>
    <cellStyle name="Título 2 4 3" xfId="43025"/>
    <cellStyle name="Título 2 4 3 2" xfId="43026"/>
    <cellStyle name="Título 2 4 3_15-FINANCEIRAS" xfId="43027"/>
    <cellStyle name="Título 2 4 4" xfId="43028"/>
    <cellStyle name="Título 2 4 4 2" xfId="43029"/>
    <cellStyle name="Título 2 4 4_15-FINANCEIRAS" xfId="43030"/>
    <cellStyle name="Título 2 4 5" xfId="43031"/>
    <cellStyle name="Título 2 4_15-FINANCEIRAS" xfId="43032"/>
    <cellStyle name="Título 2 5" xfId="43033"/>
    <cellStyle name="Título 2 5 2" xfId="43034"/>
    <cellStyle name="Título 2 5 2 2" xfId="43035"/>
    <cellStyle name="Título 2 5 2_15-FINANCEIRAS" xfId="43036"/>
    <cellStyle name="Título 2 5 3" xfId="43037"/>
    <cellStyle name="Título 2 5 3 2" xfId="43038"/>
    <cellStyle name="Título 2 5 3_15-FINANCEIRAS" xfId="43039"/>
    <cellStyle name="Título 2 5 4" xfId="43040"/>
    <cellStyle name="Título 2 5 4 2" xfId="43041"/>
    <cellStyle name="Título 2 5 4_15-FINANCEIRAS" xfId="43042"/>
    <cellStyle name="Título 2 5 5" xfId="43043"/>
    <cellStyle name="Título 2 5_15-FINANCEIRAS" xfId="43044"/>
    <cellStyle name="Título 2 6" xfId="43045"/>
    <cellStyle name="Título 2 6 2" xfId="43046"/>
    <cellStyle name="Título 2 6 2 2" xfId="43047"/>
    <cellStyle name="Título 2 6 2_15-FINANCEIRAS" xfId="43048"/>
    <cellStyle name="Título 2 6 3" xfId="43049"/>
    <cellStyle name="Título 2 6 3 2" xfId="43050"/>
    <cellStyle name="Título 2 6 3_15-FINANCEIRAS" xfId="43051"/>
    <cellStyle name="Título 2 6 4" xfId="43052"/>
    <cellStyle name="Título 2 6 4 2" xfId="43053"/>
    <cellStyle name="Título 2 6 4_15-FINANCEIRAS" xfId="43054"/>
    <cellStyle name="Título 2 6 5" xfId="43055"/>
    <cellStyle name="Título 2 6_15-FINANCEIRAS" xfId="43056"/>
    <cellStyle name="Título 2 7" xfId="43057"/>
    <cellStyle name="Título 2 7 2" xfId="43058"/>
    <cellStyle name="Título 2 7 2 2" xfId="43059"/>
    <cellStyle name="Título 2 7 2_15-FINANCEIRAS" xfId="43060"/>
    <cellStyle name="Título 2 7 3" xfId="43061"/>
    <cellStyle name="Título 2 7 3 2" xfId="43062"/>
    <cellStyle name="Título 2 7 3_15-FINANCEIRAS" xfId="43063"/>
    <cellStyle name="Título 2 7 4" xfId="43064"/>
    <cellStyle name="Título 2 7 4 2" xfId="43065"/>
    <cellStyle name="Título 2 7 4_15-FINANCEIRAS" xfId="43066"/>
    <cellStyle name="Título 2 7 5" xfId="43067"/>
    <cellStyle name="Título 2 7_15-FINANCEIRAS" xfId="43068"/>
    <cellStyle name="Título 2 8" xfId="43069"/>
    <cellStyle name="Título 2 8 2" xfId="43070"/>
    <cellStyle name="Título 2 8_15-FINANCEIRAS" xfId="43071"/>
    <cellStyle name="Título 2 9" xfId="43072"/>
    <cellStyle name="Título 3 10" xfId="43073"/>
    <cellStyle name="Título 3 2" xfId="43074"/>
    <cellStyle name="Título 3 2 2" xfId="43075"/>
    <cellStyle name="Título 3 2 2 2" xfId="43076"/>
    <cellStyle name="Título 3 2 2_15-FINANCEIRAS" xfId="43077"/>
    <cellStyle name="Título 3 2 3" xfId="43078"/>
    <cellStyle name="Título 3 2 3 2" xfId="43079"/>
    <cellStyle name="Título 3 2 3_15-FINANCEIRAS" xfId="43080"/>
    <cellStyle name="Título 3 2 4" xfId="43081"/>
    <cellStyle name="Título 3 2 4 2" xfId="43082"/>
    <cellStyle name="Título 3 2 4_15-FINANCEIRAS" xfId="43083"/>
    <cellStyle name="Título 3 2 5" xfId="43084"/>
    <cellStyle name="Título 3 2 5 2" xfId="43085"/>
    <cellStyle name="Título 3 2 5_15-FINANCEIRAS" xfId="43086"/>
    <cellStyle name="Título 3 2 6" xfId="43087"/>
    <cellStyle name="Título 3 2 6 2" xfId="43088"/>
    <cellStyle name="Título 3 2 6_15-FINANCEIRAS" xfId="43089"/>
    <cellStyle name="Título 3 2 7" xfId="43090"/>
    <cellStyle name="Título 3 2_11_Combinação de neg. Zanin" xfId="43091"/>
    <cellStyle name="Título 3 3" xfId="43092"/>
    <cellStyle name="Título 3 3 2" xfId="43093"/>
    <cellStyle name="Título 3 3 2 2" xfId="43094"/>
    <cellStyle name="Título 3 3 2_15-FINANCEIRAS" xfId="43095"/>
    <cellStyle name="Título 3 3 3" xfId="43096"/>
    <cellStyle name="Título 3 3 3 2" xfId="43097"/>
    <cellStyle name="Título 3 3 3_15-FINANCEIRAS" xfId="43098"/>
    <cellStyle name="Título 3 3 4" xfId="43099"/>
    <cellStyle name="Título 3 3 4 2" xfId="43100"/>
    <cellStyle name="Título 3 3 4_15-FINANCEIRAS" xfId="43101"/>
    <cellStyle name="Título 3 3 5" xfId="43102"/>
    <cellStyle name="Título 3 3_15-FINANCEIRAS" xfId="43103"/>
    <cellStyle name="Título 3 4" xfId="43104"/>
    <cellStyle name="Título 3 4 2" xfId="43105"/>
    <cellStyle name="Título 3 4 2 2" xfId="43106"/>
    <cellStyle name="Título 3 4 2_15-FINANCEIRAS" xfId="43107"/>
    <cellStyle name="Título 3 4 3" xfId="43108"/>
    <cellStyle name="Título 3 4 3 2" xfId="43109"/>
    <cellStyle name="Título 3 4 3_15-FINANCEIRAS" xfId="43110"/>
    <cellStyle name="Título 3 4 4" xfId="43111"/>
    <cellStyle name="Título 3 4 4 2" xfId="43112"/>
    <cellStyle name="Título 3 4 4_15-FINANCEIRAS" xfId="43113"/>
    <cellStyle name="Título 3 4 5" xfId="43114"/>
    <cellStyle name="Título 3 4_15-FINANCEIRAS" xfId="43115"/>
    <cellStyle name="Título 3 5" xfId="43116"/>
    <cellStyle name="Título 3 5 2" xfId="43117"/>
    <cellStyle name="Título 3 5 2 2" xfId="43118"/>
    <cellStyle name="Título 3 5 2_15-FINANCEIRAS" xfId="43119"/>
    <cellStyle name="Título 3 5 3" xfId="43120"/>
    <cellStyle name="Título 3 5 3 2" xfId="43121"/>
    <cellStyle name="Título 3 5 3_15-FINANCEIRAS" xfId="43122"/>
    <cellStyle name="Título 3 5 4" xfId="43123"/>
    <cellStyle name="Título 3 5 4 2" xfId="43124"/>
    <cellStyle name="Título 3 5 4_15-FINANCEIRAS" xfId="43125"/>
    <cellStyle name="Título 3 5 5" xfId="43126"/>
    <cellStyle name="Título 3 5_15-FINANCEIRAS" xfId="43127"/>
    <cellStyle name="Título 3 6" xfId="43128"/>
    <cellStyle name="Título 3 6 2" xfId="43129"/>
    <cellStyle name="Título 3 6 2 2" xfId="43130"/>
    <cellStyle name="Título 3 6 2_15-FINANCEIRAS" xfId="43131"/>
    <cellStyle name="Título 3 6 3" xfId="43132"/>
    <cellStyle name="Título 3 6 3 2" xfId="43133"/>
    <cellStyle name="Título 3 6 3_15-FINANCEIRAS" xfId="43134"/>
    <cellStyle name="Título 3 6 4" xfId="43135"/>
    <cellStyle name="Título 3 6 4 2" xfId="43136"/>
    <cellStyle name="Título 3 6 4_15-FINANCEIRAS" xfId="43137"/>
    <cellStyle name="Título 3 6 5" xfId="43138"/>
    <cellStyle name="Título 3 6_15-FINANCEIRAS" xfId="43139"/>
    <cellStyle name="Título 3 7" xfId="43140"/>
    <cellStyle name="Título 3 7 2" xfId="43141"/>
    <cellStyle name="Título 3 7 2 2" xfId="43142"/>
    <cellStyle name="Título 3 7 2_15-FINANCEIRAS" xfId="43143"/>
    <cellStyle name="Título 3 7 3" xfId="43144"/>
    <cellStyle name="Título 3 7 3 2" xfId="43145"/>
    <cellStyle name="Título 3 7 3_15-FINANCEIRAS" xfId="43146"/>
    <cellStyle name="Título 3 7 4" xfId="43147"/>
    <cellStyle name="Título 3 7 4 2" xfId="43148"/>
    <cellStyle name="Título 3 7 4_15-FINANCEIRAS" xfId="43149"/>
    <cellStyle name="Título 3 7 5" xfId="43150"/>
    <cellStyle name="Título 3 7_15-FINANCEIRAS" xfId="43151"/>
    <cellStyle name="Título 3 8" xfId="43152"/>
    <cellStyle name="Título 3 8 2" xfId="43153"/>
    <cellStyle name="Título 3 8_15-FINANCEIRAS" xfId="43154"/>
    <cellStyle name="Título 3 9" xfId="43155"/>
    <cellStyle name="Título 4 10" xfId="43156"/>
    <cellStyle name="Título 4 10 2" xfId="43157"/>
    <cellStyle name="Título 4 10 3" xfId="43158"/>
    <cellStyle name="Título 4 11" xfId="43159"/>
    <cellStyle name="Título 4 11 2" xfId="43160"/>
    <cellStyle name="Título 4 12" xfId="43161"/>
    <cellStyle name="Título 4 13" xfId="43162"/>
    <cellStyle name="Título 4 14" xfId="43163"/>
    <cellStyle name="Título 4 15" xfId="43164"/>
    <cellStyle name="Título 4 16" xfId="43165"/>
    <cellStyle name="Título 4 17" xfId="43166"/>
    <cellStyle name="Título 4 2" xfId="43167"/>
    <cellStyle name="Título 4 2 2" xfId="43168"/>
    <cellStyle name="Título 4 2 2 2" xfId="43169"/>
    <cellStyle name="Título 4 2 2_15-FINANCEIRAS" xfId="43170"/>
    <cellStyle name="Título 4 2 3" xfId="43171"/>
    <cellStyle name="Título 4 2 3 2" xfId="43172"/>
    <cellStyle name="Título 4 2 3_15-FINANCEIRAS" xfId="43173"/>
    <cellStyle name="Título 4 2 4" xfId="43174"/>
    <cellStyle name="Título 4 2 4 2" xfId="43175"/>
    <cellStyle name="Título 4 2 4_15-FINANCEIRAS" xfId="43176"/>
    <cellStyle name="Título 4 2 5" xfId="43177"/>
    <cellStyle name="Título 4 2 5 2" xfId="43178"/>
    <cellStyle name="Título 4 2 5_15-FINANCEIRAS" xfId="43179"/>
    <cellStyle name="Título 4 2 6" xfId="43180"/>
    <cellStyle name="Título 4 2 6 2" xfId="43181"/>
    <cellStyle name="Título 4 2 6_15-FINANCEIRAS" xfId="43182"/>
    <cellStyle name="Título 4 2 7" xfId="43183"/>
    <cellStyle name="Título 4 2_11_Combinação de neg. Zanin" xfId="43184"/>
    <cellStyle name="Título 4 3" xfId="43185"/>
    <cellStyle name="Título 4 3 2" xfId="43186"/>
    <cellStyle name="Título 4 3 2 2" xfId="43187"/>
    <cellStyle name="Título 4 3 2_15-FINANCEIRAS" xfId="43188"/>
    <cellStyle name="Título 4 3 3" xfId="43189"/>
    <cellStyle name="Título 4 3 3 2" xfId="43190"/>
    <cellStyle name="Título 4 3 3_15-FINANCEIRAS" xfId="43191"/>
    <cellStyle name="Título 4 3 4" xfId="43192"/>
    <cellStyle name="Título 4 3 4 2" xfId="43193"/>
    <cellStyle name="Título 4 3 4_15-FINANCEIRAS" xfId="43194"/>
    <cellStyle name="Título 4 3 5" xfId="43195"/>
    <cellStyle name="Título 4 3_15-FINANCEIRAS" xfId="43196"/>
    <cellStyle name="Título 4 4" xfId="43197"/>
    <cellStyle name="Título 4 4 2" xfId="43198"/>
    <cellStyle name="Título 4 4 2 2" xfId="43199"/>
    <cellStyle name="Título 4 4 2_15-FINANCEIRAS" xfId="43200"/>
    <cellStyle name="Título 4 4 3" xfId="43201"/>
    <cellStyle name="Título 4 4 3 2" xfId="43202"/>
    <cellStyle name="Título 4 4 3_15-FINANCEIRAS" xfId="43203"/>
    <cellStyle name="Título 4 4 4" xfId="43204"/>
    <cellStyle name="Título 4 4 4 2" xfId="43205"/>
    <cellStyle name="Título 4 4 4_15-FINANCEIRAS" xfId="43206"/>
    <cellStyle name="Título 4 4 5" xfId="43207"/>
    <cellStyle name="Título 4 4_15-FINANCEIRAS" xfId="43208"/>
    <cellStyle name="Título 4 5" xfId="43209"/>
    <cellStyle name="Título 4 5 2" xfId="43210"/>
    <cellStyle name="Título 4 5 2 2" xfId="43211"/>
    <cellStyle name="Título 4 5 2_15-FINANCEIRAS" xfId="43212"/>
    <cellStyle name="Título 4 5 3" xfId="43213"/>
    <cellStyle name="Título 4 5 3 2" xfId="43214"/>
    <cellStyle name="Título 4 5 3_15-FINANCEIRAS" xfId="43215"/>
    <cellStyle name="Título 4 5 4" xfId="43216"/>
    <cellStyle name="Título 4 5 4 2" xfId="43217"/>
    <cellStyle name="Título 4 5 4_15-FINANCEIRAS" xfId="43218"/>
    <cellStyle name="Título 4 5 5" xfId="43219"/>
    <cellStyle name="Título 4 5_15-FINANCEIRAS" xfId="43220"/>
    <cellStyle name="Título 4 6" xfId="43221"/>
    <cellStyle name="Título 4 6 2" xfId="43222"/>
    <cellStyle name="Título 4 6 2 2" xfId="43223"/>
    <cellStyle name="Título 4 6 2_15-FINANCEIRAS" xfId="43224"/>
    <cellStyle name="Título 4 6 3" xfId="43225"/>
    <cellStyle name="Título 4 6 3 2" xfId="43226"/>
    <cellStyle name="Título 4 6 3_15-FINANCEIRAS" xfId="43227"/>
    <cellStyle name="Título 4 6 4" xfId="43228"/>
    <cellStyle name="Título 4 6 4 2" xfId="43229"/>
    <cellStyle name="Título 4 6 4_15-FINANCEIRAS" xfId="43230"/>
    <cellStyle name="Título 4 6 5" xfId="43231"/>
    <cellStyle name="Título 4 6_15-FINANCEIRAS" xfId="43232"/>
    <cellStyle name="Título 4 7" xfId="43233"/>
    <cellStyle name="Título 4 7 2" xfId="43234"/>
    <cellStyle name="Título 4 7 2 2" xfId="43235"/>
    <cellStyle name="Título 4 7 2_15-FINANCEIRAS" xfId="43236"/>
    <cellStyle name="Título 4 7 3" xfId="43237"/>
    <cellStyle name="Título 4 7 3 2" xfId="43238"/>
    <cellStyle name="Título 4 7 3_15-FINANCEIRAS" xfId="43239"/>
    <cellStyle name="Título 4 7 4" xfId="43240"/>
    <cellStyle name="Título 4 7 4 2" xfId="43241"/>
    <cellStyle name="Título 4 7 4_15-FINANCEIRAS" xfId="43242"/>
    <cellStyle name="Título 4 7 5" xfId="43243"/>
    <cellStyle name="Título 4 7_15-FINANCEIRAS" xfId="43244"/>
    <cellStyle name="Título 4 8" xfId="43245"/>
    <cellStyle name="Título 4 8 2" xfId="43246"/>
    <cellStyle name="Título 4 8_15-FINANCEIRAS" xfId="43247"/>
    <cellStyle name="Título 4 9" xfId="43248"/>
    <cellStyle name="Título 5" xfId="43249"/>
    <cellStyle name="Título 5 2" xfId="43250"/>
    <cellStyle name="Título 5 2 2" xfId="43251"/>
    <cellStyle name="Título 5 2_15-FINANCEIRAS" xfId="43252"/>
    <cellStyle name="Título 5 3" xfId="43253"/>
    <cellStyle name="Título 5 3 2" xfId="43254"/>
    <cellStyle name="Título 5 3_15-FINANCEIRAS" xfId="43255"/>
    <cellStyle name="Título 5 4" xfId="43256"/>
    <cellStyle name="Título 5 4 2" xfId="43257"/>
    <cellStyle name="Título 5 4_15-FINANCEIRAS" xfId="43258"/>
    <cellStyle name="Título 5 5" xfId="43259"/>
    <cellStyle name="Título 5 5 2" xfId="43260"/>
    <cellStyle name="Título 5 5_15-FINANCEIRAS" xfId="43261"/>
    <cellStyle name="Título 5 6" xfId="43262"/>
    <cellStyle name="Título 5 6 2" xfId="43263"/>
    <cellStyle name="Título 5 6_15-FINANCEIRAS" xfId="43264"/>
    <cellStyle name="Título 5 7" xfId="43265"/>
    <cellStyle name="Título 5_11_Combinação de neg. Zanin" xfId="43266"/>
    <cellStyle name="Título 6" xfId="43267"/>
    <cellStyle name="Título 6 2" xfId="43268"/>
    <cellStyle name="Título 6 2 2" xfId="43269"/>
    <cellStyle name="Título 6 2_15-FINANCEIRAS" xfId="43270"/>
    <cellStyle name="Título 6 3" xfId="43271"/>
    <cellStyle name="Título 6 3 2" xfId="43272"/>
    <cellStyle name="Título 6 3_15-FINANCEIRAS" xfId="43273"/>
    <cellStyle name="Título 6 4" xfId="43274"/>
    <cellStyle name="Título 6 4 2" xfId="43275"/>
    <cellStyle name="Título 6 4_15-FINANCEIRAS" xfId="43276"/>
    <cellStyle name="Título 6 5" xfId="43277"/>
    <cellStyle name="Título 6_15-FINANCEIRAS" xfId="43278"/>
    <cellStyle name="Título 7" xfId="43279"/>
    <cellStyle name="Título 7 2" xfId="43280"/>
    <cellStyle name="Título 7 2 2" xfId="43281"/>
    <cellStyle name="Título 7 2_15-FINANCEIRAS" xfId="43282"/>
    <cellStyle name="Título 7 3" xfId="43283"/>
    <cellStyle name="Título 7 3 2" xfId="43284"/>
    <cellStyle name="Título 7 3_15-FINANCEIRAS" xfId="43285"/>
    <cellStyle name="Título 7 4" xfId="43286"/>
    <cellStyle name="Título 7 4 2" xfId="43287"/>
    <cellStyle name="Título 7 4_15-FINANCEIRAS" xfId="43288"/>
    <cellStyle name="Título 7 5" xfId="43289"/>
    <cellStyle name="Título 7_15-FINANCEIRAS" xfId="43290"/>
    <cellStyle name="Título 8" xfId="43291"/>
    <cellStyle name="Título 8 2" xfId="43292"/>
    <cellStyle name="Título 8 2 2" xfId="43293"/>
    <cellStyle name="Título 8 2_15-FINANCEIRAS" xfId="43294"/>
    <cellStyle name="Título 8 3" xfId="43295"/>
    <cellStyle name="Título 8 3 2" xfId="43296"/>
    <cellStyle name="Título 8 3_15-FINANCEIRAS" xfId="43297"/>
    <cellStyle name="Título 8 4" xfId="43298"/>
    <cellStyle name="Título 8 4 2" xfId="43299"/>
    <cellStyle name="Título 8 4_15-FINANCEIRAS" xfId="43300"/>
    <cellStyle name="Título 8 5" xfId="43301"/>
    <cellStyle name="Título 8_15-FINANCEIRAS" xfId="43302"/>
    <cellStyle name="Título 9" xfId="43303"/>
    <cellStyle name="Título 9 2" xfId="43304"/>
    <cellStyle name="Título 9 2 2" xfId="43305"/>
    <cellStyle name="Título 9 2_15-FINANCEIRAS" xfId="43306"/>
    <cellStyle name="Título 9 3" xfId="43307"/>
    <cellStyle name="Título 9 3 2" xfId="43308"/>
    <cellStyle name="Título 9 3_15-FINANCEIRAS" xfId="43309"/>
    <cellStyle name="Título 9 4" xfId="43310"/>
    <cellStyle name="Título 9 4 2" xfId="43311"/>
    <cellStyle name="Título 9 4_15-FINANCEIRAS" xfId="43312"/>
    <cellStyle name="Título 9 5" xfId="43313"/>
    <cellStyle name="Título 9_15-FINANCEIRAS" xfId="43314"/>
    <cellStyle name="Titulo de conta" xfId="43315"/>
    <cellStyle name="Titulo1" xfId="43316"/>
    <cellStyle name="Título1" xfId="43317"/>
    <cellStyle name="Titulo1 2" xfId="43318"/>
    <cellStyle name="Titulo1_15-FINANCEIRAS" xfId="43319"/>
    <cellStyle name="Titulo2" xfId="43320"/>
    <cellStyle name="Título2" xfId="43321"/>
    <cellStyle name="Titulo2 2" xfId="43322"/>
    <cellStyle name="Titulo2_15-FINANCEIRAS" xfId="43323"/>
    <cellStyle name="TituloJoia" xfId="43324"/>
    <cellStyle name="titulomov" xfId="43325"/>
    <cellStyle name="Titulos" xfId="43326"/>
    <cellStyle name="Títulos" xfId="43327"/>
    <cellStyle name="Titulos1" xfId="43328"/>
    <cellStyle name="TitulosP" xfId="43329"/>
    <cellStyle name="Todos" xfId="43330"/>
    <cellStyle name="Top Edge" xfId="43331"/>
    <cellStyle name="TopGrey" xfId="43332"/>
    <cellStyle name="TopGrey 2" xfId="43333"/>
    <cellStyle name="TopGrey_15-FINANCEIRAS" xfId="43334"/>
    <cellStyle name="Totais LP" xfId="43335"/>
    <cellStyle name="Total 10" xfId="43336"/>
    <cellStyle name="Total 11" xfId="43337"/>
    <cellStyle name="total 11 2" xfId="43338"/>
    <cellStyle name="Total 12" xfId="43339"/>
    <cellStyle name="Total 13" xfId="43340"/>
    <cellStyle name="Total 14" xfId="43341"/>
    <cellStyle name="Total 15" xfId="43342"/>
    <cellStyle name="Total 16" xfId="43343"/>
    <cellStyle name="Total 17" xfId="43344"/>
    <cellStyle name="Total 18" xfId="43345"/>
    <cellStyle name="Total 19" xfId="43346"/>
    <cellStyle name="Total 2" xfId="43347"/>
    <cellStyle name="Total 2 2" xfId="43348"/>
    <cellStyle name="Total 2 2 2" xfId="43349"/>
    <cellStyle name="Total 2 2 2 2" xfId="43350"/>
    <cellStyle name="Total 2 2 2_15-FINANCEIRAS" xfId="43351"/>
    <cellStyle name="Total 2 2 3" xfId="43352"/>
    <cellStyle name="Total 2 2_15-FINANCEIRAS" xfId="43353"/>
    <cellStyle name="Total 2 3" xfId="43354"/>
    <cellStyle name="Total 2 3 2" xfId="43355"/>
    <cellStyle name="Total 2 3 2 2" xfId="43356"/>
    <cellStyle name="Total 2 3 2_15-FINANCEIRAS" xfId="43357"/>
    <cellStyle name="Total 2 3 3" xfId="43358"/>
    <cellStyle name="Total 2 3_15-FINANCEIRAS" xfId="43359"/>
    <cellStyle name="Total 2 4" xfId="43360"/>
    <cellStyle name="Total 2 4 2" xfId="43361"/>
    <cellStyle name="Total 2 4 2 2" xfId="43362"/>
    <cellStyle name="Total 2 4 2_15-FINANCEIRAS" xfId="43363"/>
    <cellStyle name="Total 2 4 3" xfId="43364"/>
    <cellStyle name="Total 2 4_15-FINANCEIRAS" xfId="43365"/>
    <cellStyle name="Total 2 5" xfId="43366"/>
    <cellStyle name="Total 2 5 2" xfId="43367"/>
    <cellStyle name="Total 2 5 2 2" xfId="43368"/>
    <cellStyle name="Total 2 5 2_15-FINANCEIRAS" xfId="43369"/>
    <cellStyle name="Total 2 5 3" xfId="43370"/>
    <cellStyle name="Total 2 5_15-FINANCEIRAS" xfId="43371"/>
    <cellStyle name="Total 2 6" xfId="43372"/>
    <cellStyle name="Total 2 6 2" xfId="43373"/>
    <cellStyle name="Total 2 6_15-FINANCEIRAS" xfId="43374"/>
    <cellStyle name="Total 2 7" xfId="43375"/>
    <cellStyle name="Total 2_11_Combinação de neg. Zanin" xfId="43376"/>
    <cellStyle name="Total 20" xfId="43377"/>
    <cellStyle name="Total 21" xfId="43378"/>
    <cellStyle name="Total 22" xfId="43379"/>
    <cellStyle name="Total 23" xfId="43380"/>
    <cellStyle name="Total 24" xfId="43381"/>
    <cellStyle name="Total 25" xfId="43382"/>
    <cellStyle name="Total 26" xfId="43383"/>
    <cellStyle name="Total 27" xfId="43384"/>
    <cellStyle name="Total 28" xfId="43385"/>
    <cellStyle name="Total 29" xfId="43386"/>
    <cellStyle name="Total 3" xfId="43387"/>
    <cellStyle name="Total 3 2" xfId="43388"/>
    <cellStyle name="Total 3 2 2" xfId="43389"/>
    <cellStyle name="Total 3 2 2 2" xfId="43390"/>
    <cellStyle name="Total 3 2 2_15-FINANCEIRAS" xfId="43391"/>
    <cellStyle name="Total 3 2 3" xfId="43392"/>
    <cellStyle name="Total 3 2_15-FINANCEIRAS" xfId="43393"/>
    <cellStyle name="Total 3 3" xfId="43394"/>
    <cellStyle name="Total 3 3 2" xfId="43395"/>
    <cellStyle name="Total 3 3_15-FINANCEIRAS" xfId="43396"/>
    <cellStyle name="Total 3 4" xfId="43397"/>
    <cellStyle name="Total 3 4 2" xfId="43398"/>
    <cellStyle name="Total 3 4_15-FINANCEIRAS" xfId="43399"/>
    <cellStyle name="Total 3 5" xfId="43400"/>
    <cellStyle name="Total 3 5 2" xfId="43401"/>
    <cellStyle name="Total 3 5_15-FINANCEIRAS" xfId="43402"/>
    <cellStyle name="Total 3 6" xfId="43403"/>
    <cellStyle name="Total 3 6 2" xfId="43404"/>
    <cellStyle name="Total 3 6_15-FINANCEIRAS" xfId="43405"/>
    <cellStyle name="Total 3 7" xfId="43406"/>
    <cellStyle name="Total 3_15-FINANCEIRAS" xfId="43407"/>
    <cellStyle name="Total 30" xfId="43408"/>
    <cellStyle name="Total 31" xfId="43409"/>
    <cellStyle name="Total 32" xfId="43410"/>
    <cellStyle name="Total 33" xfId="43411"/>
    <cellStyle name="Total 34" xfId="43412"/>
    <cellStyle name="Total 35" xfId="43413"/>
    <cellStyle name="Total 35 2" xfId="43414"/>
    <cellStyle name="total 35 3" xfId="43415"/>
    <cellStyle name="Total 36" xfId="43416"/>
    <cellStyle name="total 36 2" xfId="43417"/>
    <cellStyle name="Total 37" xfId="43418"/>
    <cellStyle name="total 37 2" xfId="43419"/>
    <cellStyle name="Total 38" xfId="43420"/>
    <cellStyle name="total 38 2" xfId="43421"/>
    <cellStyle name="Total 39" xfId="43422"/>
    <cellStyle name="total 39 2" xfId="43423"/>
    <cellStyle name="Total 4" xfId="43424"/>
    <cellStyle name="Total 4 2" xfId="43425"/>
    <cellStyle name="Total 4 2 2" xfId="43426"/>
    <cellStyle name="Total 4 2_15-FINANCEIRAS" xfId="43427"/>
    <cellStyle name="Total 4 3" xfId="43428"/>
    <cellStyle name="Total 4 3 2" xfId="43429"/>
    <cellStyle name="Total 4 3_15-FINANCEIRAS" xfId="43430"/>
    <cellStyle name="Total 4 4" xfId="43431"/>
    <cellStyle name="Total 4 4 2" xfId="43432"/>
    <cellStyle name="Total 4 4_15-FINANCEIRAS" xfId="43433"/>
    <cellStyle name="Total 4 5" xfId="43434"/>
    <cellStyle name="Total 4_15-FINANCEIRAS" xfId="43435"/>
    <cellStyle name="Total 40" xfId="43436"/>
    <cellStyle name="total 40 2" xfId="43437"/>
    <cellStyle name="Total 41" xfId="43438"/>
    <cellStyle name="Total 41 2" xfId="43439"/>
    <cellStyle name="Total 42" xfId="43440"/>
    <cellStyle name="total 42 2" xfId="43441"/>
    <cellStyle name="Total 43" xfId="43442"/>
    <cellStyle name="Total 44" xfId="43443"/>
    <cellStyle name="Total 45" xfId="43444"/>
    <cellStyle name="Total 46" xfId="43445"/>
    <cellStyle name="Total 5" xfId="43446"/>
    <cellStyle name="Total 5 2" xfId="43447"/>
    <cellStyle name="Total 5 2 2" xfId="43448"/>
    <cellStyle name="Total 5 2_15-FINANCEIRAS" xfId="43449"/>
    <cellStyle name="Total 5 3" xfId="43450"/>
    <cellStyle name="Total 5 3 2" xfId="43451"/>
    <cellStyle name="Total 5 3_15-FINANCEIRAS" xfId="43452"/>
    <cellStyle name="Total 5 4" xfId="43453"/>
    <cellStyle name="Total 5 4 2" xfId="43454"/>
    <cellStyle name="Total 5 4_15-FINANCEIRAS" xfId="43455"/>
    <cellStyle name="Total 5 5" xfId="43456"/>
    <cellStyle name="Total 5_15-FINANCEIRAS" xfId="43457"/>
    <cellStyle name="Total 6" xfId="43458"/>
    <cellStyle name="Total 6 2" xfId="43459"/>
    <cellStyle name="Total 6 2 2" xfId="43460"/>
    <cellStyle name="Total 6 2_15-FINANCEIRAS" xfId="43461"/>
    <cellStyle name="Total 6 3" xfId="43462"/>
    <cellStyle name="Total 6 3 2" xfId="43463"/>
    <cellStyle name="Total 6 3_15-FINANCEIRAS" xfId="43464"/>
    <cellStyle name="Total 6 4" xfId="43465"/>
    <cellStyle name="Total 6 4 2" xfId="43466"/>
    <cellStyle name="Total 6 4_15-FINANCEIRAS" xfId="43467"/>
    <cellStyle name="Total 6 5" xfId="43468"/>
    <cellStyle name="Total 6_15-FINANCEIRAS" xfId="43469"/>
    <cellStyle name="Total 7" xfId="43470"/>
    <cellStyle name="Total 7 2" xfId="43471"/>
    <cellStyle name="Total 7 2 2" xfId="43472"/>
    <cellStyle name="Total 7 2_15-FINANCEIRAS" xfId="43473"/>
    <cellStyle name="Total 7 3" xfId="43474"/>
    <cellStyle name="Total 7 3 2" xfId="43475"/>
    <cellStyle name="Total 7 3_15-FINANCEIRAS" xfId="43476"/>
    <cellStyle name="Total 7 4" xfId="43477"/>
    <cellStyle name="Total 7 4 2" xfId="43478"/>
    <cellStyle name="Total 7 4_15-FINANCEIRAS" xfId="43479"/>
    <cellStyle name="Total 7 5" xfId="43480"/>
    <cellStyle name="Total 7_15-FINANCEIRAS" xfId="43481"/>
    <cellStyle name="Total 8" xfId="43482"/>
    <cellStyle name="Total 8 2" xfId="43483"/>
    <cellStyle name="Total 8 3" xfId="43484"/>
    <cellStyle name="Total 8_15-FINANCEIRAS" xfId="43485"/>
    <cellStyle name="Total 9" xfId="43486"/>
    <cellStyle name="Total 9 2" xfId="43487"/>
    <cellStyle name="Total 9_15-FINANCEIRAS" xfId="43488"/>
    <cellStyle name="Total1" xfId="43489"/>
    <cellStyle name="totalbalan" xfId="43490"/>
    <cellStyle name="Tpc" xfId="43491"/>
    <cellStyle name="Tpc-1" xfId="43492"/>
    <cellStyle name="ubordinated Debt" xfId="43493"/>
    <cellStyle name="Ufir" xfId="43494"/>
    <cellStyle name="Valores[2]" xfId="43495"/>
    <cellStyle name="Valores[4]" xfId="43496"/>
    <cellStyle name="ValoresSaldo[2]" xfId="43497"/>
    <cellStyle name="Valuta (0)_1999" xfId="43498"/>
    <cellStyle name="Verificar Célula" xfId="43499"/>
    <cellStyle name="VINHAÇA" xfId="43500"/>
    <cellStyle name="VINHAÇA 2" xfId="43501"/>
    <cellStyle name="VINHAÇA_15-FINANCEIRAS" xfId="43502"/>
    <cellStyle name="Vírgula" xfId="1" builtinId="3"/>
    <cellStyle name="Vírgula 10" xfId="43503"/>
    <cellStyle name="Vírgula 11" xfId="43504"/>
    <cellStyle name="Vírgula 12" xfId="43505"/>
    <cellStyle name="Vírgula 13" xfId="43506"/>
    <cellStyle name="Vírgula 13 2" xfId="43507"/>
    <cellStyle name="Vírgula 14" xfId="43508"/>
    <cellStyle name="Vírgula 15" xfId="43509"/>
    <cellStyle name="Vírgula 2" xfId="43510"/>
    <cellStyle name="Vírgula 2 2" xfId="43511"/>
    <cellStyle name="Vírgula 2 4" xfId="43512"/>
    <cellStyle name="Vírgula 2_15-FINANCEIRAS" xfId="43513"/>
    <cellStyle name="Vírgula 3" xfId="43514"/>
    <cellStyle name="Vírgula 3 2" xfId="43515"/>
    <cellStyle name="Vírgula 3 2 2" xfId="43516"/>
    <cellStyle name="Vírgula 3 2 2 2" xfId="43517"/>
    <cellStyle name="Vírgula 3 2 2 2 2" xfId="43518"/>
    <cellStyle name="Vírgula 3 2 2 2 2 2" xfId="43519"/>
    <cellStyle name="Vírgula 3 2 2 2 2 2 2" xfId="43520"/>
    <cellStyle name="Vírgula 3 2 2 2 2 3" xfId="43521"/>
    <cellStyle name="Vírgula 3 2 2 2 2 4" xfId="43522"/>
    <cellStyle name="Vírgula 3 2 2 2 3" xfId="43523"/>
    <cellStyle name="Vírgula 3 2 2 2 3 2" xfId="43524"/>
    <cellStyle name="Vírgula 3 2 2 2 3 3" xfId="43525"/>
    <cellStyle name="Vírgula 3 2 2 2 4" xfId="43526"/>
    <cellStyle name="Vírgula 3 2 2 2 5" xfId="43527"/>
    <cellStyle name="Vírgula 3 2 2 2 6" xfId="43528"/>
    <cellStyle name="Vírgula 3 2 2 3" xfId="43529"/>
    <cellStyle name="Vírgula 3 2 2 3 2" xfId="43530"/>
    <cellStyle name="Vírgula 3 2 2 3 2 2" xfId="43531"/>
    <cellStyle name="Vírgula 3 2 2 3 2 2 2" xfId="43532"/>
    <cellStyle name="Vírgula 3 2 2 3 2 3" xfId="43533"/>
    <cellStyle name="Vírgula 3 2 2 3 2 4" xfId="43534"/>
    <cellStyle name="Vírgula 3 2 2 3 3" xfId="43535"/>
    <cellStyle name="Vírgula 3 2 2 3 3 2" xfId="43536"/>
    <cellStyle name="Vírgula 3 2 2 3 4" xfId="43537"/>
    <cellStyle name="Vírgula 3 2 2 3 5" xfId="43538"/>
    <cellStyle name="Vírgula 3 2 2 4" xfId="43539"/>
    <cellStyle name="Vírgula 3 2 2 4 2" xfId="43540"/>
    <cellStyle name="Vírgula 3 2 2 4 2 2" xfId="43541"/>
    <cellStyle name="Vírgula 3 2 2 4 3" xfId="43542"/>
    <cellStyle name="Vírgula 3 2 2 4 4" xfId="43543"/>
    <cellStyle name="Vírgula 3 2 2 5" xfId="43544"/>
    <cellStyle name="Vírgula 3 2 2 5 2" xfId="43545"/>
    <cellStyle name="Vírgula 3 2 2 5 3" xfId="43546"/>
    <cellStyle name="Vírgula 3 2 2 6" xfId="43547"/>
    <cellStyle name="Vírgula 3 2 2 6 2" xfId="43548"/>
    <cellStyle name="Vírgula 3 2 2 7" xfId="43549"/>
    <cellStyle name="Vírgula 3 2 2 7 2" xfId="43550"/>
    <cellStyle name="Vírgula 3 2 2 8" xfId="43551"/>
    <cellStyle name="Vírgula 3 2 3" xfId="43552"/>
    <cellStyle name="Vírgula 3 2 3 2" xfId="43553"/>
    <cellStyle name="Vírgula 3 2 3 2 2" xfId="43554"/>
    <cellStyle name="Vírgula 3 2 3 2 2 2" xfId="43555"/>
    <cellStyle name="Vírgula 3 2 3 2 3" xfId="43556"/>
    <cellStyle name="Vírgula 3 2 3 2 4" xfId="43557"/>
    <cellStyle name="Vírgula 3 2 3 3" xfId="43558"/>
    <cellStyle name="Vírgula 3 2 3 3 2" xfId="43559"/>
    <cellStyle name="Vírgula 3 2 3 4" xfId="43560"/>
    <cellStyle name="Vírgula 3 2 3 5" xfId="43561"/>
    <cellStyle name="Vírgula 3 2 4" xfId="43562"/>
    <cellStyle name="Vírgula 3 2 4 2" xfId="43563"/>
    <cellStyle name="Vírgula 3 2 5" xfId="43564"/>
    <cellStyle name="Vírgula 3 2 5 2" xfId="43565"/>
    <cellStyle name="Vírgula 3 2 5 2 2" xfId="43566"/>
    <cellStyle name="Vírgula 3 2 5 3" xfId="43567"/>
    <cellStyle name="Vírgula 3 2 5 4" xfId="43568"/>
    <cellStyle name="Vírgula 3 2 6" xfId="43569"/>
    <cellStyle name="Vírgula 3 2 6 2" xfId="43570"/>
    <cellStyle name="Vírgula 3 2 6 3" xfId="43571"/>
    <cellStyle name="Vírgula 3 2 7" xfId="43572"/>
    <cellStyle name="Vírgula 3 2 8" xfId="43573"/>
    <cellStyle name="Vírgula 3 3" xfId="43574"/>
    <cellStyle name="Vírgula 3 3 2" xfId="43575"/>
    <cellStyle name="Vírgula 3 3 2 2" xfId="43576"/>
    <cellStyle name="Vírgula 3 3 2 2 2" xfId="43577"/>
    <cellStyle name="Vírgula 3 3 2 3" xfId="43578"/>
    <cellStyle name="Vírgula 3 3 2 4" xfId="43579"/>
    <cellStyle name="Vírgula 3 3 3" xfId="43580"/>
    <cellStyle name="Vírgula 3 3 3 2" xfId="43581"/>
    <cellStyle name="Vírgula 3 3 3 3" xfId="43582"/>
    <cellStyle name="Vírgula 3 3 4" xfId="43583"/>
    <cellStyle name="Vírgula 3 3 5" xfId="43584"/>
    <cellStyle name="Vírgula 3 3 6" xfId="43585"/>
    <cellStyle name="Vírgula 3 4" xfId="43586"/>
    <cellStyle name="Vírgula 3 4 2" xfId="43587"/>
    <cellStyle name="Vírgula 3 4 2 2" xfId="43588"/>
    <cellStyle name="Vírgula 3 4 2 2 2" xfId="43589"/>
    <cellStyle name="Vírgula 3 4 2 3" xfId="43590"/>
    <cellStyle name="Vírgula 3 4 2 4" xfId="43591"/>
    <cellStyle name="Vírgula 3 4 3" xfId="43592"/>
    <cellStyle name="Vírgula 3 4 3 2" xfId="43593"/>
    <cellStyle name="Vírgula 3 4 4" xfId="43594"/>
    <cellStyle name="Vírgula 3 4 5" xfId="43595"/>
    <cellStyle name="Vírgula 3 5" xfId="43596"/>
    <cellStyle name="Vírgula 3 5 2" xfId="43597"/>
    <cellStyle name="Vírgula 3 5 2 2" xfId="43598"/>
    <cellStyle name="Vírgula 3 5 3" xfId="43599"/>
    <cellStyle name="Vírgula 3 5 4" xfId="43600"/>
    <cellStyle name="Vírgula 3 6" xfId="43601"/>
    <cellStyle name="Vírgula 3 6 2" xfId="43602"/>
    <cellStyle name="Vírgula 3 6 3" xfId="43603"/>
    <cellStyle name="Vírgula 3 7" xfId="43604"/>
    <cellStyle name="Vírgula 3 7 2" xfId="43605"/>
    <cellStyle name="Vírgula 3 8" xfId="43606"/>
    <cellStyle name="Vírgula 3_COMGAS" xfId="43607"/>
    <cellStyle name="Vírgula 4" xfId="43608"/>
    <cellStyle name="Vírgula 5" xfId="43609"/>
    <cellStyle name="Vírgula 5 2" xfId="43610"/>
    <cellStyle name="Vírgula 5 2 2" xfId="43611"/>
    <cellStyle name="Vírgula 5 2 2 2" xfId="43612"/>
    <cellStyle name="Vírgula 5 2 2 2 2" xfId="43613"/>
    <cellStyle name="Vírgula 5 2 2 2 2 2" xfId="43614"/>
    <cellStyle name="Vírgula 5 2 2 2 3" xfId="43615"/>
    <cellStyle name="Vírgula 5 2 2 2 4" xfId="43616"/>
    <cellStyle name="Vírgula 5 2 2 3" xfId="43617"/>
    <cellStyle name="Vírgula 5 2 2 3 2" xfId="43618"/>
    <cellStyle name="Vírgula 5 2 2 3 3" xfId="43619"/>
    <cellStyle name="Vírgula 5 2 2 4" xfId="43620"/>
    <cellStyle name="Vírgula 5 2 2 5" xfId="43621"/>
    <cellStyle name="Vírgula 5 2 2 6" xfId="43622"/>
    <cellStyle name="Vírgula 5 2 3" xfId="43623"/>
    <cellStyle name="Vírgula 5 2 3 2" xfId="43624"/>
    <cellStyle name="Vírgula 5 2 3 2 2" xfId="43625"/>
    <cellStyle name="Vírgula 5 2 3 2 2 2" xfId="43626"/>
    <cellStyle name="Vírgula 5 2 3 2 3" xfId="43627"/>
    <cellStyle name="Vírgula 5 2 3 2 4" xfId="43628"/>
    <cellStyle name="Vírgula 5 2 3 3" xfId="43629"/>
    <cellStyle name="Vírgula 5 2 3 3 2" xfId="43630"/>
    <cellStyle name="Vírgula 5 2 3 4" xfId="43631"/>
    <cellStyle name="Vírgula 5 2 3 5" xfId="43632"/>
    <cellStyle name="Vírgula 5 2 4" xfId="43633"/>
    <cellStyle name="Vírgula 5 2 4 2" xfId="43634"/>
    <cellStyle name="Vírgula 5 2 4 2 2" xfId="43635"/>
    <cellStyle name="Vírgula 5 2 4 3" xfId="43636"/>
    <cellStyle name="Vírgula 5 2 4 4" xfId="43637"/>
    <cellStyle name="Vírgula 5 2 5" xfId="43638"/>
    <cellStyle name="Vírgula 5 2 5 2" xfId="43639"/>
    <cellStyle name="Vírgula 5 2 5 3" xfId="43640"/>
    <cellStyle name="Vírgula 5 2 6" xfId="43641"/>
    <cellStyle name="Vírgula 5 2 6 2" xfId="43642"/>
    <cellStyle name="Vírgula 5 2 7" xfId="43643"/>
    <cellStyle name="Vírgula 5 2 8" xfId="43644"/>
    <cellStyle name="Vírgula 5 3" xfId="43645"/>
    <cellStyle name="Vírgula 5 3 2" xfId="43646"/>
    <cellStyle name="Vírgula 5 3 2 2" xfId="43647"/>
    <cellStyle name="Vírgula 5 3 2 2 2" xfId="43648"/>
    <cellStyle name="Vírgula 5 3 2 3" xfId="43649"/>
    <cellStyle name="Vírgula 5 3 2 4" xfId="43650"/>
    <cellStyle name="Vírgula 5 3 3" xfId="43651"/>
    <cellStyle name="Vírgula 5 3 3 2" xfId="43652"/>
    <cellStyle name="Vírgula 5 3 3 3" xfId="43653"/>
    <cellStyle name="Vírgula 5 3 4" xfId="43654"/>
    <cellStyle name="Vírgula 5 3 5" xfId="43655"/>
    <cellStyle name="Vírgula 5 3 6" xfId="43656"/>
    <cellStyle name="Vírgula 5 4" xfId="43657"/>
    <cellStyle name="Vírgula 5 4 2" xfId="43658"/>
    <cellStyle name="Vírgula 5 4 2 2" xfId="43659"/>
    <cellStyle name="Vírgula 5 4 2 2 2" xfId="43660"/>
    <cellStyle name="Vírgula 5 4 2 3" xfId="43661"/>
    <cellStyle name="Vírgula 5 4 2 4" xfId="43662"/>
    <cellStyle name="Vírgula 5 4 3" xfId="43663"/>
    <cellStyle name="Vírgula 5 4 3 2" xfId="43664"/>
    <cellStyle name="Vírgula 5 4 4" xfId="43665"/>
    <cellStyle name="Vírgula 5 4 5" xfId="43666"/>
    <cellStyle name="Vírgula 5 5" xfId="43667"/>
    <cellStyle name="Vírgula 5 5 2" xfId="43668"/>
    <cellStyle name="Vírgula 5 5 2 2" xfId="43669"/>
    <cellStyle name="Vírgula 5 5 3" xfId="43670"/>
    <cellStyle name="Vírgula 5 5 4" xfId="43671"/>
    <cellStyle name="Vírgula 5 6" xfId="43672"/>
    <cellStyle name="Vírgula 5 6 2" xfId="43673"/>
    <cellStyle name="Vírgula 5 6 3" xfId="43674"/>
    <cellStyle name="Vírgula 5 7" xfId="43675"/>
    <cellStyle name="Vírgula 5 7 2" xfId="43676"/>
    <cellStyle name="Vírgula 5 8" xfId="43677"/>
    <cellStyle name="Vírgula 5 9" xfId="43678"/>
    <cellStyle name="Vírgula 5_Dep_Judiciais-Contingências" xfId="43679"/>
    <cellStyle name="Vírgula 6" xfId="43680"/>
    <cellStyle name="Vírgula 6 2" xfId="43681"/>
    <cellStyle name="Vírgula 6 2 2" xfId="43682"/>
    <cellStyle name="Vírgula 6 2 2 2" xfId="43683"/>
    <cellStyle name="Vírgula 6 2 2 2 2" xfId="43684"/>
    <cellStyle name="Vírgula 6 2 2 3" xfId="43685"/>
    <cellStyle name="Vírgula 6 2 2 4" xfId="43686"/>
    <cellStyle name="Vírgula 6 2 3" xfId="43687"/>
    <cellStyle name="Vírgula 6 2 3 2" xfId="43688"/>
    <cellStyle name="Vírgula 6 2 4" xfId="43689"/>
    <cellStyle name="Vírgula 6 2 5" xfId="43690"/>
    <cellStyle name="Vírgula 6 3" xfId="43691"/>
    <cellStyle name="Vírgula 6_Dep_Judiciais-Contingências" xfId="43692"/>
    <cellStyle name="Vírgula 7" xfId="43693"/>
    <cellStyle name="Vírgula 7 2" xfId="43694"/>
    <cellStyle name="Vírgula 7_Dep_Judiciais-Contingências" xfId="43695"/>
    <cellStyle name="Vírgula 8" xfId="43696"/>
    <cellStyle name="Vírgula 8 2" xfId="43697"/>
    <cellStyle name="Vírgula 8_Dep_Judiciais-Contingências" xfId="43698"/>
    <cellStyle name="Vírgula 9" xfId="43699"/>
    <cellStyle name="Vírgula 9 2" xfId="43700"/>
    <cellStyle name="Vírgula0" xfId="43701"/>
    <cellStyle name="Währung [0]_Buch_Bel" xfId="43702"/>
    <cellStyle name="Währung_Buch_Bel" xfId="43703"/>
    <cellStyle name="Walutowy [0]_6455 Deferred taxation-PAS &amp; USGAAP" xfId="43704"/>
    <cellStyle name="Walutowy_6455 Deferred taxation-PAS &amp; USGAAP" xfId="43705"/>
    <cellStyle name="Warning Text 2" xfId="43706"/>
    <cellStyle name="Warning Text 2 2" xfId="43707"/>
    <cellStyle name="Warning Text 2 2 2" xfId="43708"/>
    <cellStyle name="Warning Text 2 2_15-FINANCEIRAS" xfId="43709"/>
    <cellStyle name="Warning Text 2 3" xfId="43710"/>
    <cellStyle name="Warning Text 2 3 2" xfId="43711"/>
    <cellStyle name="Warning Text 2 3_15-FINANCEIRAS" xfId="43712"/>
    <cellStyle name="Warning Text 2 4" xfId="43713"/>
    <cellStyle name="Warning Text 2 4 2" xfId="43714"/>
    <cellStyle name="Warning Text 2 4_15-FINANCEIRAS" xfId="43715"/>
    <cellStyle name="Warning Text 2 5" xfId="43716"/>
    <cellStyle name="Warning Text 2 5 2" xfId="43717"/>
    <cellStyle name="Warning Text 2 5_15-FINANCEIRAS" xfId="43718"/>
    <cellStyle name="Warning Text 2 6" xfId="43719"/>
    <cellStyle name="Warning Text 2 6 2" xfId="43720"/>
    <cellStyle name="Warning Text 2 6_15-FINANCEIRAS" xfId="43721"/>
    <cellStyle name="Warning Text 2 7" xfId="43722"/>
    <cellStyle name="Warning Text 2_15-FINANCEIRAS" xfId="43723"/>
    <cellStyle name="Warning Text 3" xfId="43724"/>
    <cellStyle name="Warning Text 3 2" xfId="43725"/>
    <cellStyle name="Warning Text 3 2 2" xfId="43726"/>
    <cellStyle name="Warning Text 3 2_15-FINANCEIRAS" xfId="43727"/>
    <cellStyle name="Warning Text 3 3" xfId="43728"/>
    <cellStyle name="Warning Text 3 3 2" xfId="43729"/>
    <cellStyle name="Warning Text 3 3_15-FINANCEIRAS" xfId="43730"/>
    <cellStyle name="Warning Text 3 4" xfId="43731"/>
    <cellStyle name="Warning Text 3 4 2" xfId="43732"/>
    <cellStyle name="Warning Text 3 4_15-FINANCEIRAS" xfId="43733"/>
    <cellStyle name="Warning Text 3 5" xfId="43734"/>
    <cellStyle name="Warning Text 3 5 2" xfId="43735"/>
    <cellStyle name="Warning Text 3 5_15-FINANCEIRAS" xfId="43736"/>
    <cellStyle name="Warning Text 3 6" xfId="43737"/>
    <cellStyle name="Warning Text 3_15-FINANCEIRAS" xfId="43738"/>
    <cellStyle name="Warning Text 4" xfId="43739"/>
    <cellStyle name="Warning Text 4 2" xfId="43740"/>
    <cellStyle name="Warning Text 4_15-FINANCEIRAS" xfId="43741"/>
    <cellStyle name="Warning Text 5" xfId="43742"/>
    <cellStyle name="Warning Text 5 2" xfId="43743"/>
    <cellStyle name="Warning Text 5_15-FINANCEIRAS" xfId="43744"/>
    <cellStyle name="Warning Text 6" xfId="43745"/>
    <cellStyle name="Warning Text 7" xfId="43746"/>
    <cellStyle name="Warning Text 8" xfId="43747"/>
    <cellStyle name="Warning Text 9" xfId="43748"/>
    <cellStyle name="XComma" xfId="43749"/>
    <cellStyle name="XComma 0.0" xfId="43750"/>
    <cellStyle name="XComma 0.0 2" xfId="43751"/>
    <cellStyle name="XComma 0.0_15-FINANCEIRAS" xfId="43752"/>
    <cellStyle name="XComma 0.00" xfId="43753"/>
    <cellStyle name="XComma 0.00 2" xfId="43754"/>
    <cellStyle name="XComma 0.00_15-FINANCEIRAS" xfId="43755"/>
    <cellStyle name="XComma 0.000" xfId="43756"/>
    <cellStyle name="XComma 0.000 2" xfId="43757"/>
    <cellStyle name="XComma 0.000_15-FINANCEIRAS" xfId="43758"/>
    <cellStyle name="XComma 2" xfId="43759"/>
    <cellStyle name="XComma 3" xfId="43760"/>
    <cellStyle name="XComma 4" xfId="43761"/>
    <cellStyle name="XComma_15-FINANCEIRAS" xfId="43762"/>
    <cellStyle name="XCurrency" xfId="43763"/>
    <cellStyle name="XCurrency 0.0" xfId="43764"/>
    <cellStyle name="XCurrency 0.0 2" xfId="43765"/>
    <cellStyle name="XCurrency 0.0_15-FINANCEIRAS" xfId="43766"/>
    <cellStyle name="XCurrency 0.00" xfId="43767"/>
    <cellStyle name="XCurrency 0.00 2" xfId="43768"/>
    <cellStyle name="XCurrency 0.00_15-FINANCEIRAS" xfId="43769"/>
    <cellStyle name="XCurrency 0.000" xfId="43770"/>
    <cellStyle name="XCurrency 0.000 2" xfId="43771"/>
    <cellStyle name="XCurrency 0.000_15-FINANCEIRAS" xfId="43772"/>
    <cellStyle name="XCurrency 2" xfId="43773"/>
    <cellStyle name="XCurrency 3" xfId="43774"/>
    <cellStyle name="XCurrency 4" xfId="43775"/>
    <cellStyle name="XCurrency_15-FINANCEIRAS" xfId="43776"/>
    <cellStyle name="XL3 Blue" xfId="43777"/>
    <cellStyle name="XL3 Blue 2" xfId="43778"/>
    <cellStyle name="XL3 Blue 2 2" xfId="43779"/>
    <cellStyle name="XL3 Blue 2_15-FINANCEIRAS" xfId="43780"/>
    <cellStyle name="XL3 Blue 3" xfId="43781"/>
    <cellStyle name="XL3 Blue_15-FINANCEIRAS" xfId="43782"/>
    <cellStyle name="XL3 Green" xfId="43783"/>
    <cellStyle name="XL3 Green 2" xfId="43784"/>
    <cellStyle name="XL3 Green 2 2" xfId="43785"/>
    <cellStyle name="XL3 Green 2_15-FINANCEIRAS" xfId="43786"/>
    <cellStyle name="XL3 Green 3" xfId="43787"/>
    <cellStyle name="XL3 Green_15-FINANCEIRAS" xfId="43788"/>
    <cellStyle name="XL3 Orange" xfId="43789"/>
    <cellStyle name="XL3 Orange 2" xfId="43790"/>
    <cellStyle name="XL3 Orange 2 2" xfId="43791"/>
    <cellStyle name="XL3 Orange 2_15-FINANCEIRAS" xfId="43792"/>
    <cellStyle name="XL3 Orange 3" xfId="43793"/>
    <cellStyle name="XL3 Orange_15-FINANCEIRAS" xfId="43794"/>
    <cellStyle name="XL3 Red" xfId="43795"/>
    <cellStyle name="XL3 Red 2" xfId="43796"/>
    <cellStyle name="XL3 Red 2 2" xfId="43797"/>
    <cellStyle name="XL3 Red 2_15-FINANCEIRAS" xfId="43798"/>
    <cellStyle name="XL3 Red 3" xfId="43799"/>
    <cellStyle name="XL3 Red_15-FINANCEIRAS" xfId="43800"/>
    <cellStyle name="XL3 Yellow" xfId="43801"/>
    <cellStyle name="XL3 Yellow 2" xfId="43802"/>
    <cellStyle name="XL3 Yellow 2 2" xfId="43803"/>
    <cellStyle name="XL3 Yellow 2_15-FINANCEIRAS" xfId="43804"/>
    <cellStyle name="XL3 Yellow 3" xfId="43805"/>
    <cellStyle name="XL3 Yellow_15-FINANCEIRAS" xfId="43806"/>
    <cellStyle name="Year" xfId="43807"/>
    <cellStyle name="콤마 [0]_laroux" xfId="43808"/>
    <cellStyle name="콤마_laroux" xfId="43809"/>
    <cellStyle name="통화 [0]_laroux" xfId="43810"/>
    <cellStyle name="통화_laroux" xfId="43811"/>
    <cellStyle name="표준_laroux" xfId="438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84666</xdr:colOff>
      <xdr:row>3</xdr:row>
      <xdr:rowOff>179916</xdr:rowOff>
    </xdr:from>
    <xdr:to>
      <xdr:col>8</xdr:col>
      <xdr:colOff>165037</xdr:colOff>
      <xdr:row>10</xdr:row>
      <xdr:rowOff>42333</xdr:rowOff>
    </xdr:to>
    <xdr:pic>
      <xdr:nvPicPr>
        <xdr:cNvPr id="2" name="Imagem 1" descr="RUMO sem logistica">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9" y="751416"/>
          <a:ext cx="4895788" cy="1195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3" name="Imagem 2" descr="RUMO sem logistica">
          <a:extLst>
            <a:ext uri="{FF2B5EF4-FFF2-40B4-BE49-F238E27FC236}">
              <a16:creationId xmlns=""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4" name="Imagem 3" descr="RUMO sem logistica">
          <a:extLst>
            <a:ext uri="{FF2B5EF4-FFF2-40B4-BE49-F238E27FC236}">
              <a16:creationId xmlns=""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4" name="Imagem 3" descr="RUMO sem logistica">
          <a:extLst>
            <a:ext uri="{FF2B5EF4-FFF2-40B4-BE49-F238E27FC236}">
              <a16:creationId xmlns=""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3" descr="RUMO sem logist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1280583</xdr:colOff>
      <xdr:row>2</xdr:row>
      <xdr:rowOff>122314</xdr:rowOff>
    </xdr:to>
    <xdr:pic>
      <xdr:nvPicPr>
        <xdr:cNvPr id="2" name="Imagem 1" descr="RUMO sem logistica">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280583" cy="31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24104/Desktop/Worksheet%20in%20(C)%206310%20Empr&#233;stimos%20e%20financiamentos%20Leadsheet"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lx%20Obriga&#231;&#245;es%20com%20o%20Poder%20Concedente%20Combined%20Leadsheet"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6610%20Obriga&#231;&#245;es%20Sociais%20e%20Trabalhistas%20Combined%20Leadsheet"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at/Desktop/Worksheet%20in%206610%20Obriga&#231;&#245;es%20Sociais%20e%20Trabalhistas%20Leadsheet%202"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C)%206216-LX%20Credores%20pela%20Concess&#227;o%20CP%20Combined%20Leadsheet"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1611%20-%20A%20Revis&#227;o%20Anal&#237;tica%20Paulista%2030%2009%202008%20Combined%20Leadsheet"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rspfs\WORKFAS\Despesas\Despesas%20Rec.%20Human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Financeiro\Rentabilidade,%20Capital%20Empregado%20e%20Novos%20Projetos\1.%20Inf.%20Financeiras\Constru&#231;&#227;o%20de%20Relat&#243;rios\5.%20Indicadores\1.%20Indicadore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Financeiro\Rentabilidade,%20Capital%20Empregado%20e%20Novos%20Projetos\1.%20Inf.%20Financeiras\Constru&#231;&#227;o%20de%20Relat&#243;rios\2.%20Dre%20Mensal\1.%20Dre%20Mensal.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Financeiro\Rentabilidade,%20Capital%20Empregado%20e%20Novos%20Projetos\1.%20Inf.%20Financeiras\Constru&#231;&#227;o%20de%20Relat&#243;rios\3.%20Book\42.%20Custo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Financeiro\Rentabilidade,%20Capital%20Empregado%20e%20Novos%20Projetos\1.%20Inf.%20Financeiras\Constru&#231;&#227;o%20de%20Relat&#243;rios\3.%20Book\6.%20Resultado%20Financei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spfs\WORKFAS\DIPLAF\Or&#231;amento%2098%20-%20Rev.%201\MODELOpo9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Financeiro\Rentabilidade,%20Capital%20Empregado%20e%20Novos%20Projetos\1.%20Inf.%20Financeiras\Constru&#231;&#227;o%20de%20Relat&#243;rios\3.%20Book\7.%20Endividamento.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2232.1%20CIAO%2031%2010%202006%20-%20Controladora%20e%20Consolidado%20Combined%20Leadshee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2253%20Fluxo%20de%20Caixa%20e%20Doar%20Consolidados%2012-2005%20%7bppc%7d"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C)%205210%20Temporary%20Investments%20-%20%20-%20IP%20Co"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at/Desktop/Worksheet%20in%20%20%20An&#225;lise%20Empr&#233;stimos%20-%2031%2010%20200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abriel%202/Desktop/Andamento/pfrizo/Local%20Settings/Temporary%20Internet%20Files/OLK2A/Trabalho%20Finan&#231;as%20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t/Desktop/Worksheet%20in%20A%201611%20Revis&#227;o%20Anal&#237;tica%2031%2007%202006%20-%20CIAO"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abriel%202/Desktop/Andamento/Clientes%20-%202009/Vias%20OHL/OHL%202009/Relat&#243;rio%2031-03-09/0004778-A1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umitomo"/>
      <sheetName val="volkswagen"/>
      <sheetName val="banespa"/>
      <sheetName val="ajuste e abertura relatório"/>
      <sheetName val="juros 2000"/>
      <sheetName val="Tickmarks"/>
      <sheetName val="Abertura das Contas"/>
      <sheetName val="Movimentação dos Empréstimos"/>
      <sheetName val="Controle das Circul. 06.03"/>
      <sheetName val="Nota Explicativa"/>
      <sheetName val="Outorga 2003"/>
      <sheetName val="XREF"/>
      <sheetName val="Movimentação {ppc}"/>
      <sheetName val="Outorga"/>
      <sheetName val="Segregação CP vs LP"/>
      <sheetName val="Suporte para NE {ppc}"/>
      <sheetName val="Mapa Mov. Empréstimos 06.03"/>
      <sheetName val="Teste da Mov. dos Emprést.06.03"/>
      <sheetName val="Nota Explicativa 06.03"/>
      <sheetName val="Outorga Fixa 06.03"/>
      <sheetName val="Sheet1"/>
      <sheetName val="Resumo Empréstimos"/>
      <sheetName val="Outorga Fixa"/>
      <sheetName val="Mapa Mov. Empréstimos 11_03"/>
      <sheetName val="Teste da Mov. dos Emprést.11_03"/>
      <sheetName val="Nota Explicativa 12.03"/>
      <sheetName val="Controle das Circul. 11_03"/>
      <sheetName val="Outorga Fixa e Variável 30.11 H"/>
      <sheetName val="Parametro Outorga"/>
      <sheetName val="Threshold Calc"/>
      <sheetName val="Outorga Fixa e Variável 30.06 H"/>
      <sheetName val="Teste da Mov. dos Emprést.12_03"/>
      <sheetName val="Nota Explicativa12.03"/>
      <sheetName val="Nota Explicativa 11.03"/>
      <sheetName val="Controle das Circul. 11 e 12.03"/>
      <sheetName val="Movimentação"/>
      <sheetName val="Resumo 30-11"/>
      <sheetName val="Emp. Nacionais"/>
      <sheetName val="Swap"/>
      <sheetName val="Moeda Estrangeira"/>
      <sheetName val="Finame Bandeirantes"/>
      <sheetName val="Finame Brad. e BB"/>
      <sheetName val="Juros Total"/>
      <sheetName val="Mapa de movimentação"/>
      <sheetName val="Parâmetro"/>
      <sheetName val="Circularização"/>
      <sheetName val="Info Empréstimos"/>
      <sheetName val="Mapa mov {ppc}"/>
      <sheetName val="Suporte para Report"/>
      <sheetName val="Segregação CP x LP"/>
      <sheetName val="Finame"/>
      <sheetName val="TCalc (2)"/>
      <sheetName val="Empréstimos"/>
      <sheetName val="TCalc (1)"/>
      <sheetName val="TCalc (3)"/>
      <sheetName val="Para Ref."/>
      <sheetName val="Mapa de emprest 09.04"/>
      <sheetName val="Circularização ACC 09.04"/>
      <sheetName val="Circularização09.04 "/>
      <sheetName val="Circularização 31.12"/>
      <sheetName val="Comp. e Mapa de mov empr. 31.12"/>
      <sheetName val="Mapa"/>
      <sheetName val="Mapa 31.10"/>
      <sheetName val="Mapa 31.12"/>
      <sheetName val="Circularização 31.10"/>
      <sheetName val="Empréstimo Safra"/>
      <sheetName val="Memo"/>
      <sheetName val="Razão Empréstimos"/>
      <sheetName val="NE 7"/>
      <sheetName val="Circularizações"/>
      <sheetName val="Mapa de Movimentação {ppc}"/>
      <sheetName val="Mútuo OHL {ppc}"/>
      <sheetName val="Mútuo SPR {ppc}"/>
      <sheetName val="Covenants"/>
      <sheetName val="Cálculo Parâmetro"/>
      <sheetName val="Summary Page"/>
      <sheetName val="NEs"/>
      <sheetName val="Teste de Baixas"/>
      <sheetName val="Empréstimos - 31.12.06"/>
      <sheetName val="Empréstimos - PAS"/>
      <sheetName val="Memo Empréstimos"/>
      <sheetName val="Cálculo do Parâmetro"/>
      <sheetName val="Off books Set.05"/>
      <sheetName val="Off book dez 05"/>
      <sheetName val="Empréstimos Estrangeiros"/>
      <sheetName val="Garantias Set.05"/>
      <sheetName val="Garantias dez 05"/>
      <sheetName val="Insuf Carteira"/>
      <sheetName val="Contratos Dez.05"/>
      <sheetName val="Resumo BP - Set.05"/>
      <sheetName val="Resumo BPI dez 05"/>
      <sheetName val="Composição empréstimo BPI dez"/>
      <sheetName val="Resumo MKT"/>
      <sheetName val="Adições"/>
      <sheetName val="Detalhado - Set.05"/>
      <sheetName val="Mapa Movimentação - 30.09"/>
      <sheetName val="Pgtos Set.05"/>
      <sheetName val="Pgtos dez 05"/>
      <sheetName val="Taxa Média Juros"/>
      <sheetName val="Resumo das Circularizações"/>
      <sheetName val="Fomentar - BEG"/>
      <sheetName val="Saldo Leiloado CIPA"/>
      <sheetName val="Resumo"/>
      <sheetName val="Saldo não leiloado - CIPA"/>
      <sheetName val="96.786-6"/>
      <sheetName val="97.052-2"/>
      <sheetName val="96.778-5"/>
      <sheetName val="671.362-2"/>
      <sheetName val="30.264 UMBDES"/>
      <sheetName val="30.264 TJLP"/>
      <sheetName val="Movimentação Mútuo"/>
      <sheetName val="NE 8"/>
      <sheetName val="Cálculo do Escalonamento"/>
      <sheetName val="PAS Encargos"/>
      <sheetName val="Empréstimo 31.12"/>
      <sheetName val="Empréstimo Citibank 31.12"/>
      <sheetName val="ACC {PPC} e PAS Encargos_30.09."/>
      <sheetName val="Empréstimos 30.09"/>
      <sheetName val="Níveis Parâmetro"/>
      <sheetName val="ACC {PPC}"/>
      <sheetName val="ACE {PPC}"/>
      <sheetName val="NE"/>
      <sheetName val="ACC {PPC} e PAS Encargos"/>
      <sheetName val="Segregação"/>
      <sheetName val="Empréstimo"/>
      <sheetName val="Movimentação 09"/>
      <sheetName val="Sumário"/>
      <sheetName val="Rollforward"/>
      <sheetName val="Mapa Movim. 3112"/>
      <sheetName val="Controle Empréstimos"/>
      <sheetName val="Parametro"/>
      <sheetName val="investimentos"/>
      <sheetName val="EmpFin"/>
      <sheetName val="Movimentação Imobilizado"/>
      <sheetName val="Mapa Empréstimos"/>
      <sheetName val="Contrato a termo"/>
      <sheetName val="Fluxo de Caixa CF"/>
      <sheetName val="Calculo global Depr."/>
      <sheetName val="Others than Risks"/>
      <sheetName val="Rollfoward"/>
      <sheetName val="Derivativos"/>
      <sheetName val="Teste Adição &amp; Baixas"/>
      <sheetName val="Global Juros"/>
      <sheetName val="Global Variação cambial"/>
      <sheetName val="rough"/>
      <sheetName val="Macros"/>
      <sheetName val="Cash flow"/>
      <sheetName val="Movim. DOAR (31_12_03)"/>
      <sheetName val="Summary"/>
      <sheetName val="Mapa movimentação"/>
      <sheetName val="Segregação CP e LP Empréstimos"/>
      <sheetName val="{PPC} - Saldo C. Giro BB"/>
      <sheetName val="SELIC"/>
      <sheetName val="Comissões"/>
      <sheetName val="Tarifas"/>
      <sheetName val="Suporte NE"/>
      <sheetName val="Teste Adições"/>
      <sheetName val="Mapa Imobilizado"/>
      <sheetName val="Control Sheet"/>
      <sheetName val="DCF Matrix Red"/>
      <sheetName val="Control Page"/>
      <sheetName val="Model"/>
      <sheetName val="FLUXO G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Outorga 2005"/>
      <sheetName val="Outorga Fixa e Variável"/>
      <sheetName val="VP - HP 12C"/>
      <sheetName val="VP - 31.12.2004"/>
      <sheetName val="XREF"/>
      <sheetName val="Tickmarks"/>
      <sheetName val="Nota Explicativa"/>
      <sheetName val="Outorga Fixa"/>
      <sheetName val="Vr. Presente Outorga"/>
      <sheetName val="Mov. LP"/>
      <sheetName val="DRE"/>
      <sheetName val="SERIES CDI E PTAX"/>
      <sheetName val="Balanço"/>
      <sheetName val="Cons. fluxo caixa 2005"/>
    </sheetNames>
    <sheetDataSet>
      <sheetData sheetId="0"/>
      <sheetData sheetId="1" refreshError="1"/>
      <sheetData sheetId="2" refreshError="1"/>
      <sheetData sheetId="3" refreshError="1"/>
      <sheetData sheetId="4" refreshError="1"/>
      <sheetData sheetId="5" refreshError="1"/>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PAS Custo-despesa e Provisão"/>
      <sheetName val="Parâmetro"/>
      <sheetName val="Tickmarks"/>
      <sheetName val="Det  Parâmetros"/>
      <sheetName val="XREF"/>
      <sheetName val="Tickmarks "/>
      <sheetName val="c008"/>
      <sheetName val="ATIVO"/>
      <sheetName val="PAS Custo_despesa e Provisão"/>
      <sheetName val="DRE"/>
      <sheetName val="Conciliação e Circular31.12.05"/>
      <sheetName val="Depreciação SET_02"/>
      <sheetName val="GERREAL"/>
      <sheetName val="PAS de juros"/>
      <sheetName val="Teste de Adições"/>
    </sheetNames>
    <sheetDataSet>
      <sheetData sheetId="0"/>
      <sheetData sheetId="1"/>
      <sheetData sheetId="2">
        <row r="1">
          <cell r="B1" t="str">
            <v>Despesas com Folha - 30/09/2004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PAS Despesa-Custo e Provisão"/>
      <sheetName val="Det  Parâmetros"/>
      <sheetName val="Banco de Horas"/>
      <sheetName val="XREF"/>
      <sheetName val="Tickmarks"/>
      <sheetName val="PAS Custo-despesa e Provisão"/>
      <sheetName val="ush"/>
      <sheetName val="DRE"/>
      <sheetName val="Input"/>
      <sheetName val="Emprestimos 102003 {ppc}"/>
    </sheetNames>
    <sheetDataSet>
      <sheetData sheetId="0">
        <row r="10">
          <cell r="I10" t="str">
            <v>{h}</v>
          </cell>
        </row>
      </sheetData>
      <sheetData sheetId="1"/>
      <sheetData sheetId="2"/>
      <sheetData sheetId="3" refreshError="1"/>
      <sheetData sheetId="4"/>
      <sheetData sheetId="5">
        <row r="2">
          <cell r="A2">
            <v>1905</v>
          </cell>
        </row>
        <row r="3">
          <cell r="A3">
            <v>50.829694269475816</v>
          </cell>
          <cell r="B3">
            <v>50.829694269475802</v>
          </cell>
          <cell r="D3" t="str">
            <v>Avaliação de Erros Monetários</v>
          </cell>
          <cell r="E3" t="str">
            <v>!</v>
          </cell>
        </row>
      </sheetData>
      <sheetData sheetId="6">
        <row r="17">
          <cell r="B17" t="str">
            <v>Saldo divergente do resumo da folha de pagamento. Verificamos conciliações das contas de folha de pagamento, que foram efetuadas somente até dezembro/03. Levantamos ponto para carta comentário, conforme referência de texto anexa.</v>
          </cell>
        </row>
      </sheetData>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NE e Mov Outorga"/>
      <sheetName val="VP - HP 12C (2)"/>
      <sheetName val="Report - 30.06.2005"/>
      <sheetName val="VP - 30.06.2005"/>
      <sheetName val="Outorga Fixa 30.06.2005"/>
      <sheetName val="XREF"/>
      <sheetName val="Tickmarks"/>
      <sheetName val="estoque total dez_98"/>
      <sheetName val="Empréstimos"/>
      <sheetName val="BB PCH's"/>
      <sheetName val="PAS Custo-despesa e Provisão"/>
      <sheetName val="Balance Sheet"/>
      <sheetName val="Balanço"/>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8"/>
      <sheetName val="DRE-08"/>
      <sheetName val="DMPL-08"/>
      <sheetName val="DVA-08"/>
      <sheetName val="FCAIXA-08"/>
      <sheetName val="Lead"/>
      <sheetName val="Links"/>
      <sheetName val="BP "/>
      <sheetName val="DRE "/>
      <sheetName val="Receitas por tipo de venda"/>
      <sheetName val="Gráfico"/>
      <sheetName val="Tabela Preços"/>
      <sheetName val="XREF"/>
      <sheetName val="Tickmarks"/>
      <sheetName val="Suporte DOAR"/>
      <sheetName val="PAS Custo-despesa e Provisão"/>
      <sheetName val="SERIES CDI E PTAX"/>
    </sheetNames>
    <sheetDataSet>
      <sheetData sheetId="0"/>
      <sheetData sheetId="1"/>
      <sheetData sheetId="2"/>
      <sheetData sheetId="3"/>
      <sheetData sheetId="4"/>
      <sheetData sheetId="5" refreshError="1"/>
      <sheetData sheetId="6" refreshError="1"/>
      <sheetData sheetId="7"/>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HUMANOS"/>
      <sheetName val="REC. HUMANOS INDUSTRIAL"/>
      <sheetName val="REC. HUMANOS ADMINISTRATIVO"/>
      <sheetName val="Rec-MEOF"/>
      <sheetName val="Rec-SPFI"/>
      <sheetName val="Rec-ARHF"/>
      <sheetName val="Rec-AFFI"/>
      <sheetName val="Rec-AINF"/>
      <sheetName val="Rec-STFI"/>
      <sheetName val="Rec-BEFI"/>
      <sheetName val="Rec-TRFI"/>
      <sheetName val="Rec-MEOM"/>
      <sheetName val="Rec-SPMA"/>
      <sheetName val="Rec-ARHM"/>
      <sheetName val="Rec-AFMA"/>
      <sheetName val="Rec-AINM"/>
      <sheetName val="Rec-STMA"/>
      <sheetName val="Rec-BEMA"/>
      <sheetName val="Rec-TRMA"/>
      <sheetName val="Rec-DACF"/>
      <sheetName val="Rec-DACM"/>
      <sheetName val="Rec-RPJF"/>
      <sheetName val="Rec-RPJM"/>
      <sheetName val="REC. HUMANOS ADM."/>
      <sheetName val="REC. HUMANOS IND."/>
      <sheetName val="REC. HUM. MEOC"/>
      <sheetName val="REC. HUM. SPAT"/>
      <sheetName val="REC. HUM. AFAS"/>
      <sheetName val="REC. HUM. INSS"/>
      <sheetName val="REC. HUM. ESTR"/>
      <sheetName val="REC. HUM. PRJA"/>
      <sheetName val="REC. HUM. BENE"/>
      <sheetName val="Despesas Rec. Humanos"/>
      <sheetName val="Diferido em Set2004"/>
      <sheetName val="Cons. fluxo caixa 2005"/>
      <sheetName val="XREF"/>
      <sheetName val="Lead"/>
      <sheetName val="ush"/>
      <sheetName val="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sumo"/>
      <sheetName val="Receita - RI"/>
      <sheetName val="Receita"/>
      <sheetName val="Volume TKU"/>
      <sheetName val="Volume TKU - RI"/>
      <sheetName val="Volume TU"/>
      <sheetName val="Volume TU - RI"/>
      <sheetName val="Tarifa TU - RI"/>
      <sheetName val="Tarifa TU"/>
      <sheetName val="Tarifa TKU - RI"/>
      <sheetName val="Tarifa TKU (2)"/>
      <sheetName val="Tarifa TKU"/>
      <sheetName val="Custo Variável"/>
      <sheetName val="Custo Unit TKU"/>
      <sheetName val="CV Natureza"/>
      <sheetName val="CV Natureza Unit"/>
      <sheetName val="Custo Unit TU"/>
      <sheetName val="Receita Check"/>
      <sheetName val="Volume TKU - Check"/>
      <sheetName val="Custo Variável - Check"/>
      <sheetName val="Atualização"/>
      <sheetName val="Modelo"/>
      <sheetName val="Receita "/>
      <sheetName val="Volume"/>
      <sheetName val="Tarifa"/>
    </sheetNames>
    <sheetDataSet>
      <sheetData sheetId="0" refreshError="1"/>
      <sheetData sheetId="1" refreshError="1"/>
      <sheetData sheetId="2" refreshError="1">
        <row r="126">
          <cell r="S126">
            <v>921.73310697000011</v>
          </cell>
        </row>
        <row r="234">
          <cell r="R234">
            <v>181.40623043184999</v>
          </cell>
        </row>
        <row r="242">
          <cell r="R242">
            <v>101.44946233177491</v>
          </cell>
        </row>
        <row r="249">
          <cell r="R249">
            <v>3.3391652348999994</v>
          </cell>
        </row>
        <row r="252">
          <cell r="R252">
            <v>1.1834511780672918</v>
          </cell>
        </row>
      </sheetData>
      <sheetData sheetId="3" refreshError="1">
        <row r="240">
          <cell r="R240">
            <v>0.7914844740000001</v>
          </cell>
        </row>
      </sheetData>
      <sheetData sheetId="4" refreshError="1"/>
      <sheetData sheetId="5" refreshError="1">
        <row r="123">
          <cell r="R123">
            <v>5034.6156690000007</v>
          </cell>
        </row>
        <row r="228">
          <cell r="R228">
            <v>1536.1237759999999</v>
          </cell>
        </row>
        <row r="229">
          <cell r="R229">
            <v>99.091091000000006</v>
          </cell>
        </row>
        <row r="230">
          <cell r="R230">
            <v>173.20517599999999</v>
          </cell>
        </row>
        <row r="231">
          <cell r="R231">
            <v>164.55970199999999</v>
          </cell>
        </row>
        <row r="232">
          <cell r="R232">
            <v>151.71744000000001</v>
          </cell>
        </row>
        <row r="233">
          <cell r="R233">
            <v>23.774208999999999</v>
          </cell>
        </row>
        <row r="236">
          <cell r="R236">
            <v>486.900038</v>
          </cell>
        </row>
        <row r="238">
          <cell r="R238">
            <v>235.67284699999999</v>
          </cell>
        </row>
        <row r="239">
          <cell r="R239">
            <v>156.85449800000001</v>
          </cell>
        </row>
        <row r="240">
          <cell r="R240">
            <v>58.864616999999996</v>
          </cell>
        </row>
        <row r="241">
          <cell r="R241">
            <v>0</v>
          </cell>
        </row>
        <row r="310">
          <cell r="S310">
            <v>556.83460600000001</v>
          </cell>
        </row>
      </sheetData>
      <sheetData sheetId="6" refreshError="1"/>
      <sheetData sheetId="7" refreshError="1">
        <row r="27">
          <cell r="R27">
            <v>2474.0040870000003</v>
          </cell>
          <cell r="S27">
            <v>2616.477249</v>
          </cell>
        </row>
      </sheetData>
      <sheetData sheetId="8" refreshError="1"/>
      <sheetData sheetId="9" refreshError="1"/>
      <sheetData sheetId="10" refreshError="1">
        <row r="7">
          <cell r="R7">
            <v>98.280821670198051</v>
          </cell>
          <cell r="S7">
            <v>102.9511741240655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1 Porto (2360)"/>
      <sheetName val="1.2 Transporte (2350)"/>
      <sheetName val="1.2.1 Solução Log"/>
      <sheetName val="1.2.2 Holding"/>
      <sheetName val="1.2.3 Administrativo"/>
      <sheetName val="1.3 Logispot"/>
      <sheetName val="1.3.1 Eliminação Log"/>
      <sheetName val="1.4 Transporte ALL (Norte)"/>
      <sheetName val="1.5 Eliminação Rumo ALL"/>
      <sheetName val="1.6 Transporte (BOOK)"/>
      <sheetName val="3.0 Brado ALL + Hold"/>
      <sheetName val="3.1 Brado ALL"/>
      <sheetName val="3.2 Brado Transporte"/>
      <sheetName val="3.3. Eliminação Brado"/>
      <sheetName val="3.4 Unidade de Serviço"/>
      <sheetName val="X. AJUSTES 2017"/>
      <sheetName val="1. Norte"/>
      <sheetName val="2. Sul"/>
      <sheetName val="3. Brado"/>
      <sheetName val="5. Eliminações"/>
      <sheetName val="A. RUMO"/>
      <sheetName val="B. ALL"/>
      <sheetName val="C. BRADO"/>
      <sheetName val="D. ELIMINAÇÕES"/>
      <sheetName val="E. CONSOLIDADO (BOOK)"/>
      <sheetName val="E. CONSOLIDADO"/>
      <sheetName val="4. Consolidado"/>
      <sheetName val="F. COSAN LOG"/>
      <sheetName val="G. ELIM. COSAN LOG."/>
      <sheetName val="H. CONS. COSAN LOG."/>
      <sheetName val="Modelo"/>
      <sheetName val="Ponderações"/>
      <sheetName val="Atualização"/>
      <sheetName val="Ajuste Unid. Serv."/>
      <sheetName val="Cubo 103"/>
      <sheetName val="Cubo 103 (2)"/>
      <sheetName val="Plan1"/>
      <sheetName val="De Pa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3">
          <cell r="R13">
            <v>-327.50494248000001</v>
          </cell>
        </row>
        <row r="19">
          <cell r="R19">
            <v>-14.526183137569999</v>
          </cell>
        </row>
        <row r="23">
          <cell r="R23">
            <v>-6.2547569866699995</v>
          </cell>
        </row>
        <row r="27">
          <cell r="R27">
            <v>95.07858238</v>
          </cell>
        </row>
        <row r="28">
          <cell r="R28">
            <v>2.6582999999999999E-2</v>
          </cell>
        </row>
      </sheetData>
      <sheetData sheetId="19" refreshError="1">
        <row r="9">
          <cell r="S9">
            <v>16219</v>
          </cell>
        </row>
        <row r="12">
          <cell r="S12">
            <v>64.670277000000041</v>
          </cell>
        </row>
        <row r="13">
          <cell r="S13">
            <v>-75.103373394000045</v>
          </cell>
        </row>
        <row r="19">
          <cell r="S19">
            <v>-6.10503672000001</v>
          </cell>
        </row>
        <row r="23">
          <cell r="S23">
            <v>4.63282565</v>
          </cell>
        </row>
        <row r="27">
          <cell r="S27">
            <v>13.97558225</v>
          </cell>
        </row>
        <row r="28">
          <cell r="S28">
            <v>0</v>
          </cell>
        </row>
      </sheetData>
      <sheetData sheetId="20" refreshError="1"/>
      <sheetData sheetId="21" refreshError="1"/>
      <sheetData sheetId="22" refreshError="1"/>
      <sheetData sheetId="23" refreshError="1"/>
      <sheetData sheetId="24" refreshError="1"/>
      <sheetData sheetId="25" refreshError="1">
        <row r="12">
          <cell r="S12">
            <v>1664.4389192099998</v>
          </cell>
        </row>
        <row r="29">
          <cell r="S29">
            <v>-459.65831359999999</v>
          </cell>
        </row>
        <row r="30">
          <cell r="S30">
            <v>-52.966466999999994</v>
          </cell>
        </row>
      </sheetData>
      <sheetData sheetId="26" refreshError="1"/>
      <sheetData sheetId="27" refreshError="1">
        <row r="19">
          <cell r="S19">
            <v>-363.92992135999998</v>
          </cell>
        </row>
        <row r="22">
          <cell r="S22">
            <v>-69.995873050000014</v>
          </cell>
        </row>
        <row r="26">
          <cell r="S26">
            <v>-4.0987678506799998</v>
          </cell>
        </row>
        <row r="30">
          <cell r="S30">
            <v>365.97857751000004</v>
          </cell>
        </row>
        <row r="31">
          <cell r="S31">
            <v>3.7757636912999999</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contas"/>
      <sheetName val="Manut"/>
      <sheetName val="gente"/>
      <sheetName val="locacao"/>
      <sheetName val="Base cognos"/>
      <sheetName val="Planilha1"/>
      <sheetName val="ALL"/>
      <sheetName val="check ALL"/>
      <sheetName val="Rumo"/>
      <sheetName val="Base Brado"/>
      <sheetName val="Brado"/>
      <sheetName val="Eliminações"/>
      <sheetName val="Depreciação ajustada"/>
      <sheetName val="D&amp;A"/>
      <sheetName val="breakdown vs DRE mensal"/>
      <sheetName val="Custos Consolidados"/>
      <sheetName val="Book - report"/>
      <sheetName val="check"/>
      <sheetName val="Abertura 2°Tri"/>
      <sheetName val="Abertura 1°Sem"/>
      <sheetName val="Abertura por Pacote 2°Tri"/>
      <sheetName val="Abertura por Pacote 1° Sem"/>
      <sheetName val="Cog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8">
          <cell r="S8">
            <v>-238.3097111201962</v>
          </cell>
        </row>
        <row r="9">
          <cell r="S9">
            <v>-55.80210876202608</v>
          </cell>
        </row>
        <row r="10">
          <cell r="S10">
            <v>-92.401280960000008</v>
          </cell>
        </row>
        <row r="13">
          <cell r="S13">
            <v>-33.162718543192511</v>
          </cell>
        </row>
        <row r="14">
          <cell r="S14">
            <v>-173.50723126189206</v>
          </cell>
        </row>
        <row r="15">
          <cell r="S15">
            <v>-55.077692064242513</v>
          </cell>
        </row>
        <row r="16">
          <cell r="S16">
            <v>-8.7025934835488989</v>
          </cell>
        </row>
        <row r="17">
          <cell r="S17">
            <v>-60.042844662502503</v>
          </cell>
        </row>
        <row r="18">
          <cell r="S18">
            <v>-35.764509466736641</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heetName val="CGE"/>
      <sheetName val="outros encargos"/>
      <sheetName val="real2018"/>
      <sheetName val="orc2018"/>
      <sheetName val="real2017"/>
      <sheetName val="Plan1"/>
      <sheetName val="orc2017"/>
      <sheetName val="real2016"/>
    </sheetNames>
    <sheetDataSet>
      <sheetData sheetId="0" refreshError="1">
        <row r="13">
          <cell r="D13">
            <v>-10050.54236374</v>
          </cell>
        </row>
        <row r="18">
          <cell r="S18">
            <v>-155.47792975999999</v>
          </cell>
        </row>
        <row r="19">
          <cell r="S19">
            <v>-20.176175440000002</v>
          </cell>
        </row>
        <row r="20">
          <cell r="S20">
            <v>-1.5003540899999999</v>
          </cell>
        </row>
        <row r="21">
          <cell r="S21">
            <v>407.22978566</v>
          </cell>
        </row>
        <row r="22">
          <cell r="S22">
            <v>-611.92867631000001</v>
          </cell>
        </row>
        <row r="23">
          <cell r="S23">
            <v>47.076546210000004</v>
          </cell>
        </row>
        <row r="24">
          <cell r="S24">
            <v>-51.398459449999976</v>
          </cell>
        </row>
        <row r="25">
          <cell r="S25">
            <v>-47.336611230000003</v>
          </cell>
        </row>
        <row r="26">
          <cell r="S26">
            <v>-26.146342219999998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LP"/>
      <sheetName val="MODELOpo98"/>
      <sheetName val="Capa"/>
      <sheetName val="Taxas"/>
      <sheetName val="GERREAL"/>
      <sheetName val="P_L"/>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heetName val="CGE 2"/>
      <sheetName val="Book Mes"/>
      <sheetName val="Mix CP vs LP"/>
      <sheetName val="CGE"/>
      <sheetName val="Template"/>
      <sheetName val="Caixa restrito"/>
      <sheetName val="Custo das Dívidas"/>
      <sheetName val="proj divida"/>
      <sheetName val="Proj caixa"/>
    </sheetNames>
    <sheetDataSet>
      <sheetData sheetId="0" refreshError="1">
        <row r="11">
          <cell r="AS11">
            <v>1169.2809835199998</v>
          </cell>
        </row>
        <row r="12">
          <cell r="AS12">
            <v>2084.0961020099994</v>
          </cell>
        </row>
        <row r="13">
          <cell r="AS13">
            <v>558.16434849000007</v>
          </cell>
        </row>
        <row r="14">
          <cell r="AS14">
            <v>-1.800000113405531E-7</v>
          </cell>
        </row>
        <row r="16">
          <cell r="AS16">
            <v>1485.4652254400003</v>
          </cell>
        </row>
        <row r="19">
          <cell r="AS19">
            <v>97.691688529999993</v>
          </cell>
        </row>
        <row r="21">
          <cell r="AS21">
            <v>2891.49289808</v>
          </cell>
        </row>
        <row r="22">
          <cell r="AS22">
            <v>1863.6226838900002</v>
          </cell>
        </row>
        <row r="27">
          <cell r="AS27">
            <v>671.27010687000006</v>
          </cell>
        </row>
        <row r="28">
          <cell r="AS28">
            <v>36.873335779999984</v>
          </cell>
        </row>
        <row r="37">
          <cell r="AS37">
            <v>2639.71690855</v>
          </cell>
        </row>
        <row r="38">
          <cell r="AS38">
            <v>-480.48389325999995</v>
          </cell>
        </row>
        <row r="42">
          <cell r="AS42">
            <v>3025.8905786973114</v>
          </cell>
        </row>
        <row r="45">
          <cell r="AS45">
            <v>2.5571832058617314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Combinado AA"/>
      <sheetName val="DRE Combinado AA"/>
      <sheetName val="BP Formato Final"/>
      <sheetName val="DRE Formato Final"/>
      <sheetName val="DMPL Formato Final"/>
      <sheetName val="Links"/>
      <sheetName val="DOAR Formato Final"/>
      <sheetName val="BP"/>
      <sheetName val="DRE"/>
      <sheetName val="DOAR"/>
      <sheetName val="Suporte DOAR"/>
      <sheetName val="Eliminações"/>
      <sheetName val="DMPL Ciao"/>
      <sheetName val="Lead CIAO"/>
      <sheetName val="BC USM"/>
      <sheetName val="BC Boa Vista"/>
      <sheetName val="BC Mogi"/>
      <sheetName val="BC Omtek"/>
      <sheetName val="XREF"/>
      <sheetName val="Tickmarks"/>
      <sheetName val="Rec-MEOF"/>
      <sheetName val="Conc. bancária 30.09.97 {ppc}"/>
      <sheetName val="DMPL"/>
      <sheetName val="Intercompany BP"/>
      <sheetName val="ush"/>
      <sheetName val="#REF"/>
      <sheetName val="Juros sobre Capital"/>
      <sheetName val="Lead"/>
      <sheetName val="Input"/>
      <sheetName val="MEMÓRIA BP SAP"/>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 fluxo caixa 2005"/>
      <sheetName val="Movim CASH consolidado 122005 "/>
      <sheetName val="cons. DOAR 2005"/>
      <sheetName val="Movim DOAR Cons 122005"/>
      <sheetName val="Movim DOAR Cons 122005 SOMA"/>
      <sheetName val="Provisão contingencias"/>
      <sheetName val="Obrig. Poder concedente"/>
      <sheetName val="Minoritários"/>
      <sheetName val="IR"/>
      <sheetName val="Swap "/>
      <sheetName val="Investimentos"/>
      <sheetName val="Imobilizado"/>
      <sheetName val="Diferido"/>
      <sheetName val="DMPL"/>
      <sheetName val="Empréstimos"/>
      <sheetName val="XREF"/>
      <sheetName val="Tickmarks"/>
      <sheetName val="Rec-MEOF"/>
      <sheetName val="Suporte DOAR"/>
      <sheetName val="Versão 2000_2001"/>
      <sheetName val="Movimentação Imobilizado"/>
      <sheetName val="SERIES CDI E PTAX"/>
      <sheetName val="Entrada de dados"/>
      <sheetName val="GERREAL"/>
      <sheetName val="Balance Sheet"/>
    </sheetNames>
    <sheetDataSet>
      <sheetData sheetId="0"/>
      <sheetData sheetId="1"/>
      <sheetData sheetId="2" refreshError="1"/>
      <sheetData sheetId="3" refreshError="1"/>
      <sheetData sheetId="4" refreshError="1"/>
      <sheetData sheetId="5"/>
      <sheetData sheetId="6"/>
      <sheetData sheetId="7"/>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Abertura Saldos"/>
      <sheetName val="Links"/>
      <sheetName val="Para referencia"/>
      <sheetName val="Resumo de aplicações"/>
      <sheetName val="Circularização"/>
      <sheetName val="PAS de juros"/>
      <sheetName val="Composição Aplicação"/>
      <sheetName val="Parâmetro"/>
      <sheetName val="XREF"/>
      <sheetName val="Tickmarks"/>
      <sheetName val="Cons. fluxo caixa 2005"/>
      <sheetName val="Old Lead"/>
      <sheetName val="Suporte DOAR"/>
      <sheetName val="Teste de Adições"/>
      <sheetName val="ush"/>
      <sheetName val="CDI"/>
      <sheetName val="Input"/>
      <sheetName val="Eliminações BP e DRE"/>
      <sheetName val="PAS Aplicações Finc"/>
      <sheetName val="adições"/>
      <sheetName val="mapa movimentação"/>
      <sheetName val="Folha Pagto"/>
      <sheetName val="População Res."/>
      <sheetName val="Calculo global Dep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Emprestimos 102003 {ppc}"/>
      <sheetName val="Calculos - DTT"/>
      <sheetName val="Parametro - Juros e VM"/>
      <sheetName val="Parametro - VC"/>
      <sheetName val="Threshold Calc"/>
      <sheetName val="XREF"/>
      <sheetName val="Tickmarks"/>
      <sheetName val="Analítico-clientes"/>
      <sheetName val="AutoBAn-relatório de clientes f"/>
      <sheetName val="Emprestimos 102003 _ppc_"/>
      <sheetName val="Parametro _ VC"/>
      <sheetName val="PAS de juros"/>
      <sheetName val="GERREAL"/>
      <sheetName val="Cons. fluxo caixa 2005"/>
      <sheetName val="Anexo 6"/>
      <sheetName val=""/>
      <sheetName val="Links"/>
      <sheetName val="Lead"/>
      <sheetName val="Seguros 2001-2002 {ppc}"/>
      <sheetName val="Mapa 1 - Base Férias e 13o."/>
      <sheetName val="Seguros"/>
      <sheetName val="Calculo global Depr."/>
      <sheetName val="MovimentEmprést. 31122003 {ppc}"/>
      <sheetName val="Conciliação Custos"/>
      <sheetName val="Conciliação 30.09.04"/>
      <sheetName val="Tratos"/>
      <sheetName val="CP"/>
      <sheetName val="Ativo"/>
      <sheetName val="Dados Star"/>
      <sheetName val="Resumo"/>
      <sheetName val="Mapa Imobilizado"/>
      <sheetName val="MAPA"/>
      <sheetName val="PAS Moeda Nacional"/>
      <sheetName val="Suporte DOAR"/>
      <sheetName val="BASE2"/>
      <sheetName val="Balance Sheet"/>
      <sheetName val="Mapa de Resultado"/>
    </sheetNames>
    <sheetDataSet>
      <sheetData sheetId="0" refreshError="1"/>
      <sheetData sheetId="1" refreshError="1">
        <row r="40">
          <cell r="AN40">
            <v>103533</v>
          </cell>
        </row>
        <row r="57">
          <cell r="X57">
            <v>19195</v>
          </cell>
        </row>
      </sheetData>
      <sheetData sheetId="2"/>
      <sheetData sheetId="3">
        <row r="40">
          <cell r="AN40">
            <v>103533</v>
          </cell>
        </row>
      </sheetData>
      <sheetData sheetId="4" refreshError="1"/>
      <sheetData sheetId="5" refreshError="1"/>
      <sheetData sheetId="6" refreshError="1"/>
      <sheetData sheetId="7"/>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RE"/>
      <sheetName val="Análise Financeira"/>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BP"/>
      <sheetName val="DR"/>
      <sheetName val="Análise Preço Venda"/>
      <sheetName val="XREF"/>
      <sheetName val="Tickmarks"/>
      <sheetName val="Emprestimos 102003 {ppc}"/>
      <sheetName val="Brasil-Jab"/>
      <sheetName val="mapa movimentação"/>
      <sheetName val=" Global fopag"/>
      <sheetName val="Mapa Mov. 429"/>
      <sheetName val="Comparativo-GSM"/>
      <sheetName val="Balanço"/>
      <sheetName val="PAS de juros"/>
      <sheetName val="Taxas"/>
      <sheetName val="ush"/>
    </sheetNames>
    <sheetDataSet>
      <sheetData sheetId="0">
        <row r="926">
          <cell r="F926">
            <v>412190</v>
          </cell>
        </row>
        <row r="1006">
          <cell r="O1006">
            <v>-1407785.6</v>
          </cell>
        </row>
        <row r="1072">
          <cell r="F1072">
            <v>119077.57</v>
          </cell>
        </row>
      </sheetData>
      <sheetData sheetId="1" refreshError="1"/>
      <sheetData sheetId="2" refreshError="1"/>
      <sheetData sheetId="3" refreshError="1"/>
      <sheetData sheetId="4" refreshError="1"/>
      <sheetData sheetId="5">
        <row r="2">
          <cell r="A2">
            <v>10109184.819999926</v>
          </cell>
          <cell r="B2">
            <v>10109184.819999926</v>
          </cell>
          <cell r="D2" t="str">
            <v>Imposto de Renda e Contribuição Social - Combined Leadsheet - CIAO</v>
          </cell>
          <cell r="E2" t="str">
            <v>!</v>
          </cell>
        </row>
        <row r="4">
          <cell r="A4">
            <v>-3936848.98</v>
          </cell>
          <cell r="B4">
            <v>-3936848.98</v>
          </cell>
          <cell r="D4" t="str">
            <v>Imposto de Renda e Contribuição Social - Combined Leadsheet - CIAO</v>
          </cell>
          <cell r="E4" t="str">
            <v>!</v>
          </cell>
        </row>
        <row r="5">
          <cell r="A5">
            <v>119077.57</v>
          </cell>
          <cell r="B5">
            <v>119077.57</v>
          </cell>
          <cell r="D5" t="str">
            <v>Imposto de Renda e Contribuição Social - Combined Leadsheet - CIAO</v>
          </cell>
          <cell r="E5" t="str">
            <v>!</v>
          </cell>
        </row>
        <row r="6">
          <cell r="A6">
            <v>-1407785.6</v>
          </cell>
          <cell r="B6">
            <v>-1407785.6</v>
          </cell>
          <cell r="D6" t="str">
            <v>Imposto de Renda e Contribuição Social - Combined Leadsheet - CIAO</v>
          </cell>
          <cell r="E6" t="str">
            <v>!</v>
          </cell>
        </row>
        <row r="7">
          <cell r="A7">
            <v>412190</v>
          </cell>
          <cell r="B7">
            <v>412190</v>
          </cell>
          <cell r="D7" t="str">
            <v>Imposto de Renda e Contribuição Social - Combined Leadsheet - CIAO</v>
          </cell>
          <cell r="E7" t="str">
            <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MPL"/>
      <sheetName val="Cash flow"/>
      <sheetName val="DV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3:K36"/>
  <sheetViews>
    <sheetView showGridLines="0" tabSelected="1" showWhiteSpace="0" zoomScale="85" zoomScaleNormal="85" zoomScaleSheetLayoutView="80" workbookViewId="0">
      <selection activeCell="K28" sqref="K28"/>
    </sheetView>
  </sheetViews>
  <sheetFormatPr defaultRowHeight="15"/>
  <cols>
    <col min="8" max="8" width="72.28515625" customWidth="1"/>
    <col min="11" max="11" width="60.28515625" customWidth="1"/>
  </cols>
  <sheetData>
    <row r="13" hidden="1"/>
    <row r="14" hidden="1"/>
    <row r="15" hidden="1"/>
    <row r="16" hidden="1"/>
    <row r="17" spans="6:10" hidden="1"/>
    <row r="18" spans="6:10" ht="35.25" customHeight="1" thickBot="1">
      <c r="F18" s="50"/>
      <c r="G18" s="50"/>
      <c r="H18" s="51" t="s">
        <v>30</v>
      </c>
      <c r="I18" s="50"/>
      <c r="J18" s="50"/>
    </row>
    <row r="20" spans="6:10" ht="18.75">
      <c r="G20" s="52"/>
      <c r="H20" s="53" t="s">
        <v>231</v>
      </c>
    </row>
    <row r="21" spans="6:10" ht="18.75">
      <c r="H21" s="53" t="s">
        <v>232</v>
      </c>
    </row>
    <row r="22" spans="6:10" ht="18.75">
      <c r="H22" s="53" t="s">
        <v>31</v>
      </c>
    </row>
    <row r="23" spans="6:10" ht="18.75">
      <c r="H23" s="53" t="s">
        <v>236</v>
      </c>
    </row>
    <row r="24" spans="6:10" ht="18.75">
      <c r="H24" s="53" t="s">
        <v>237</v>
      </c>
    </row>
    <row r="25" spans="6:10" ht="18.75">
      <c r="H25" s="53" t="s">
        <v>238</v>
      </c>
    </row>
    <row r="26" spans="6:10" ht="18.75">
      <c r="H26" s="53" t="s">
        <v>239</v>
      </c>
    </row>
    <row r="27" spans="6:10" ht="18.75">
      <c r="H27" s="53" t="s">
        <v>240</v>
      </c>
    </row>
    <row r="28" spans="6:10" ht="18.75">
      <c r="H28" s="53" t="s">
        <v>233</v>
      </c>
    </row>
    <row r="29" spans="6:10" ht="18.75">
      <c r="H29" s="53" t="s">
        <v>234</v>
      </c>
    </row>
    <row r="30" spans="6:10" ht="18.75">
      <c r="H30" s="53" t="s">
        <v>235</v>
      </c>
    </row>
    <row r="31" spans="6:10" ht="35.25" customHeight="1" thickBot="1">
      <c r="F31" s="50"/>
      <c r="G31" s="50"/>
      <c r="H31" s="51" t="s">
        <v>241</v>
      </c>
      <c r="I31" s="50"/>
      <c r="J31" s="50"/>
    </row>
    <row r="33" spans="8:11" ht="112.5">
      <c r="H33" s="111" t="s">
        <v>242</v>
      </c>
      <c r="K33" s="54"/>
    </row>
    <row r="34" spans="8:11" ht="3" customHeight="1">
      <c r="H34" s="71"/>
    </row>
    <row r="36" spans="8:11" ht="75.75" customHeight="1">
      <c r="H36" s="112" t="s">
        <v>243</v>
      </c>
    </row>
  </sheetData>
  <hyperlinks>
    <hyperlink ref="H20" location="'DADOS OPERACIONAIS'!A1" display="1. DADOS OPERACIONAIS"/>
    <hyperlink ref="H22" location="CAPEX!A1" display="3. CAPEX"/>
    <hyperlink ref="H27" location="'BALANÇO RUMO'!A1" display="4. BALANÇO RUMO LOGÍSTICA"/>
    <hyperlink ref="H23" location="'RESULTADO FINANC.'!A1" display="5. RESULTADO FINANCEIRO"/>
    <hyperlink ref="H24" location="IR!A1" display="6. IMPOSTO DE RENDA E CONTRIBUIÇÃO SOCIAL"/>
    <hyperlink ref="H25" location="'ENDIVID. RUMO'!A1" display="8. ENDIVIDAMENTO RUMO LOGÍSTICA"/>
    <hyperlink ref="H26" location="'FCX INDIRETO RUMO'!A1" display="1O. FLUXO DE CAIXA INDIRETO RUMO LOGÍSTICA"/>
    <hyperlink ref="H28" location="'OP. NORTE'!A1" display="9. OPERAÇÕES NORTE"/>
    <hyperlink ref="H29" location="'OP. SUL'!A1" display="10. OPERAÇÕES SUL"/>
    <hyperlink ref="H30" location="'OP. CONTÊINERES'!A1" display="11. OPERAÇÕES DE CONTÊINERES"/>
    <hyperlink ref="H21" location="DRE!A1" display="2. DEMONSTRAÇÃO DE RESULTADOS"/>
  </hyperlinks>
  <pageMargins left="0.511811024" right="0.511811024" top="0.78740157499999996" bottom="0.78740157499999996" header="0.31496062000000002" footer="0.31496062000000002"/>
  <pageSetup paperSize="9" scale="69" orientation="portrait" r:id="rId1"/>
  <rowBreaks count="1" manualBreakCount="1">
    <brk id="35" min="5"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W43"/>
  <sheetViews>
    <sheetView showGridLines="0" zoomScaleNormal="100" workbookViewId="0">
      <pane xSplit="2" ySplit="7" topLeftCell="K8" activePane="bottomRight" state="frozen"/>
      <selection pane="topRight"/>
      <selection pane="bottomLeft"/>
      <selection pane="bottomRight" activeCell="W5" sqref="W5"/>
    </sheetView>
  </sheetViews>
  <sheetFormatPr defaultColWidth="9.140625" defaultRowHeight="15" zeroHeight="1" outlineLevelCol="1"/>
  <cols>
    <col min="1" max="1" width="2.85546875" style="76" customWidth="1"/>
    <col min="2" max="2" width="54.7109375" style="1" customWidth="1"/>
    <col min="3" max="5" width="12.140625" style="1" hidden="1" customWidth="1"/>
    <col min="6" max="7" width="12.140625" style="76" hidden="1" customWidth="1"/>
    <col min="8" max="9" width="13" style="76" hidden="1" customWidth="1"/>
    <col min="10" max="10" width="11.42578125" style="76" hidden="1" customWidth="1"/>
    <col min="11" max="11" width="14" style="76" hidden="1" customWidth="1" outlineLevel="1"/>
    <col min="12" max="17" width="12.7109375" style="76" hidden="1" customWidth="1" outlineLevel="1"/>
    <col min="18" max="18" width="12.85546875" style="76" hidden="1" customWidth="1" outlineLevel="1"/>
    <col min="19" max="19" width="12.7109375" style="76" bestFit="1" customWidth="1" collapsed="1"/>
    <col min="20" max="20" width="12.7109375" style="76" bestFit="1" customWidth="1"/>
    <col min="21" max="23" width="14.7109375" style="76" customWidth="1"/>
    <col min="24" max="16384" width="9.140625" style="76"/>
  </cols>
  <sheetData>
    <row r="1" spans="2:23">
      <c r="C1" s="76"/>
    </row>
    <row r="2" spans="2:23">
      <c r="C2" s="76"/>
    </row>
    <row r="3" spans="2:23">
      <c r="C3" s="76"/>
    </row>
    <row r="4" spans="2:23">
      <c r="B4" s="3"/>
      <c r="F4" s="155"/>
      <c r="G4" s="1"/>
      <c r="H4" s="1"/>
      <c r="I4" s="1"/>
      <c r="J4" s="155"/>
    </row>
    <row r="5" spans="2:23">
      <c r="B5" s="261" t="s">
        <v>61</v>
      </c>
      <c r="C5" s="82" t="s">
        <v>1</v>
      </c>
      <c r="D5" s="81" t="s">
        <v>32</v>
      </c>
      <c r="E5" s="81" t="s">
        <v>21</v>
      </c>
      <c r="F5" s="81" t="s">
        <v>33</v>
      </c>
      <c r="G5" s="81" t="s">
        <v>34</v>
      </c>
      <c r="H5" s="81" t="s">
        <v>46</v>
      </c>
      <c r="I5" s="81" t="s">
        <v>49</v>
      </c>
      <c r="J5" s="81" t="s">
        <v>52</v>
      </c>
      <c r="K5" s="81" t="str">
        <f>'BALANCE SHEET'!J5</f>
        <v>1Q17</v>
      </c>
      <c r="L5" s="81" t="str">
        <f>'BALANCE SHEET'!K5</f>
        <v>2Q17</v>
      </c>
      <c r="M5" s="81" t="str">
        <f>'BALANCE SHEET'!L5</f>
        <v>3Q17</v>
      </c>
      <c r="N5" s="81" t="str">
        <f>'BALANCE SHEET'!M5</f>
        <v>4Q17</v>
      </c>
      <c r="O5" s="81" t="str">
        <f>'BALANCE SHEET'!N5</f>
        <v>1Q18</v>
      </c>
      <c r="P5" s="81" t="s">
        <v>68</v>
      </c>
      <c r="Q5" s="81" t="s">
        <v>244</v>
      </c>
      <c r="R5" s="81" t="s">
        <v>251</v>
      </c>
      <c r="S5" s="225" t="s">
        <v>254</v>
      </c>
      <c r="T5" s="225" t="s">
        <v>256</v>
      </c>
      <c r="U5" s="225" t="s">
        <v>258</v>
      </c>
      <c r="V5" s="225" t="s">
        <v>270</v>
      </c>
      <c r="W5" s="225" t="s">
        <v>272</v>
      </c>
    </row>
    <row r="6" spans="2:23">
      <c r="B6" s="261"/>
      <c r="C6" s="117" t="s">
        <v>35</v>
      </c>
      <c r="D6" s="114" t="s">
        <v>36</v>
      </c>
      <c r="E6" s="114" t="s">
        <v>36</v>
      </c>
      <c r="F6" s="114" t="s">
        <v>36</v>
      </c>
      <c r="G6" s="114" t="s">
        <v>36</v>
      </c>
      <c r="H6" s="114" t="s">
        <v>36</v>
      </c>
      <c r="I6" s="114" t="s">
        <v>36</v>
      </c>
      <c r="J6" s="114" t="s">
        <v>36</v>
      </c>
      <c r="K6" s="81" t="str">
        <f>'BALANCE SHEET'!J6</f>
        <v>Consolidated</v>
      </c>
      <c r="L6" s="81" t="str">
        <f>'BALANCE SHEET'!K6</f>
        <v>Consolidated</v>
      </c>
      <c r="M6" s="81" t="str">
        <f>'BALANCE SHEET'!L6</f>
        <v>Consolidated</v>
      </c>
      <c r="N6" s="81" t="str">
        <f>'BALANCE SHEET'!M6</f>
        <v>Consolidated</v>
      </c>
      <c r="O6" s="81" t="str">
        <f>'BALANCE SHEET'!N6</f>
        <v>Consolidated</v>
      </c>
      <c r="P6" s="81" t="str">
        <f>'BALANCE SHEET'!O6</f>
        <v>Consolidated</v>
      </c>
      <c r="Q6" s="81" t="str">
        <f>'BALANCE SHEET'!P6</f>
        <v>Consolidated</v>
      </c>
      <c r="R6" s="81" t="str">
        <f>'BALANCE SHEET'!Q6</f>
        <v>Consolidated</v>
      </c>
      <c r="S6" s="81" t="s">
        <v>69</v>
      </c>
      <c r="T6" s="114" t="s">
        <v>69</v>
      </c>
      <c r="U6" s="114" t="s">
        <v>69</v>
      </c>
      <c r="V6" s="114" t="s">
        <v>69</v>
      </c>
      <c r="W6" s="114" t="s">
        <v>69</v>
      </c>
    </row>
    <row r="7" spans="2:23" ht="13.5" customHeight="1">
      <c r="B7" s="5" t="s">
        <v>62</v>
      </c>
      <c r="C7" s="84" t="s">
        <v>2</v>
      </c>
      <c r="D7" s="83" t="s">
        <v>3</v>
      </c>
      <c r="E7" s="83" t="s">
        <v>4</v>
      </c>
      <c r="F7" s="85" t="s">
        <v>5</v>
      </c>
      <c r="G7" s="83" t="s">
        <v>2</v>
      </c>
      <c r="H7" s="83" t="s">
        <v>3</v>
      </c>
      <c r="I7" s="83" t="s">
        <v>4</v>
      </c>
      <c r="J7" s="116" t="s">
        <v>5</v>
      </c>
      <c r="K7" s="81" t="str">
        <f>'BALANCE SHEET'!J7</f>
        <v>(Jan-Mar)</v>
      </c>
      <c r="L7" s="81" t="str">
        <f>'BALANCE SHEET'!K7</f>
        <v>(Apr-Jun)</v>
      </c>
      <c r="M7" s="81" t="str">
        <f>'BALANCE SHEET'!L7</f>
        <v>(Oct-Dec)</v>
      </c>
      <c r="N7" s="81" t="str">
        <f>'BALANCE SHEET'!M7</f>
        <v>(Out-Dez)</v>
      </c>
      <c r="O7" s="81" t="str">
        <f>'BALANCE SHEET'!N7</f>
        <v>(Jan-Mar)</v>
      </c>
      <c r="P7" s="81" t="s">
        <v>70</v>
      </c>
      <c r="Q7" s="81" t="s">
        <v>71</v>
      </c>
      <c r="R7" s="81" t="s">
        <v>72</v>
      </c>
      <c r="S7" s="227" t="s">
        <v>2</v>
      </c>
      <c r="T7" s="227" t="s">
        <v>70</v>
      </c>
      <c r="U7" s="227" t="s">
        <v>71</v>
      </c>
      <c r="V7" s="227" t="s">
        <v>72</v>
      </c>
      <c r="W7" s="227" t="s">
        <v>2</v>
      </c>
    </row>
    <row r="8" spans="2:23">
      <c r="B8" s="118" t="s">
        <v>219</v>
      </c>
      <c r="C8" s="62">
        <f t="shared" ref="C8:J8" si="0">C9+C15</f>
        <v>5389.2824979399993</v>
      </c>
      <c r="D8" s="36">
        <f t="shared" si="0"/>
        <v>6968.3926715599991</v>
      </c>
      <c r="E8" s="36">
        <f t="shared" si="0"/>
        <v>8125.2772201299977</v>
      </c>
      <c r="F8" s="36">
        <f t="shared" si="0"/>
        <v>8183.0304777400015</v>
      </c>
      <c r="G8" s="36">
        <f t="shared" si="0"/>
        <v>7002.7999999999993</v>
      </c>
      <c r="H8" s="36">
        <f t="shared" si="0"/>
        <v>7141</v>
      </c>
      <c r="I8" s="36">
        <f t="shared" si="0"/>
        <v>7976.2</v>
      </c>
      <c r="J8" s="36">
        <f t="shared" si="0"/>
        <v>4472</v>
      </c>
      <c r="K8" s="36">
        <f>K9+K15</f>
        <v>7068</v>
      </c>
      <c r="L8" s="36">
        <f>L9+L15</f>
        <v>8322</v>
      </c>
      <c r="M8" s="36">
        <f>M9+M15</f>
        <v>9205.1</v>
      </c>
      <c r="N8" s="36">
        <f>N9+N15</f>
        <v>9336</v>
      </c>
      <c r="O8" s="36">
        <v>8262.7896920000003</v>
      </c>
      <c r="P8" s="36">
        <v>9097.3518889999996</v>
      </c>
      <c r="Q8" s="36">
        <v>11264</v>
      </c>
      <c r="R8" s="36">
        <v>10683.958534990003</v>
      </c>
      <c r="S8" s="36">
        <v>9439.3945519999997</v>
      </c>
      <c r="T8" s="36">
        <v>10375.147612999999</v>
      </c>
      <c r="U8" s="36">
        <v>12376.230807</v>
      </c>
      <c r="V8" s="36">
        <v>10654.349119999999</v>
      </c>
      <c r="W8" s="36">
        <v>9080.5</v>
      </c>
    </row>
    <row r="9" spans="2:23" s="18" customFormat="1">
      <c r="B9" s="119" t="s">
        <v>75</v>
      </c>
      <c r="C9" s="198">
        <f t="shared" ref="C9" si="1">SUM(C10:C14)</f>
        <v>4755.378547199999</v>
      </c>
      <c r="D9" s="34">
        <f t="shared" ref="D9" si="2">SUM(D10:D14)</f>
        <v>6282.6818238199994</v>
      </c>
      <c r="E9" s="34">
        <f t="shared" ref="E9" si="3">SUM(E10:E14)</f>
        <v>7398.1756143699977</v>
      </c>
      <c r="F9" s="34">
        <f t="shared" ref="F9" si="4">SUM(F10:F14)</f>
        <v>7492.7520203700014</v>
      </c>
      <c r="G9" s="34">
        <f t="shared" ref="G9" si="5">SUM(G10:G14)</f>
        <v>6474.7999999999993</v>
      </c>
      <c r="H9" s="34">
        <f t="shared" ref="H9" si="6">SUM(H10:H14)</f>
        <v>6574</v>
      </c>
      <c r="I9" s="34">
        <f t="shared" ref="I9" si="7">SUM(I10:I14)</f>
        <v>7323.2</v>
      </c>
      <c r="J9" s="34">
        <f t="shared" ref="J9" si="8">SUM(J10:J14)</f>
        <v>3869</v>
      </c>
      <c r="K9" s="34">
        <f t="shared" ref="K9:L9" si="9">SUM(K10:K14)</f>
        <v>6442</v>
      </c>
      <c r="L9" s="34">
        <f t="shared" si="9"/>
        <v>7748</v>
      </c>
      <c r="M9" s="34">
        <f t="shared" ref="M9:S9" si="10">SUM(M10:M14)</f>
        <v>8590.5</v>
      </c>
      <c r="N9" s="34">
        <f t="shared" si="10"/>
        <v>8590</v>
      </c>
      <c r="O9" s="34">
        <f t="shared" si="10"/>
        <v>7450.2462930000011</v>
      </c>
      <c r="P9" s="34">
        <f t="shared" si="10"/>
        <v>8261.2491239999999</v>
      </c>
      <c r="Q9" s="34">
        <f t="shared" si="10"/>
        <v>10250</v>
      </c>
      <c r="R9" s="34">
        <f t="shared" si="10"/>
        <v>9696.7112319900025</v>
      </c>
      <c r="S9" s="34">
        <f t="shared" si="10"/>
        <v>8521.7286719999993</v>
      </c>
      <c r="T9" s="34">
        <v>9454.2429979999997</v>
      </c>
      <c r="U9" s="34">
        <v>11366.206688</v>
      </c>
      <c r="V9" s="34">
        <v>9650.9570879999992</v>
      </c>
      <c r="W9" s="34">
        <v>8091.4</v>
      </c>
    </row>
    <row r="10" spans="2:23">
      <c r="B10" s="31" t="s">
        <v>76</v>
      </c>
      <c r="C10" s="63">
        <v>3047.3207718600001</v>
      </c>
      <c r="D10" s="33">
        <v>3945.7355521200002</v>
      </c>
      <c r="E10" s="33">
        <v>155.53431294000004</v>
      </c>
      <c r="F10" s="33">
        <v>0</v>
      </c>
      <c r="G10" s="73">
        <v>3566</v>
      </c>
      <c r="H10" s="73">
        <v>4131</v>
      </c>
      <c r="I10" s="73">
        <f>44+0.4</f>
        <v>44.4</v>
      </c>
      <c r="J10" s="73">
        <f>142</f>
        <v>142</v>
      </c>
      <c r="K10" s="73">
        <v>4812</v>
      </c>
      <c r="L10" s="73">
        <v>4531</v>
      </c>
      <c r="M10" s="203">
        <v>277.5</v>
      </c>
      <c r="N10" s="33">
        <v>0</v>
      </c>
      <c r="O10" s="33">
        <v>5034.6156690000007</v>
      </c>
      <c r="P10" s="34">
        <v>5661.8993659999996</v>
      </c>
      <c r="Q10" s="34">
        <v>349</v>
      </c>
      <c r="R10" s="34">
        <v>43.378521999999997</v>
      </c>
      <c r="S10" s="34">
        <v>6049.6064759999999</v>
      </c>
      <c r="T10" s="34">
        <v>4081.2114270000002</v>
      </c>
      <c r="U10" s="34">
        <v>428.38031000000001</v>
      </c>
      <c r="V10" s="34">
        <v>769.87692000000004</v>
      </c>
      <c r="W10" s="34">
        <v>5673.8200210000005</v>
      </c>
    </row>
    <row r="11" spans="2:23">
      <c r="B11" s="31" t="s">
        <v>77</v>
      </c>
      <c r="C11" s="63">
        <v>1022.97542675</v>
      </c>
      <c r="D11" s="33">
        <v>1343.7118000799999</v>
      </c>
      <c r="E11" s="33">
        <v>1188.26946806</v>
      </c>
      <c r="F11" s="33">
        <v>919.17771868</v>
      </c>
      <c r="G11" s="73">
        <v>1010</v>
      </c>
      <c r="H11" s="73">
        <v>1413</v>
      </c>
      <c r="I11" s="73">
        <f>894+0.4</f>
        <v>894.4</v>
      </c>
      <c r="J11" s="73">
        <f>1105</f>
        <v>1105</v>
      </c>
      <c r="K11" s="73">
        <v>1246</v>
      </c>
      <c r="L11" s="73">
        <v>1445</v>
      </c>
      <c r="M11" s="200">
        <v>1299</v>
      </c>
      <c r="N11" s="33">
        <v>1488</v>
      </c>
      <c r="O11" s="33">
        <v>1440.835405</v>
      </c>
      <c r="P11" s="34">
        <v>1572.0409030000001</v>
      </c>
      <c r="Q11" s="34">
        <v>1379</v>
      </c>
      <c r="R11" s="34">
        <v>1450.8780799900001</v>
      </c>
      <c r="S11" s="34">
        <v>1403.8391790000001</v>
      </c>
      <c r="T11" s="34">
        <v>1656.3552709999999</v>
      </c>
      <c r="U11" s="34">
        <v>1440.132748</v>
      </c>
      <c r="V11" s="34">
        <v>1665.5463030000001</v>
      </c>
      <c r="W11" s="34">
        <v>1376.6886529999999</v>
      </c>
    </row>
    <row r="12" spans="2:23">
      <c r="B12" s="31" t="s">
        <v>78</v>
      </c>
      <c r="C12" s="63">
        <v>266.58657369000002</v>
      </c>
      <c r="D12" s="33">
        <v>558.95579398999985</v>
      </c>
      <c r="E12" s="33">
        <v>5570.515082779998</v>
      </c>
      <c r="F12" s="33">
        <v>6093.4132239900018</v>
      </c>
      <c r="G12" s="73">
        <v>1551.4</v>
      </c>
      <c r="H12" s="73">
        <v>343</v>
      </c>
      <c r="I12" s="73">
        <f>5705+0.4</f>
        <v>5705.4</v>
      </c>
      <c r="J12" s="73">
        <f>1680</f>
        <v>1680</v>
      </c>
      <c r="K12" s="73">
        <v>95</v>
      </c>
      <c r="L12" s="73">
        <v>1231</v>
      </c>
      <c r="M12" s="200">
        <v>6705</v>
      </c>
      <c r="N12" s="33">
        <v>6719</v>
      </c>
      <c r="O12" s="33">
        <v>510.07153000000005</v>
      </c>
      <c r="P12" s="34">
        <v>361.09815199999997</v>
      </c>
      <c r="Q12" s="34">
        <v>7701</v>
      </c>
      <c r="R12" s="34">
        <v>7255.1191660000004</v>
      </c>
      <c r="S12" s="34">
        <v>311.41548299999999</v>
      </c>
      <c r="T12" s="34">
        <v>2477.8664269999999</v>
      </c>
      <c r="U12" s="34">
        <v>8511.2276760000004</v>
      </c>
      <c r="V12" s="34">
        <v>5899.6604010000001</v>
      </c>
      <c r="W12" s="34">
        <v>2.2024180000000002</v>
      </c>
    </row>
    <row r="13" spans="2:23">
      <c r="B13" s="31" t="s">
        <v>79</v>
      </c>
      <c r="C13" s="63">
        <v>417.09419979</v>
      </c>
      <c r="D13" s="33">
        <v>434.27867763</v>
      </c>
      <c r="E13" s="33">
        <v>483.8567505900001</v>
      </c>
      <c r="F13" s="33">
        <v>480.16107770000002</v>
      </c>
      <c r="G13" s="73">
        <v>347.4</v>
      </c>
      <c r="H13" s="73">
        <v>687</v>
      </c>
      <c r="I13" s="73">
        <f>679</f>
        <v>679</v>
      </c>
      <c r="J13" s="73">
        <f>942</f>
        <v>942</v>
      </c>
      <c r="K13" s="73">
        <v>289</v>
      </c>
      <c r="L13" s="73">
        <v>541</v>
      </c>
      <c r="M13">
        <v>309</v>
      </c>
      <c r="N13" s="33">
        <v>383</v>
      </c>
      <c r="O13" s="33">
        <v>464.72368900000004</v>
      </c>
      <c r="P13" s="34">
        <v>523.622704</v>
      </c>
      <c r="Q13" s="34">
        <v>369</v>
      </c>
      <c r="R13" s="34">
        <v>383.87348200000002</v>
      </c>
      <c r="S13" s="34">
        <v>291.05651699999999</v>
      </c>
      <c r="T13" s="34">
        <v>425.51029999999997</v>
      </c>
      <c r="U13" s="34">
        <v>276.93625900000001</v>
      </c>
      <c r="V13" s="34">
        <v>438.69346200000001</v>
      </c>
      <c r="W13" s="34">
        <v>369.52658600000001</v>
      </c>
    </row>
    <row r="14" spans="2:23">
      <c r="B14" s="31" t="s">
        <v>80</v>
      </c>
      <c r="C14" s="63">
        <v>1.40157511</v>
      </c>
      <c r="D14" s="33">
        <v>0</v>
      </c>
      <c r="E14" s="33">
        <v>0</v>
      </c>
      <c r="F14" s="33">
        <v>0</v>
      </c>
      <c r="G14" s="73">
        <v>0</v>
      </c>
      <c r="H14" s="33">
        <v>0</v>
      </c>
      <c r="I14" s="33">
        <f>0</f>
        <v>0</v>
      </c>
      <c r="J14" s="33">
        <f>0</f>
        <v>0</v>
      </c>
      <c r="K14" s="33">
        <f>0</f>
        <v>0</v>
      </c>
      <c r="L14" s="33">
        <v>0</v>
      </c>
      <c r="M14" s="33">
        <v>0</v>
      </c>
      <c r="N14" s="33">
        <v>0</v>
      </c>
      <c r="O14" s="33">
        <v>0</v>
      </c>
      <c r="P14" s="34">
        <v>142.587999</v>
      </c>
      <c r="Q14" s="34">
        <v>452</v>
      </c>
      <c r="R14" s="34">
        <v>563.46198200000003</v>
      </c>
      <c r="S14" s="34">
        <v>465.81101699999999</v>
      </c>
      <c r="T14" s="34">
        <v>813.29957300000001</v>
      </c>
      <c r="U14" s="34">
        <v>709.52969499999995</v>
      </c>
      <c r="V14" s="34">
        <v>877.18000199999994</v>
      </c>
      <c r="W14" s="34">
        <v>669.12912800000004</v>
      </c>
    </row>
    <row r="15" spans="2:23" s="18" customFormat="1">
      <c r="B15" s="119" t="s">
        <v>81</v>
      </c>
      <c r="C15" s="198">
        <f t="shared" ref="C15:J15" si="11">SUM(C16:C17)</f>
        <v>633.90395074000003</v>
      </c>
      <c r="D15" s="34">
        <f t="shared" si="11"/>
        <v>685.71084773999996</v>
      </c>
      <c r="E15" s="34">
        <f t="shared" si="11"/>
        <v>727.10160575999998</v>
      </c>
      <c r="F15" s="34">
        <f t="shared" si="11"/>
        <v>690.27845736999996</v>
      </c>
      <c r="G15" s="34">
        <f t="shared" si="11"/>
        <v>528</v>
      </c>
      <c r="H15" s="34">
        <f t="shared" si="11"/>
        <v>567</v>
      </c>
      <c r="I15" s="34">
        <f t="shared" si="11"/>
        <v>653</v>
      </c>
      <c r="J15" s="34">
        <f t="shared" si="11"/>
        <v>603</v>
      </c>
      <c r="K15" s="34">
        <f t="shared" ref="K15:L15" si="12">SUM(K16:K17)</f>
        <v>626</v>
      </c>
      <c r="L15" s="34">
        <f t="shared" si="12"/>
        <v>574</v>
      </c>
      <c r="M15" s="34">
        <f>SUM(M16:M17)-0.4</f>
        <v>614.6</v>
      </c>
      <c r="N15" s="34">
        <f t="shared" ref="N15:U15" si="13">SUM(N16:N17)</f>
        <v>746</v>
      </c>
      <c r="O15" s="34">
        <f t="shared" si="13"/>
        <v>812.54339899999991</v>
      </c>
      <c r="P15" s="34">
        <f t="shared" si="13"/>
        <v>836.10276499999998</v>
      </c>
      <c r="Q15" s="34">
        <f t="shared" si="13"/>
        <v>1014</v>
      </c>
      <c r="R15" s="34">
        <f t="shared" si="13"/>
        <v>987.2473030000001</v>
      </c>
      <c r="S15" s="34">
        <f t="shared" si="13"/>
        <v>917.66588000000002</v>
      </c>
      <c r="T15" s="34">
        <f t="shared" si="13"/>
        <v>920.90461499999992</v>
      </c>
      <c r="U15" s="34">
        <f t="shared" si="13"/>
        <v>1010.0241189999999</v>
      </c>
      <c r="V15" s="34">
        <v>1003.392032</v>
      </c>
      <c r="W15" s="34">
        <v>989.06160999999997</v>
      </c>
    </row>
    <row r="16" spans="2:23">
      <c r="B16" s="31" t="s">
        <v>82</v>
      </c>
      <c r="C16" s="63">
        <v>446.80828251000003</v>
      </c>
      <c r="D16" s="33">
        <v>499.11047314000001</v>
      </c>
      <c r="E16" s="33">
        <v>647.93029779999995</v>
      </c>
      <c r="F16" s="33">
        <v>647.65141504999997</v>
      </c>
      <c r="G16" s="73">
        <v>500</v>
      </c>
      <c r="H16" s="73">
        <v>567</v>
      </c>
      <c r="I16" s="73">
        <v>653</v>
      </c>
      <c r="J16" s="73">
        <v>603</v>
      </c>
      <c r="K16" s="34">
        <v>626</v>
      </c>
      <c r="L16" s="34">
        <v>574</v>
      </c>
      <c r="M16">
        <v>615</v>
      </c>
      <c r="N16" s="33">
        <v>578</v>
      </c>
      <c r="O16" s="33">
        <v>580.81620599999997</v>
      </c>
      <c r="P16" s="34">
        <v>592.72443199999998</v>
      </c>
      <c r="Q16" s="34">
        <v>693</v>
      </c>
      <c r="R16" s="34">
        <v>621.02268000000004</v>
      </c>
      <c r="S16" s="34">
        <v>591.59271899999999</v>
      </c>
      <c r="T16" s="34">
        <v>557.75856099999999</v>
      </c>
      <c r="U16" s="34">
        <v>653.66065900000001</v>
      </c>
      <c r="V16" s="34">
        <v>591.84210399999995</v>
      </c>
      <c r="W16" s="34">
        <v>584.16229799999996</v>
      </c>
    </row>
    <row r="17" spans="2:23">
      <c r="B17" s="31" t="s">
        <v>83</v>
      </c>
      <c r="C17" s="63">
        <v>187.09566823</v>
      </c>
      <c r="D17" s="33">
        <v>186.60037459999998</v>
      </c>
      <c r="E17" s="33">
        <v>79.171307959999993</v>
      </c>
      <c r="F17" s="33">
        <v>42.627042320000001</v>
      </c>
      <c r="G17" s="73">
        <v>28</v>
      </c>
      <c r="H17" s="73">
        <v>0</v>
      </c>
      <c r="I17" s="73">
        <v>0</v>
      </c>
      <c r="J17" s="73">
        <v>0</v>
      </c>
      <c r="K17" s="73">
        <v>0</v>
      </c>
      <c r="L17" s="73">
        <v>0</v>
      </c>
      <c r="M17" s="73">
        <v>0</v>
      </c>
      <c r="N17" s="33">
        <v>168</v>
      </c>
      <c r="O17" s="33">
        <v>231.727193</v>
      </c>
      <c r="P17" s="34">
        <v>243.378333</v>
      </c>
      <c r="Q17" s="34">
        <v>321</v>
      </c>
      <c r="R17" s="34">
        <v>366.22462300000001</v>
      </c>
      <c r="S17" s="34">
        <v>326.07316100000003</v>
      </c>
      <c r="T17" s="34">
        <v>363.14605399999999</v>
      </c>
      <c r="U17" s="34">
        <v>356.36345999999998</v>
      </c>
      <c r="V17" s="34">
        <v>411.54992800000002</v>
      </c>
      <c r="W17" s="34">
        <v>404.89931200000001</v>
      </c>
    </row>
    <row r="18" spans="2:23">
      <c r="B18" s="6" t="s">
        <v>91</v>
      </c>
      <c r="C18" s="62">
        <f t="shared" ref="C18:K18" si="14">C25/C8*1000</f>
        <v>94.325634377917822</v>
      </c>
      <c r="D18" s="15">
        <f t="shared" si="14"/>
        <v>101.84820536686505</v>
      </c>
      <c r="E18" s="15">
        <f t="shared" si="14"/>
        <v>91.161742974739894</v>
      </c>
      <c r="F18" s="15">
        <f t="shared" si="14"/>
        <v>84.687253986788605</v>
      </c>
      <c r="G18" s="15">
        <f t="shared" si="14"/>
        <v>100.58833609413378</v>
      </c>
      <c r="H18" s="15">
        <f t="shared" si="14"/>
        <v>104.76123792185969</v>
      </c>
      <c r="I18" s="15">
        <f t="shared" si="14"/>
        <v>97.653017727740036</v>
      </c>
      <c r="J18" s="15">
        <f t="shared" si="14"/>
        <v>95.035778175313055</v>
      </c>
      <c r="K18" s="15">
        <f t="shared" si="14"/>
        <v>103.78466327108092</v>
      </c>
      <c r="L18" s="15">
        <f t="shared" ref="L18" si="15">L25/L8*1000</f>
        <v>107.04157654409998</v>
      </c>
      <c r="M18" s="15">
        <f>M25/M8*1000</f>
        <v>99.373716743978875</v>
      </c>
      <c r="N18" s="15">
        <f>N25/N8*1000</f>
        <v>102.22793487574978</v>
      </c>
      <c r="O18" s="15">
        <f>O25/O8*1000</f>
        <v>106.50818448333683</v>
      </c>
      <c r="P18" s="15">
        <f>P25/P8*1000</f>
        <v>109.80115233924703</v>
      </c>
      <c r="Q18" s="15">
        <f>Q25/Q8*1000</f>
        <v>101.96200284090909</v>
      </c>
      <c r="R18" s="230">
        <v>94.3</v>
      </c>
      <c r="S18" s="15">
        <f>S25/S8*1000</f>
        <v>106.42631733061178</v>
      </c>
      <c r="T18" s="15">
        <v>101.79754662156635</v>
      </c>
      <c r="U18" s="15">
        <v>105.56156961115117</v>
      </c>
      <c r="V18" s="15">
        <v>96.993704294845287</v>
      </c>
      <c r="W18" s="15">
        <v>98.9</v>
      </c>
    </row>
    <row r="19" spans="2:23">
      <c r="B19" s="6" t="s">
        <v>92</v>
      </c>
      <c r="C19" s="58">
        <v>2469.8279200000006</v>
      </c>
      <c r="D19" s="17">
        <v>1952</v>
      </c>
      <c r="E19" s="17">
        <v>3747</v>
      </c>
      <c r="F19" s="17">
        <v>3513.5803399999995</v>
      </c>
      <c r="G19" s="17">
        <v>2855</v>
      </c>
      <c r="H19" s="17">
        <v>3513</v>
      </c>
      <c r="I19" s="17">
        <v>4153</v>
      </c>
      <c r="J19" s="17">
        <v>2593</v>
      </c>
      <c r="K19" s="17">
        <v>2502</v>
      </c>
      <c r="L19" s="17">
        <v>3292</v>
      </c>
      <c r="M19" s="201">
        <v>3967</v>
      </c>
      <c r="N19" s="38">
        <v>3373</v>
      </c>
      <c r="O19" s="38">
        <v>2474.0040870000003</v>
      </c>
      <c r="P19" s="17">
        <v>2616.477249</v>
      </c>
      <c r="Q19" s="17">
        <v>3468</v>
      </c>
      <c r="R19" s="231">
        <v>2785.913215</v>
      </c>
      <c r="S19" s="231">
        <v>2820.3217649999997</v>
      </c>
      <c r="T19" s="231">
        <v>2627.4672009999999</v>
      </c>
      <c r="U19" s="231">
        <v>3099.9497759999995</v>
      </c>
      <c r="V19" s="231">
        <v>2665.3882959999996</v>
      </c>
      <c r="W19" s="231">
        <v>2544.7645990000001</v>
      </c>
    </row>
    <row r="20" spans="2:23">
      <c r="B20" s="6" t="s">
        <v>220</v>
      </c>
      <c r="C20" s="64">
        <v>18.8</v>
      </c>
      <c r="D20" s="15" t="s">
        <v>47</v>
      </c>
      <c r="E20" s="15">
        <v>20.8</v>
      </c>
      <c r="F20" s="15">
        <v>21</v>
      </c>
      <c r="G20" s="15">
        <v>21.5</v>
      </c>
      <c r="H20" s="15">
        <v>23.9</v>
      </c>
      <c r="I20" s="15">
        <v>24.2</v>
      </c>
      <c r="J20" s="15">
        <v>24</v>
      </c>
      <c r="K20" s="15">
        <v>24.1</v>
      </c>
      <c r="L20" s="15">
        <v>25</v>
      </c>
      <c r="M20" s="15">
        <v>25.3</v>
      </c>
      <c r="N20" s="209">
        <v>26.1</v>
      </c>
      <c r="O20" s="209">
        <v>24.864821316683617</v>
      </c>
      <c r="P20" s="15">
        <v>27.504078824879546</v>
      </c>
      <c r="Q20" s="15">
        <v>27.3</v>
      </c>
      <c r="R20" s="230">
        <v>27</v>
      </c>
      <c r="S20" s="230">
        <v>0</v>
      </c>
      <c r="T20" s="230">
        <v>25.9</v>
      </c>
      <c r="U20" s="230">
        <v>25.324876473095483</v>
      </c>
      <c r="V20" s="230">
        <v>24.446455680692317</v>
      </c>
      <c r="W20" s="230">
        <v>24.2090755766957</v>
      </c>
    </row>
    <row r="21" spans="2:23">
      <c r="B21" s="261" t="s">
        <v>221</v>
      </c>
      <c r="C21" s="117" t="str">
        <f t="shared" ref="C21:J21" si="16">C5</f>
        <v>1T15</v>
      </c>
      <c r="D21" s="81" t="str">
        <f t="shared" si="16"/>
        <v>2T15¹</v>
      </c>
      <c r="E21" s="81" t="str">
        <f t="shared" si="16"/>
        <v>3T15</v>
      </c>
      <c r="F21" s="81" t="str">
        <f t="shared" si="16"/>
        <v>4T15</v>
      </c>
      <c r="G21" s="81" t="str">
        <f t="shared" si="16"/>
        <v>1T16</v>
      </c>
      <c r="H21" s="81" t="str">
        <f t="shared" si="16"/>
        <v>2T16</v>
      </c>
      <c r="I21" s="81" t="str">
        <f t="shared" si="16"/>
        <v>3T16</v>
      </c>
      <c r="J21" s="81" t="str">
        <f t="shared" si="16"/>
        <v>4T16</v>
      </c>
      <c r="K21" s="81" t="str">
        <f>K5</f>
        <v>1Q17</v>
      </c>
      <c r="L21" s="81" t="str">
        <f>L5</f>
        <v>2Q17</v>
      </c>
      <c r="M21" s="81" t="s">
        <v>65</v>
      </c>
      <c r="N21" s="81" t="s">
        <v>66</v>
      </c>
      <c r="O21" s="81" t="s">
        <v>67</v>
      </c>
      <c r="P21" s="81" t="s">
        <v>68</v>
      </c>
      <c r="Q21" s="81" t="s">
        <v>244</v>
      </c>
      <c r="R21" s="225" t="s">
        <v>251</v>
      </c>
      <c r="S21" s="225" t="s">
        <v>254</v>
      </c>
      <c r="T21" s="225" t="s">
        <v>256</v>
      </c>
      <c r="U21" s="225" t="s">
        <v>258</v>
      </c>
      <c r="V21" s="225" t="s">
        <v>270</v>
      </c>
      <c r="W21" s="225" t="s">
        <v>272</v>
      </c>
    </row>
    <row r="22" spans="2:23">
      <c r="B22" s="261"/>
      <c r="C22" s="117" t="s">
        <v>35</v>
      </c>
      <c r="D22" s="114" t="s">
        <v>36</v>
      </c>
      <c r="E22" s="114" t="s">
        <v>36</v>
      </c>
      <c r="F22" s="114" t="s">
        <v>36</v>
      </c>
      <c r="G22" s="114" t="s">
        <v>36</v>
      </c>
      <c r="H22" s="114" t="s">
        <v>36</v>
      </c>
      <c r="I22" s="114" t="s">
        <v>36</v>
      </c>
      <c r="J22" s="114" t="s">
        <v>36</v>
      </c>
      <c r="K22" s="114" t="str">
        <f>K6</f>
        <v>Consolidated</v>
      </c>
      <c r="L22" s="114" t="str">
        <f t="shared" ref="L22:Q22" si="17">L6</f>
        <v>Consolidated</v>
      </c>
      <c r="M22" s="114" t="str">
        <f t="shared" si="17"/>
        <v>Consolidated</v>
      </c>
      <c r="N22" s="114" t="str">
        <f t="shared" si="17"/>
        <v>Consolidated</v>
      </c>
      <c r="O22" s="114" t="str">
        <f t="shared" si="17"/>
        <v>Consolidated</v>
      </c>
      <c r="P22" s="114" t="str">
        <f t="shared" ref="P22" si="18">P6</f>
        <v>Consolidated</v>
      </c>
      <c r="Q22" s="114" t="str">
        <f t="shared" si="17"/>
        <v>Consolidated</v>
      </c>
      <c r="R22" s="226" t="s">
        <v>69</v>
      </c>
      <c r="S22" s="81" t="s">
        <v>69</v>
      </c>
      <c r="T22" s="114" t="s">
        <v>69</v>
      </c>
      <c r="U22" s="114" t="s">
        <v>69</v>
      </c>
      <c r="V22" s="114" t="s">
        <v>69</v>
      </c>
      <c r="W22" s="114" t="s">
        <v>69</v>
      </c>
    </row>
    <row r="23" spans="2:23" ht="12" customHeight="1">
      <c r="B23" s="5" t="s">
        <v>7</v>
      </c>
      <c r="C23" s="84" t="s">
        <v>2</v>
      </c>
      <c r="D23" s="83" t="s">
        <v>3</v>
      </c>
      <c r="E23" s="83" t="s">
        <v>4</v>
      </c>
      <c r="F23" s="83" t="s">
        <v>4</v>
      </c>
      <c r="G23" s="83" t="s">
        <v>2</v>
      </c>
      <c r="H23" s="83" t="s">
        <v>3</v>
      </c>
      <c r="I23" s="83" t="s">
        <v>4</v>
      </c>
      <c r="J23" s="116" t="s">
        <v>5</v>
      </c>
      <c r="K23" s="103" t="str">
        <f>K7</f>
        <v>(Jan-Mar)</v>
      </c>
      <c r="L23" s="103" t="str">
        <f t="shared" ref="L23:Q23" si="19">L7</f>
        <v>(Apr-Jun)</v>
      </c>
      <c r="M23" s="103" t="str">
        <f t="shared" si="19"/>
        <v>(Oct-Dec)</v>
      </c>
      <c r="N23" s="103" t="str">
        <f t="shared" si="19"/>
        <v>(Out-Dez)</v>
      </c>
      <c r="O23" s="103" t="str">
        <f t="shared" si="19"/>
        <v>(Jan-Mar)</v>
      </c>
      <c r="P23" s="103" t="str">
        <f t="shared" ref="P23" si="20">P7</f>
        <v>(Apr-Jun)</v>
      </c>
      <c r="Q23" s="103" t="str">
        <f t="shared" si="19"/>
        <v>(Jul-Sep)</v>
      </c>
      <c r="R23" s="227" t="s">
        <v>72</v>
      </c>
      <c r="S23" s="227" t="s">
        <v>2</v>
      </c>
      <c r="T23" s="227" t="s">
        <v>70</v>
      </c>
      <c r="U23" s="227" t="s">
        <v>71</v>
      </c>
      <c r="V23" s="227" t="s">
        <v>72</v>
      </c>
      <c r="W23" s="227" t="s">
        <v>2</v>
      </c>
    </row>
    <row r="24" spans="2:23">
      <c r="B24" s="6" t="s">
        <v>107</v>
      </c>
      <c r="C24" s="62">
        <f t="shared" ref="C24:L24" si="21">SUM(C25,C28,C29)</f>
        <v>654.88379452679999</v>
      </c>
      <c r="D24" s="7">
        <f t="shared" si="21"/>
        <v>817.34954445674396</v>
      </c>
      <c r="E24" s="7">
        <f t="shared" si="21"/>
        <v>972.37034654723698</v>
      </c>
      <c r="F24" s="7">
        <f t="shared" si="21"/>
        <v>931.10027146970845</v>
      </c>
      <c r="G24" s="7">
        <f t="shared" si="21"/>
        <v>895.87</v>
      </c>
      <c r="H24" s="7">
        <f t="shared" si="21"/>
        <v>998.1</v>
      </c>
      <c r="I24" s="7">
        <f t="shared" si="21"/>
        <v>1051.3799999999999</v>
      </c>
      <c r="J24" s="7">
        <f t="shared" si="21"/>
        <v>706.1</v>
      </c>
      <c r="K24" s="7">
        <f>SUM(K25,K28,K29)</f>
        <v>914.14999999999986</v>
      </c>
      <c r="L24" s="7">
        <f t="shared" si="21"/>
        <v>1116.3000000000002</v>
      </c>
      <c r="M24" s="7">
        <f t="shared" ref="M24:S24" si="22">SUM(M25,M28,M29)</f>
        <v>1197.175</v>
      </c>
      <c r="N24" s="7">
        <f t="shared" si="22"/>
        <v>1212.1000000000001</v>
      </c>
      <c r="O24" s="7">
        <f t="shared" si="22"/>
        <v>1053.3599471149701</v>
      </c>
      <c r="P24" s="7">
        <f t="shared" si="22"/>
        <v>1210.6635171478256</v>
      </c>
      <c r="Q24" s="7">
        <f t="shared" si="22"/>
        <v>1405.5</v>
      </c>
      <c r="R24" s="7">
        <f t="shared" si="22"/>
        <v>1243.8999999999999</v>
      </c>
      <c r="S24" s="7">
        <f t="shared" si="22"/>
        <v>1242</v>
      </c>
      <c r="T24" s="7">
        <v>1283.6587811334789</v>
      </c>
      <c r="U24" s="7">
        <v>1546.6975109968041</v>
      </c>
      <c r="V24" s="7">
        <v>1243.4280902601001</v>
      </c>
      <c r="W24" s="7">
        <v>1084.5999999999999</v>
      </c>
    </row>
    <row r="25" spans="2:23">
      <c r="B25" s="8" t="s">
        <v>222</v>
      </c>
      <c r="C25" s="65">
        <f t="shared" ref="C25" si="23">SUM(C26:C27)</f>
        <v>508.34749046000007</v>
      </c>
      <c r="D25" s="9">
        <f t="shared" ref="D25" si="24">SUM(D26:D27)</f>
        <v>709.71828789000017</v>
      </c>
      <c r="E25" s="9">
        <f t="shared" ref="E25" si="25">SUM(E26:E27)</f>
        <v>740.71443353999985</v>
      </c>
      <c r="F25" s="9">
        <f t="shared" ref="F25" si="26">SUM(F26:F27)</f>
        <v>692.99838044999956</v>
      </c>
      <c r="G25" s="9">
        <f t="shared" ref="G25" si="27">SUM(G26:G27)</f>
        <v>704.4</v>
      </c>
      <c r="H25" s="9">
        <f t="shared" ref="H25" si="28">SUM(H26:H27)</f>
        <v>748.1</v>
      </c>
      <c r="I25" s="9">
        <f t="shared" ref="I25" si="29">SUM(I26:I27)</f>
        <v>778.9</v>
      </c>
      <c r="J25" s="9">
        <f t="shared" ref="J25" si="30">SUM(J26:J27)</f>
        <v>425</v>
      </c>
      <c r="K25" s="9">
        <f t="shared" ref="K25" si="31">SUM(K26:K27)</f>
        <v>733.55</v>
      </c>
      <c r="L25" s="9">
        <f t="shared" ref="L25:S25" si="32">SUM(L26:L27)</f>
        <v>890.80000000000007</v>
      </c>
      <c r="M25" s="9">
        <f t="shared" si="32"/>
        <v>914.745</v>
      </c>
      <c r="N25" s="9">
        <f t="shared" si="32"/>
        <v>954.4</v>
      </c>
      <c r="O25" s="9">
        <f t="shared" si="32"/>
        <v>880.05472886254995</v>
      </c>
      <c r="P25" s="9">
        <f t="shared" si="32"/>
        <v>998.89972064782557</v>
      </c>
      <c r="Q25" s="9">
        <f t="shared" si="32"/>
        <v>1148.5</v>
      </c>
      <c r="R25" s="9">
        <f t="shared" si="32"/>
        <v>1040.3</v>
      </c>
      <c r="S25" s="9">
        <f t="shared" si="32"/>
        <v>1004.6</v>
      </c>
      <c r="T25" s="9">
        <v>1056.1645728400003</v>
      </c>
      <c r="U25" s="9">
        <v>1306.4543498568041</v>
      </c>
      <c r="V25" s="9">
        <v>1033.404787999325</v>
      </c>
      <c r="W25" s="9">
        <v>898.1</v>
      </c>
    </row>
    <row r="26" spans="2:23">
      <c r="B26" s="77" t="s">
        <v>75</v>
      </c>
      <c r="C26" s="65">
        <v>453.46244568000009</v>
      </c>
      <c r="D26" s="9">
        <v>648.15664971000012</v>
      </c>
      <c r="E26" s="9">
        <v>677.99279008999986</v>
      </c>
      <c r="F26" s="9">
        <v>632.39476831999957</v>
      </c>
      <c r="G26" s="9">
        <v>658.8</v>
      </c>
      <c r="H26" s="9">
        <v>698.6</v>
      </c>
      <c r="I26" s="9">
        <v>718.5</v>
      </c>
      <c r="J26" s="9">
        <v>369.9</v>
      </c>
      <c r="K26" s="9">
        <v>676.25</v>
      </c>
      <c r="L26" s="33">
        <v>837.6</v>
      </c>
      <c r="M26" s="204">
        <v>861.125</v>
      </c>
      <c r="N26" s="9">
        <v>884.9</v>
      </c>
      <c r="O26" s="9">
        <v>807.34711467262491</v>
      </c>
      <c r="P26" s="9">
        <v>921.73310697000011</v>
      </c>
      <c r="Q26" s="9">
        <v>1055.3</v>
      </c>
      <c r="R26" s="235">
        <v>931.5</v>
      </c>
      <c r="S26" s="235">
        <v>916.9</v>
      </c>
      <c r="T26" s="235">
        <v>965.4645728400003</v>
      </c>
      <c r="U26" s="235">
        <v>1202.3070588600035</v>
      </c>
      <c r="V26" s="235">
        <v>929.92390429337502</v>
      </c>
      <c r="W26" s="235">
        <v>803.23935299000016</v>
      </c>
    </row>
    <row r="27" spans="2:23">
      <c r="B27" s="77" t="s">
        <v>81</v>
      </c>
      <c r="C27" s="65">
        <v>54.885044779999973</v>
      </c>
      <c r="D27" s="9">
        <v>61.561638180000003</v>
      </c>
      <c r="E27" s="9">
        <v>62.721643449999988</v>
      </c>
      <c r="F27" s="9">
        <v>60.603612130000009</v>
      </c>
      <c r="G27" s="9">
        <v>45.6</v>
      </c>
      <c r="H27" s="9">
        <v>49.5</v>
      </c>
      <c r="I27" s="9">
        <v>60.4</v>
      </c>
      <c r="J27" s="9">
        <v>55.1</v>
      </c>
      <c r="K27" s="9">
        <v>57.3</v>
      </c>
      <c r="L27" s="9">
        <v>53.2</v>
      </c>
      <c r="M27" s="204">
        <v>53.62</v>
      </c>
      <c r="N27" s="9">
        <v>69.5</v>
      </c>
      <c r="O27" s="9">
        <v>72.707614189925067</v>
      </c>
      <c r="P27" s="9">
        <v>77.166613677825467</v>
      </c>
      <c r="Q27" s="9">
        <v>93.2</v>
      </c>
      <c r="R27" s="235">
        <v>108.8</v>
      </c>
      <c r="S27" s="235">
        <v>87.7</v>
      </c>
      <c r="T27" s="235">
        <v>90.7</v>
      </c>
      <c r="U27" s="235">
        <v>104.14729099680052</v>
      </c>
      <c r="V27" s="235">
        <v>103.48088370595001</v>
      </c>
      <c r="W27" s="235">
        <v>94.852268520000621</v>
      </c>
    </row>
    <row r="28" spans="2:23">
      <c r="B28" s="8" t="s">
        <v>223</v>
      </c>
      <c r="C28" s="65">
        <v>46.551555480000012</v>
      </c>
      <c r="D28" s="9">
        <v>40.968122000000001</v>
      </c>
      <c r="E28" s="9">
        <v>77.799301999999997</v>
      </c>
      <c r="F28" s="9">
        <v>73.796376110000011</v>
      </c>
      <c r="G28" s="9">
        <v>61.38</v>
      </c>
      <c r="H28" s="9">
        <v>84.1</v>
      </c>
      <c r="I28" s="9">
        <f>100.7+0.04</f>
        <v>100.74000000000001</v>
      </c>
      <c r="J28" s="9">
        <v>62.1</v>
      </c>
      <c r="K28" s="9">
        <v>60.3</v>
      </c>
      <c r="L28" s="9">
        <v>82.2</v>
      </c>
      <c r="M28" s="205">
        <v>100.33</v>
      </c>
      <c r="N28" s="9">
        <v>88</v>
      </c>
      <c r="O28" s="9">
        <v>61.515669559999992</v>
      </c>
      <c r="P28" s="9">
        <v>71.963796499999987</v>
      </c>
      <c r="Q28" s="9">
        <v>94.7</v>
      </c>
      <c r="R28" s="235">
        <v>75.599999999999994</v>
      </c>
      <c r="S28" s="235">
        <v>72.5</v>
      </c>
      <c r="T28" s="235">
        <v>67.984401340000005</v>
      </c>
      <c r="U28" s="235">
        <v>78.505845149999999</v>
      </c>
      <c r="V28" s="235">
        <v>65.159296850000004</v>
      </c>
      <c r="W28" s="235">
        <v>62.20639826</v>
      </c>
    </row>
    <row r="29" spans="2:23">
      <c r="B29" s="8" t="s">
        <v>224</v>
      </c>
      <c r="C29" s="65">
        <v>99.984748586799881</v>
      </c>
      <c r="D29" s="9">
        <v>66.663134566743807</v>
      </c>
      <c r="E29" s="9">
        <v>153.85661100723712</v>
      </c>
      <c r="F29" s="9">
        <v>164.3055149097089</v>
      </c>
      <c r="G29" s="9">
        <v>130.09</v>
      </c>
      <c r="H29" s="9">
        <v>165.9</v>
      </c>
      <c r="I29" s="9">
        <f>171.7+0.04</f>
        <v>171.73999999999998</v>
      </c>
      <c r="J29" s="9">
        <v>219</v>
      </c>
      <c r="K29" s="9">
        <v>120.3</v>
      </c>
      <c r="L29" s="9">
        <v>143.30000000000001</v>
      </c>
      <c r="M29">
        <f>182.1</f>
        <v>182.1</v>
      </c>
      <c r="N29" s="9">
        <v>169.7</v>
      </c>
      <c r="O29" s="9">
        <v>111.78954869242011</v>
      </c>
      <c r="P29" s="9">
        <v>139.80000000000001</v>
      </c>
      <c r="Q29" s="9">
        <v>162.30000000000001</v>
      </c>
      <c r="R29" s="235">
        <v>128</v>
      </c>
      <c r="S29" s="235">
        <v>164.9</v>
      </c>
      <c r="T29" s="235">
        <v>159.50980695347852</v>
      </c>
      <c r="U29" s="235">
        <v>161.7373159900001</v>
      </c>
      <c r="V29" s="235">
        <v>144.86400541077521</v>
      </c>
      <c r="W29" s="235">
        <v>124.33743509999999</v>
      </c>
    </row>
    <row r="30" spans="2:23">
      <c r="B30" s="6" t="s">
        <v>225</v>
      </c>
      <c r="C30" s="62">
        <v>-409.16653003886984</v>
      </c>
      <c r="D30" s="7">
        <v>-425.1947999476771</v>
      </c>
      <c r="E30" s="7">
        <v>-558.5</v>
      </c>
      <c r="F30" s="7">
        <v>-560.0145519419134</v>
      </c>
      <c r="G30" s="7">
        <v>-510.14</v>
      </c>
      <c r="H30" s="7">
        <v>-525.4</v>
      </c>
      <c r="I30" s="7">
        <v>-574.4</v>
      </c>
      <c r="J30" s="7">
        <v>-564.9</v>
      </c>
      <c r="K30" s="7">
        <v>-552.44000000000005</v>
      </c>
      <c r="L30" s="7">
        <v>-604</v>
      </c>
      <c r="M30" s="7">
        <v>-677.24</v>
      </c>
      <c r="N30" s="7">
        <v>-724.5</v>
      </c>
      <c r="O30" s="7">
        <v>-601.17322943999989</v>
      </c>
      <c r="P30" s="7">
        <v>-685.39384523000001</v>
      </c>
      <c r="Q30" s="7">
        <v>-751.3</v>
      </c>
      <c r="R30" s="233">
        <v>-704.59055563305583</v>
      </c>
      <c r="S30" s="233">
        <v>-714.05659711778026</v>
      </c>
      <c r="T30" s="233">
        <v>-706</v>
      </c>
      <c r="U30" s="233">
        <v>-781.88250001898382</v>
      </c>
      <c r="V30" s="233">
        <v>-647.72897275305456</v>
      </c>
      <c r="W30" s="233">
        <v>-694.86094540441798</v>
      </c>
    </row>
    <row r="31" spans="2:23">
      <c r="B31" s="6" t="s">
        <v>226</v>
      </c>
      <c r="C31" s="62">
        <f t="shared" ref="C31" si="33">C24+C30</f>
        <v>245.71726448793015</v>
      </c>
      <c r="D31" s="7">
        <f t="shared" ref="D31" si="34">D24+D30</f>
        <v>392.15474450906686</v>
      </c>
      <c r="E31" s="7">
        <f t="shared" ref="E31" si="35">E24+E30</f>
        <v>413.87034654723698</v>
      </c>
      <c r="F31" s="7">
        <f t="shared" ref="F31" si="36">F24+F30</f>
        <v>371.08571952779505</v>
      </c>
      <c r="G31" s="7">
        <f t="shared" ref="G31" si="37">G24+G30</f>
        <v>385.73</v>
      </c>
      <c r="H31" s="7">
        <f t="shared" ref="H31" si="38">H24+H30</f>
        <v>472.70000000000005</v>
      </c>
      <c r="I31" s="7">
        <f t="shared" ref="I31" si="39">I24+I30</f>
        <v>476.9799999999999</v>
      </c>
      <c r="J31" s="7">
        <f>J24+J30</f>
        <v>141.20000000000005</v>
      </c>
      <c r="K31" s="7">
        <f t="shared" ref="K31:L31" si="40">K24+K30</f>
        <v>361.70999999999981</v>
      </c>
      <c r="L31" s="7">
        <f t="shared" si="40"/>
        <v>512.30000000000018</v>
      </c>
      <c r="M31" s="7">
        <f>(M24+M30)+0.1</f>
        <v>520.03499999999997</v>
      </c>
      <c r="N31" s="7">
        <f t="shared" ref="N31:S31" si="41">(N24+N30)</f>
        <v>487.60000000000014</v>
      </c>
      <c r="O31" s="7">
        <f t="shared" si="41"/>
        <v>452.18671767497017</v>
      </c>
      <c r="P31" s="7">
        <f t="shared" si="41"/>
        <v>525.26967191782558</v>
      </c>
      <c r="Q31" s="7">
        <f t="shared" si="41"/>
        <v>654.20000000000005</v>
      </c>
      <c r="R31" s="7">
        <f t="shared" si="41"/>
        <v>539.30944436694404</v>
      </c>
      <c r="S31" s="7">
        <f t="shared" si="41"/>
        <v>527.94340288221974</v>
      </c>
      <c r="T31" s="7">
        <v>577.6587811334789</v>
      </c>
      <c r="U31" s="7">
        <v>764.81501097782029</v>
      </c>
      <c r="V31" s="7">
        <v>595.69911750704557</v>
      </c>
      <c r="W31" s="7">
        <v>389.7</v>
      </c>
    </row>
    <row r="32" spans="2:23">
      <c r="B32" s="78" t="s">
        <v>227</v>
      </c>
      <c r="C32" s="193">
        <f t="shared" ref="C32" si="42">C31/C24</f>
        <v>0.37520742846519561</v>
      </c>
      <c r="D32" s="79">
        <f t="shared" ref="D32" si="43">D31/D24</f>
        <v>0.47978829518980737</v>
      </c>
      <c r="E32" s="79">
        <f t="shared" ref="E32" si="44">E31/E24</f>
        <v>0.42563036606046017</v>
      </c>
      <c r="F32" s="79">
        <f t="shared" ref="F32" si="45">F31/F24</f>
        <v>0.39854538861002536</v>
      </c>
      <c r="G32" s="79">
        <f t="shared" ref="G32" si="46">G31/G24</f>
        <v>0.430564702467992</v>
      </c>
      <c r="H32" s="79">
        <f t="shared" ref="H32" si="47">H31/H24</f>
        <v>0.47359983969542135</v>
      </c>
      <c r="I32" s="79">
        <f t="shared" ref="I32" si="48">I31/I24</f>
        <v>0.45367041412239151</v>
      </c>
      <c r="J32" s="11">
        <f t="shared" ref="J32" si="49">J31/J24</f>
        <v>0.19997167540008504</v>
      </c>
      <c r="K32" s="79">
        <f t="shared" ref="K32:L32" si="50">K31/K24</f>
        <v>0.39567904610840654</v>
      </c>
      <c r="L32" s="11">
        <f t="shared" si="50"/>
        <v>0.45892681178894573</v>
      </c>
      <c r="M32" s="11">
        <f t="shared" ref="M32:S32" si="51">M31/M24</f>
        <v>0.43438511495813059</v>
      </c>
      <c r="N32" s="11">
        <f t="shared" si="51"/>
        <v>0.4022770398481974</v>
      </c>
      <c r="O32" s="11">
        <f t="shared" si="51"/>
        <v>0.42928034136237742</v>
      </c>
      <c r="P32" s="11">
        <f t="shared" si="51"/>
        <v>0.4338692497774248</v>
      </c>
      <c r="Q32" s="11">
        <f t="shared" si="51"/>
        <v>0.46545713269299183</v>
      </c>
      <c r="R32" s="11">
        <f t="shared" si="51"/>
        <v>0.43356334461527785</v>
      </c>
      <c r="S32" s="11">
        <f t="shared" si="51"/>
        <v>0.42507520360887258</v>
      </c>
      <c r="T32" s="11">
        <v>0.45000960506296112</v>
      </c>
      <c r="U32" s="11">
        <v>0.49448260279730971</v>
      </c>
      <c r="V32" s="11">
        <v>0.47907806022175137</v>
      </c>
      <c r="W32" s="11">
        <v>0.35930296883643742</v>
      </c>
    </row>
    <row r="33" spans="2:23" ht="14.25" customHeight="1">
      <c r="B33" s="6" t="s">
        <v>119</v>
      </c>
      <c r="C33" s="62">
        <v>-64.150215545418732</v>
      </c>
      <c r="D33" s="7">
        <v>-53.279401868260805</v>
      </c>
      <c r="E33" s="7">
        <v>-65.720015660451082</v>
      </c>
      <c r="F33" s="7">
        <v>-59.231038732447757</v>
      </c>
      <c r="G33" s="7">
        <v>-54.6</v>
      </c>
      <c r="H33" s="7">
        <v>-59.7</v>
      </c>
      <c r="I33" s="7">
        <v>-61.5</v>
      </c>
      <c r="J33" s="7">
        <v>-62</v>
      </c>
      <c r="K33" s="7">
        <v>-43.5</v>
      </c>
      <c r="L33" s="7">
        <v>-59.3</v>
      </c>
      <c r="M33" s="7">
        <v>-43.7</v>
      </c>
      <c r="N33" s="7">
        <v>-73.7</v>
      </c>
      <c r="O33" s="7">
        <v>-53.590728331700014</v>
      </c>
      <c r="P33" s="7">
        <v>-48.184821366999998</v>
      </c>
      <c r="Q33" s="7">
        <v>-56.4</v>
      </c>
      <c r="R33" s="233">
        <v>-65.439410811627013</v>
      </c>
      <c r="S33" s="233">
        <v>-58.703942472743918</v>
      </c>
      <c r="T33" s="233">
        <v>-65.13846832386966</v>
      </c>
      <c r="U33" s="233">
        <v>-62.886382215152473</v>
      </c>
      <c r="V33" s="233">
        <v>-53.446596330610326</v>
      </c>
      <c r="W33" s="233">
        <v>-64.508602726869682</v>
      </c>
    </row>
    <row r="34" spans="2:23" ht="15" customHeight="1">
      <c r="B34" s="6" t="s">
        <v>228</v>
      </c>
      <c r="C34" s="62">
        <v>-22.279295857629894</v>
      </c>
      <c r="D34" s="7">
        <v>37.440790981701959</v>
      </c>
      <c r="E34" s="7">
        <v>11.566324316169768</v>
      </c>
      <c r="F34" s="7">
        <v>10.839964360333749</v>
      </c>
      <c r="G34" s="7">
        <v>6.1</v>
      </c>
      <c r="H34" s="7">
        <v>-5.0999999999999996</v>
      </c>
      <c r="I34" s="7">
        <v>5.8</v>
      </c>
      <c r="J34" s="7">
        <v>-7.9</v>
      </c>
      <c r="K34" s="7">
        <v>-0.5</v>
      </c>
      <c r="L34" s="7">
        <v>-0.9</v>
      </c>
      <c r="M34" s="7">
        <v>4.9000000000000004</v>
      </c>
      <c r="N34" s="7">
        <v>-8.1999999999999993</v>
      </c>
      <c r="O34" s="7">
        <v>1.3053204102200009</v>
      </c>
      <c r="P34" s="7">
        <v>2.4045262163199999</v>
      </c>
      <c r="Q34" s="7">
        <v>2.9</v>
      </c>
      <c r="R34" s="233">
        <v>20.256669689999999</v>
      </c>
      <c r="S34" s="233">
        <v>-17.868655774999993</v>
      </c>
      <c r="T34" s="233">
        <v>5.0131746245249991</v>
      </c>
      <c r="U34" s="233">
        <v>25.537193709920889</v>
      </c>
      <c r="V34" s="233">
        <v>12.058949147467203</v>
      </c>
      <c r="W34" s="233">
        <v>-56.710262096318907</v>
      </c>
    </row>
    <row r="35" spans="2:23">
      <c r="B35" s="6" t="s">
        <v>109</v>
      </c>
      <c r="C35" s="62">
        <v>109.6</v>
      </c>
      <c r="D35" s="7">
        <v>115.25662217608271</v>
      </c>
      <c r="E35" s="7">
        <v>130.44</v>
      </c>
      <c r="F35" s="7">
        <v>148.7923683787611</v>
      </c>
      <c r="G35" s="7">
        <v>134.44</v>
      </c>
      <c r="H35" s="7">
        <v>143.69999999999999</v>
      </c>
      <c r="I35" s="7">
        <v>152</v>
      </c>
      <c r="J35" s="7">
        <v>258.10000000000002</v>
      </c>
      <c r="K35" s="7">
        <v>183.24</v>
      </c>
      <c r="L35" s="7">
        <v>192</v>
      </c>
      <c r="M35" s="7">
        <v>194.35</v>
      </c>
      <c r="N35" s="190">
        <v>266.2</v>
      </c>
      <c r="O35" s="190">
        <v>222.47220414000003</v>
      </c>
      <c r="P35" s="7">
        <v>246.80985165999999</v>
      </c>
      <c r="Q35" s="7">
        <v>234.8</v>
      </c>
      <c r="R35" s="233">
        <v>243.49931340763581</v>
      </c>
      <c r="S35" s="233">
        <v>250.56640367536747</v>
      </c>
      <c r="T35" s="233">
        <v>259.5</v>
      </c>
      <c r="U35" s="233">
        <v>273.49208336110075</v>
      </c>
      <c r="V35" s="233">
        <v>240.84012553161901</v>
      </c>
      <c r="W35" s="233">
        <v>257.39124093516625</v>
      </c>
    </row>
    <row r="36" spans="2:23">
      <c r="B36" s="6" t="s">
        <v>229</v>
      </c>
      <c r="C36" s="62">
        <f t="shared" ref="C36" si="52">SUM(C31,C33:C35)</f>
        <v>268.88775308488152</v>
      </c>
      <c r="D36" s="15">
        <f t="shared" ref="D36" si="53">SUM(D31,D33:D35)</f>
        <v>491.57275579859072</v>
      </c>
      <c r="E36" s="15">
        <f t="shared" ref="E36" si="54">SUM(E31,E33:E35)</f>
        <v>490.15665520295568</v>
      </c>
      <c r="F36" s="15">
        <f t="shared" ref="F36" si="55">SUM(F31,F33:F35)</f>
        <v>471.4870135344421</v>
      </c>
      <c r="G36" s="15">
        <f t="shared" ref="G36" si="56">SUM(G31,G33:G35)</f>
        <v>471.67</v>
      </c>
      <c r="H36" s="15">
        <f t="shared" ref="H36" si="57">SUM(H31,H33:H35)</f>
        <v>551.6</v>
      </c>
      <c r="I36" s="15">
        <f t="shared" ref="I36" si="58">SUM(I31,I33:I35)</f>
        <v>573.28</v>
      </c>
      <c r="J36" s="15">
        <f t="shared" ref="J36" si="59">SUM(J31,J33:J35)</f>
        <v>329.40000000000009</v>
      </c>
      <c r="K36" s="15">
        <f t="shared" ref="K36:L36" si="60">SUM(K31,K33:K35)</f>
        <v>500.94999999999982</v>
      </c>
      <c r="L36" s="15">
        <f t="shared" si="60"/>
        <v>644.10000000000014</v>
      </c>
      <c r="M36" s="15">
        <f>SUM(M31,M33:M35)</f>
        <v>675.58499999999992</v>
      </c>
      <c r="N36" s="15">
        <f t="shared" ref="N36:S36" si="61">SUM(N31,N33:N35)+0.08</f>
        <v>671.98000000000013</v>
      </c>
      <c r="O36" s="15">
        <f t="shared" si="61"/>
        <v>622.45351389349025</v>
      </c>
      <c r="P36" s="15">
        <f t="shared" si="61"/>
        <v>726.37922842714568</v>
      </c>
      <c r="Q36" s="15">
        <f t="shared" si="61"/>
        <v>835.58</v>
      </c>
      <c r="R36" s="15">
        <f t="shared" si="61"/>
        <v>737.70601665295294</v>
      </c>
      <c r="S36" s="15">
        <f t="shared" si="61"/>
        <v>702.01720830984334</v>
      </c>
      <c r="T36" s="15">
        <v>777.03348743413426</v>
      </c>
      <c r="U36" s="15">
        <v>1000.9579058336894</v>
      </c>
      <c r="V36" s="15">
        <v>795.15159585552146</v>
      </c>
      <c r="W36" s="15">
        <v>525.8723761119777</v>
      </c>
    </row>
    <row r="37" spans="2:23">
      <c r="B37" s="78" t="s">
        <v>230</v>
      </c>
      <c r="C37" s="193">
        <f t="shared" ref="C37" si="62">C36/C24</f>
        <v>0.41058849727556934</v>
      </c>
      <c r="D37" s="11">
        <f t="shared" ref="D37" si="63">D36/D24</f>
        <v>0.60142292747629456</v>
      </c>
      <c r="E37" s="11">
        <f t="shared" ref="E37" si="64">E36/E24</f>
        <v>0.50408433056750379</v>
      </c>
      <c r="F37" s="11">
        <f t="shared" ref="F37" si="65">F36/F24</f>
        <v>0.5063761959710491</v>
      </c>
      <c r="G37" s="11">
        <f t="shared" ref="G37" si="66">G36/G24</f>
        <v>0.52649379932356255</v>
      </c>
      <c r="H37" s="11">
        <f t="shared" ref="H37" si="67">H36/H24</f>
        <v>0.55265003506662658</v>
      </c>
      <c r="I37" s="11">
        <f t="shared" ref="I37" si="68">I36/I24</f>
        <v>0.54526431927561869</v>
      </c>
      <c r="J37" s="11">
        <f t="shared" ref="J37" si="69">J36/J24</f>
        <v>0.46650616060048161</v>
      </c>
      <c r="K37" s="11">
        <f t="shared" ref="K37:L37" si="70">K36/K24</f>
        <v>0.54799540556801385</v>
      </c>
      <c r="L37" s="11">
        <f t="shared" si="70"/>
        <v>0.57699543133566245</v>
      </c>
      <c r="M37" s="11">
        <f t="shared" ref="M37:S37" si="71">M36/M24</f>
        <v>0.56431599390231169</v>
      </c>
      <c r="N37" s="11">
        <f t="shared" si="71"/>
        <v>0.55439320188103292</v>
      </c>
      <c r="O37" s="11">
        <f t="shared" si="71"/>
        <v>0.59092194989786517</v>
      </c>
      <c r="P37" s="11">
        <f t="shared" si="71"/>
        <v>0.59998440370814665</v>
      </c>
      <c r="Q37" s="11">
        <f t="shared" si="71"/>
        <v>0.59450729277837067</v>
      </c>
      <c r="R37" s="11">
        <f t="shared" si="71"/>
        <v>0.59305894095421896</v>
      </c>
      <c r="S37" s="11">
        <f t="shared" si="71"/>
        <v>0.56523124662628288</v>
      </c>
      <c r="T37" s="11">
        <v>0.60532713120850445</v>
      </c>
      <c r="U37" s="11">
        <v>0.64715815388401288</v>
      </c>
      <c r="V37" s="11">
        <v>0.63948337831839697</v>
      </c>
      <c r="W37" s="11">
        <v>0.48485374895074473</v>
      </c>
    </row>
    <row r="38" spans="2:23" ht="16.5">
      <c r="C38" s="74"/>
      <c r="D38" s="75"/>
      <c r="E38" s="75"/>
      <c r="F38" s="75"/>
      <c r="G38" s="75"/>
      <c r="H38" s="75"/>
      <c r="I38" s="75"/>
    </row>
    <row r="39" spans="2:23">
      <c r="J39" s="191"/>
    </row>
    <row r="40" spans="2:23">
      <c r="B40" s="80" t="s">
        <v>93</v>
      </c>
      <c r="C40" s="37"/>
      <c r="D40" s="37"/>
      <c r="E40" s="37"/>
    </row>
    <row r="41" spans="2:23">
      <c r="B41" s="224" t="s">
        <v>250</v>
      </c>
      <c r="C41" s="37"/>
      <c r="D41" s="37"/>
      <c r="E41" s="37"/>
    </row>
    <row r="42" spans="2:23"/>
    <row r="43" spans="2:23"/>
  </sheetData>
  <mergeCells count="2">
    <mergeCell ref="B5:B6"/>
    <mergeCell ref="B21:B22"/>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46"/>
  <sheetViews>
    <sheetView showGridLines="0" zoomScaleNormal="100" workbookViewId="0">
      <pane xSplit="2" ySplit="7" topLeftCell="S8" activePane="bottomRight" state="frozen"/>
      <selection pane="topRight"/>
      <selection pane="bottomLeft"/>
      <selection pane="bottomRight" activeCell="W5" sqref="W5"/>
    </sheetView>
  </sheetViews>
  <sheetFormatPr defaultColWidth="9.140625" defaultRowHeight="15" zeroHeight="1" outlineLevelRow="1" outlineLevelCol="1"/>
  <cols>
    <col min="1" max="1" width="2.85546875" style="76" customWidth="1"/>
    <col min="2" max="2" width="54.7109375" style="1" customWidth="1"/>
    <col min="3" max="3" width="12.140625" style="1" hidden="1" customWidth="1"/>
    <col min="4" max="5" width="12.140625" style="2" hidden="1" customWidth="1"/>
    <col min="6" max="7" width="12.140625" style="88" hidden="1" customWidth="1"/>
    <col min="8" max="8" width="11.7109375" style="88" hidden="1" customWidth="1"/>
    <col min="9" max="9" width="12" style="88" hidden="1" customWidth="1"/>
    <col min="10" max="10" width="11.85546875" style="88" hidden="1" customWidth="1"/>
    <col min="11" max="17" width="12.7109375" style="88" hidden="1" customWidth="1" outlineLevel="1"/>
    <col min="18" max="18" width="12" style="76" hidden="1" customWidth="1" outlineLevel="1"/>
    <col min="19" max="19" width="12.7109375" style="88" bestFit="1" customWidth="1" collapsed="1"/>
    <col min="20" max="20" width="12.7109375" style="88" bestFit="1" customWidth="1"/>
    <col min="21" max="23" width="14.7109375" style="88" customWidth="1"/>
    <col min="24" max="16384" width="9.140625" style="88"/>
  </cols>
  <sheetData>
    <row r="1" spans="1:23" s="76" customFormat="1">
      <c r="B1" s="1"/>
      <c r="D1" s="1"/>
      <c r="E1" s="1"/>
    </row>
    <row r="2" spans="1:23" s="76" customFormat="1">
      <c r="B2" s="1"/>
      <c r="D2" s="1"/>
      <c r="E2" s="1"/>
    </row>
    <row r="3" spans="1:23" s="76" customFormat="1">
      <c r="B3" s="1"/>
      <c r="D3" s="1"/>
      <c r="E3" s="1"/>
    </row>
    <row r="4" spans="1:23" s="76" customFormat="1">
      <c r="B4" s="3"/>
      <c r="C4" s="1"/>
      <c r="D4" s="1"/>
      <c r="E4" s="155"/>
      <c r="F4" s="155"/>
      <c r="G4" s="1"/>
      <c r="H4" s="1"/>
      <c r="I4" s="155"/>
      <c r="J4" s="155"/>
    </row>
    <row r="5" spans="1:23">
      <c r="B5" s="261" t="str">
        <f>'NORTH OP.'!B5:B6</f>
        <v>OPERATIONAL FIGURES</v>
      </c>
      <c r="C5" s="117" t="s">
        <v>1</v>
      </c>
      <c r="D5" s="114" t="s">
        <v>32</v>
      </c>
      <c r="E5" s="114" t="s">
        <v>21</v>
      </c>
      <c r="F5" s="114" t="s">
        <v>33</v>
      </c>
      <c r="G5" s="114" t="s">
        <v>34</v>
      </c>
      <c r="H5" s="81" t="s">
        <v>46</v>
      </c>
      <c r="I5" s="81" t="s">
        <v>49</v>
      </c>
      <c r="J5" s="81" t="s">
        <v>52</v>
      </c>
      <c r="K5" s="81" t="str">
        <f>'NORTH OP.'!K5:K6</f>
        <v>1Q17</v>
      </c>
      <c r="L5" s="81" t="str">
        <f>'NORTH OP.'!L5:L6</f>
        <v>2Q17</v>
      </c>
      <c r="M5" s="81" t="str">
        <f>'NORTH OP.'!M5:M6</f>
        <v>3Q17</v>
      </c>
      <c r="N5" s="81" t="str">
        <f>'NORTH OP.'!N5:N6</f>
        <v>4Q17</v>
      </c>
      <c r="O5" s="81" t="str">
        <f>'NORTH OP.'!O5:O6</f>
        <v>1Q18</v>
      </c>
      <c r="P5" s="81" t="s">
        <v>68</v>
      </c>
      <c r="Q5" s="81" t="s">
        <v>244</v>
      </c>
      <c r="R5" s="225" t="s">
        <v>251</v>
      </c>
      <c r="S5" s="225" t="s">
        <v>254</v>
      </c>
      <c r="T5" s="225" t="s">
        <v>256</v>
      </c>
      <c r="U5" s="225" t="s">
        <v>258</v>
      </c>
      <c r="V5" s="225" t="s">
        <v>270</v>
      </c>
      <c r="W5" s="225" t="s">
        <v>272</v>
      </c>
    </row>
    <row r="6" spans="1:23">
      <c r="B6" s="261"/>
      <c r="C6" s="117" t="s">
        <v>35</v>
      </c>
      <c r="D6" s="114" t="s">
        <v>36</v>
      </c>
      <c r="E6" s="114" t="s">
        <v>36</v>
      </c>
      <c r="F6" s="114" t="s">
        <v>36</v>
      </c>
      <c r="G6" s="114" t="s">
        <v>36</v>
      </c>
      <c r="H6" s="114" t="s">
        <v>36</v>
      </c>
      <c r="I6" s="114" t="s">
        <v>36</v>
      </c>
      <c r="J6" s="114" t="s">
        <v>36</v>
      </c>
      <c r="K6" s="114" t="str">
        <f>'NORTH OP.'!K6:K7</f>
        <v>Consolidated</v>
      </c>
      <c r="L6" s="114" t="str">
        <f>'NORTH OP.'!L6:L7</f>
        <v>Consolidated</v>
      </c>
      <c r="M6" s="114" t="str">
        <f>'NORTH OP.'!M6:M7</f>
        <v>Consolidated</v>
      </c>
      <c r="N6" s="114" t="str">
        <f>'NORTH OP.'!N6:N7</f>
        <v>Consolidated</v>
      </c>
      <c r="O6" s="114" t="str">
        <f>'NORTH OP.'!O6:O7</f>
        <v>Consolidated</v>
      </c>
      <c r="P6" s="114" t="str">
        <f>'NORTH OP.'!P6:P7</f>
        <v>Consolidated</v>
      </c>
      <c r="Q6" s="114" t="str">
        <f>'NORTH OP.'!Q6:Q7</f>
        <v>Consolidated</v>
      </c>
      <c r="R6" s="226" t="s">
        <v>69</v>
      </c>
      <c r="S6" s="226" t="s">
        <v>69</v>
      </c>
      <c r="T6" s="226" t="s">
        <v>69</v>
      </c>
      <c r="U6" s="114" t="s">
        <v>69</v>
      </c>
      <c r="V6" s="114" t="s">
        <v>69</v>
      </c>
      <c r="W6" s="114" t="s">
        <v>69</v>
      </c>
    </row>
    <row r="7" spans="1:23">
      <c r="B7" s="5" t="str">
        <f>'NORTH OP.'!B7:B8</f>
        <v>(IN R$ MILLION)</v>
      </c>
      <c r="C7" s="115" t="s">
        <v>2</v>
      </c>
      <c r="D7" s="85" t="s">
        <v>3</v>
      </c>
      <c r="E7" s="85" t="s">
        <v>4</v>
      </c>
      <c r="F7" s="85" t="s">
        <v>5</v>
      </c>
      <c r="G7" s="85" t="s">
        <v>2</v>
      </c>
      <c r="H7" s="83" t="s">
        <v>3</v>
      </c>
      <c r="I7" s="83" t="s">
        <v>4</v>
      </c>
      <c r="J7" s="116" t="s">
        <v>5</v>
      </c>
      <c r="K7" s="103" t="str">
        <f>'NORTH OP.'!K7:K8</f>
        <v>(Jan-Mar)</v>
      </c>
      <c r="L7" s="103" t="str">
        <f>'NORTH OP.'!L7:L8</f>
        <v>(Apr-Jun)</v>
      </c>
      <c r="M7" s="103" t="str">
        <f>'NORTH OP.'!M7:M8</f>
        <v>(Oct-Dec)</v>
      </c>
      <c r="N7" s="103" t="str">
        <f>'NORTH OP.'!N7:N8</f>
        <v>(Out-Dez)</v>
      </c>
      <c r="O7" s="103" t="str">
        <f>'NORTH OP.'!O7:O8</f>
        <v>(Jan-Mar)</v>
      </c>
      <c r="P7" s="103" t="s">
        <v>70</v>
      </c>
      <c r="Q7" s="103" t="s">
        <v>71</v>
      </c>
      <c r="R7" s="227" t="s">
        <v>253</v>
      </c>
      <c r="S7" s="227" t="s">
        <v>2</v>
      </c>
      <c r="T7" s="227" t="s">
        <v>70</v>
      </c>
      <c r="U7" s="227" t="s">
        <v>71</v>
      </c>
      <c r="V7" s="227" t="s">
        <v>72</v>
      </c>
      <c r="W7" s="227" t="s">
        <v>2</v>
      </c>
    </row>
    <row r="8" spans="1:23">
      <c r="B8" s="118"/>
      <c r="C8" s="69">
        <f t="shared" ref="C8:L8" si="0">SUM(C9,C18)</f>
        <v>3110.666118019999</v>
      </c>
      <c r="D8" s="36">
        <f t="shared" si="0"/>
        <v>3709.2676223700009</v>
      </c>
      <c r="E8" s="36">
        <f t="shared" si="0"/>
        <v>3844.2001118300004</v>
      </c>
      <c r="F8" s="36">
        <f t="shared" si="0"/>
        <v>3407.7219630399995</v>
      </c>
      <c r="G8" s="36">
        <f t="shared" si="0"/>
        <v>2627</v>
      </c>
      <c r="H8" s="36">
        <f t="shared" si="0"/>
        <v>3238</v>
      </c>
      <c r="I8" s="36">
        <f t="shared" si="0"/>
        <v>3544.2</v>
      </c>
      <c r="J8" s="36">
        <f t="shared" si="0"/>
        <v>2630</v>
      </c>
      <c r="K8" s="36">
        <f t="shared" si="0"/>
        <v>2605</v>
      </c>
      <c r="L8" s="36">
        <f t="shared" si="0"/>
        <v>3543</v>
      </c>
      <c r="M8" s="36">
        <f>SUM(M9,M18)</f>
        <v>4272.1000000000004</v>
      </c>
      <c r="N8" s="36">
        <f>SUM(N9,N18)</f>
        <v>3574</v>
      </c>
      <c r="O8" s="36">
        <f>SUM(O9,O18)</f>
        <v>3086.7633940000001</v>
      </c>
      <c r="P8" s="36">
        <f t="shared" ref="P8:S8" si="1">SUM(P9,P18)</f>
        <v>3810.5935340000001</v>
      </c>
      <c r="Q8" s="36">
        <f t="shared" si="1"/>
        <v>4190</v>
      </c>
      <c r="R8" s="36">
        <f t="shared" si="1"/>
        <v>3666.7548760000004</v>
      </c>
      <c r="S8" s="36">
        <f t="shared" si="1"/>
        <v>3275.2284430000004</v>
      </c>
      <c r="T8" s="36">
        <v>3372.1407160000003</v>
      </c>
      <c r="U8" s="36">
        <v>4242.3354130000007</v>
      </c>
      <c r="V8" s="36">
        <v>3595.0353799999993</v>
      </c>
      <c r="W8" s="36">
        <v>2530.0691699999998</v>
      </c>
    </row>
    <row r="9" spans="1:23">
      <c r="A9" s="18"/>
      <c r="B9" s="119" t="s">
        <v>75</v>
      </c>
      <c r="C9" s="199">
        <f>SUM(C10:C15)</f>
        <v>2072.1696375799988</v>
      </c>
      <c r="D9" s="34">
        <f t="shared" ref="D9:N9" si="2">SUM(D10:D15)</f>
        <v>2623.7021248500005</v>
      </c>
      <c r="E9" s="34">
        <f t="shared" si="2"/>
        <v>2842.0598240800005</v>
      </c>
      <c r="F9" s="34">
        <f t="shared" si="2"/>
        <v>2531.4749633399997</v>
      </c>
      <c r="G9" s="34">
        <f t="shared" si="2"/>
        <v>1864</v>
      </c>
      <c r="H9" s="34">
        <f t="shared" si="2"/>
        <v>2350</v>
      </c>
      <c r="I9" s="34">
        <f t="shared" si="2"/>
        <v>2476.1999999999998</v>
      </c>
      <c r="J9" s="34">
        <f t="shared" si="2"/>
        <v>1681</v>
      </c>
      <c r="K9" s="34">
        <f t="shared" si="2"/>
        <v>1778</v>
      </c>
      <c r="L9" s="34">
        <f t="shared" si="2"/>
        <v>2602</v>
      </c>
      <c r="M9" s="34">
        <f t="shared" si="2"/>
        <v>3164.1</v>
      </c>
      <c r="N9" s="34">
        <f t="shared" si="2"/>
        <v>2527</v>
      </c>
      <c r="O9" s="34">
        <f t="shared" ref="O9:S9" si="3">SUM(O10:O15)</f>
        <v>2148.4713940000001</v>
      </c>
      <c r="P9" s="34">
        <f t="shared" si="3"/>
        <v>2898.9625550000001</v>
      </c>
      <c r="Q9" s="34">
        <f t="shared" si="3"/>
        <v>3117</v>
      </c>
      <c r="R9" s="34">
        <f t="shared" si="3"/>
        <v>2627.3770110000005</v>
      </c>
      <c r="S9" s="34">
        <f t="shared" si="3"/>
        <v>2298.6503600000005</v>
      </c>
      <c r="T9" s="34">
        <v>2355.8168720000003</v>
      </c>
      <c r="U9" s="34">
        <v>3097.2957160000001</v>
      </c>
      <c r="V9" s="34">
        <v>2587.7579119999996</v>
      </c>
      <c r="W9" s="34">
        <v>1777.040886</v>
      </c>
    </row>
    <row r="10" spans="1:23">
      <c r="B10" s="31" t="s">
        <v>76</v>
      </c>
      <c r="C10" s="63">
        <v>985.100935539999</v>
      </c>
      <c r="D10" s="33">
        <v>1573.2359547700005</v>
      </c>
      <c r="E10" s="33">
        <v>923.29271031000007</v>
      </c>
      <c r="F10" s="33">
        <v>196.60902563000002</v>
      </c>
      <c r="G10" s="33">
        <v>1130.5</v>
      </c>
      <c r="H10" s="33">
        <v>1522</v>
      </c>
      <c r="I10" s="33">
        <v>630</v>
      </c>
      <c r="J10" s="33">
        <v>214</v>
      </c>
      <c r="K10" s="33">
        <v>1190.5</v>
      </c>
      <c r="L10" s="33">
        <v>1670</v>
      </c>
      <c r="M10" s="203">
        <v>967.6</v>
      </c>
      <c r="N10" s="33">
        <v>971</v>
      </c>
      <c r="O10" s="33">
        <f>'[16]Volume TKU - RI'!R228</f>
        <v>1536.1237759999999</v>
      </c>
      <c r="P10" s="33">
        <v>2107.7708600000001</v>
      </c>
      <c r="Q10" s="33">
        <v>1964</v>
      </c>
      <c r="R10" s="33">
        <v>1440.925978</v>
      </c>
      <c r="S10" s="33">
        <v>1693.7807270000001</v>
      </c>
      <c r="T10" s="33">
        <v>1390.7208989999999</v>
      </c>
      <c r="U10" s="33">
        <v>943.37727700000005</v>
      </c>
      <c r="V10" s="33">
        <v>1088.171482</v>
      </c>
      <c r="W10" s="33">
        <v>1136.6013519999999</v>
      </c>
    </row>
    <row r="11" spans="1:23">
      <c r="B11" s="31" t="s">
        <v>77</v>
      </c>
      <c r="C11" s="63">
        <v>188.46113801000001</v>
      </c>
      <c r="D11" s="33">
        <v>209.07925778999999</v>
      </c>
      <c r="E11" s="33">
        <v>138.11515179</v>
      </c>
      <c r="F11" s="33">
        <v>68.097947360000006</v>
      </c>
      <c r="G11" s="33">
        <v>88.5</v>
      </c>
      <c r="H11" s="33">
        <v>122</v>
      </c>
      <c r="I11" s="33">
        <v>99</v>
      </c>
      <c r="J11" s="33">
        <v>116</v>
      </c>
      <c r="K11" s="33">
        <v>81.5</v>
      </c>
      <c r="L11" s="33">
        <v>101</v>
      </c>
      <c r="M11" s="203">
        <v>84.5</v>
      </c>
      <c r="N11" s="33">
        <v>77</v>
      </c>
      <c r="O11" s="33">
        <f>'[16]Volume TKU - RI'!R229</f>
        <v>99.091091000000006</v>
      </c>
      <c r="P11" s="33">
        <v>144.48510399999998</v>
      </c>
      <c r="Q11" s="33">
        <v>141</v>
      </c>
      <c r="R11" s="33">
        <v>143.932131</v>
      </c>
      <c r="S11" s="33">
        <v>125.82497100000001</v>
      </c>
      <c r="T11" s="33">
        <v>184.85307299999999</v>
      </c>
      <c r="U11" s="33">
        <v>194.88667899999999</v>
      </c>
      <c r="V11" s="33">
        <v>210.335049</v>
      </c>
      <c r="W11" s="33">
        <v>146.734804</v>
      </c>
    </row>
    <row r="12" spans="1:23">
      <c r="B12" s="31" t="s">
        <v>78</v>
      </c>
      <c r="C12" s="63">
        <v>203.90873081000001</v>
      </c>
      <c r="D12" s="33">
        <v>1.8780000000000002E-2</v>
      </c>
      <c r="E12" s="33">
        <v>771.90545752000014</v>
      </c>
      <c r="F12" s="33">
        <v>1143.7820331799996</v>
      </c>
      <c r="G12" s="33">
        <v>306</v>
      </c>
      <c r="H12" s="33">
        <v>0</v>
      </c>
      <c r="I12" s="33">
        <v>449</v>
      </c>
      <c r="J12" s="33">
        <v>181</v>
      </c>
      <c r="K12" s="33">
        <v>25</v>
      </c>
      <c r="L12" s="33">
        <v>12</v>
      </c>
      <c r="M12" s="200">
        <v>1040</v>
      </c>
      <c r="N12" s="33">
        <v>587</v>
      </c>
      <c r="O12" s="33">
        <f>'[16]Volume TKU - RI'!R230</f>
        <v>173.20517599999999</v>
      </c>
      <c r="P12" s="33">
        <v>0.47321099999999999</v>
      </c>
      <c r="Q12" s="33">
        <v>175</v>
      </c>
      <c r="R12" s="33">
        <v>256.690924</v>
      </c>
      <c r="S12" s="33">
        <v>193.07766699999999</v>
      </c>
      <c r="T12" s="33">
        <v>244.70425700000001</v>
      </c>
      <c r="U12" s="33">
        <v>1239.2826250000001</v>
      </c>
      <c r="V12" s="33">
        <v>668.59337800000003</v>
      </c>
      <c r="W12" s="33">
        <v>146.32888800000001</v>
      </c>
    </row>
    <row r="13" spans="1:23">
      <c r="B13" s="31" t="s">
        <v>79</v>
      </c>
      <c r="C13" s="63">
        <v>249.83979597999999</v>
      </c>
      <c r="D13" s="33">
        <v>586.0300756800001</v>
      </c>
      <c r="E13" s="33">
        <v>741.53583195999988</v>
      </c>
      <c r="F13" s="33">
        <v>732.65345498000011</v>
      </c>
      <c r="G13" s="33">
        <v>223</v>
      </c>
      <c r="H13" s="33">
        <v>543</v>
      </c>
      <c r="I13" s="33">
        <f>988-0.4</f>
        <v>987.6</v>
      </c>
      <c r="J13" s="33">
        <v>865</v>
      </c>
      <c r="K13" s="33">
        <v>217</v>
      </c>
      <c r="L13" s="33">
        <v>630</v>
      </c>
      <c r="M13">
        <v>905</v>
      </c>
      <c r="N13" s="33">
        <v>684</v>
      </c>
      <c r="O13" s="33">
        <f>'[16]Volume TKU - RI'!R231</f>
        <v>164.55970199999999</v>
      </c>
      <c r="P13" s="33">
        <v>490.50464699999998</v>
      </c>
      <c r="Q13" s="33">
        <v>637</v>
      </c>
      <c r="R13" s="33">
        <v>496.483722</v>
      </c>
      <c r="S13" s="33">
        <v>91.464798000000002</v>
      </c>
      <c r="T13" s="33">
        <v>379.56815</v>
      </c>
      <c r="U13" s="33">
        <v>519.80503499999998</v>
      </c>
      <c r="V13" s="33">
        <v>423.98715900000002</v>
      </c>
      <c r="W13" s="33">
        <v>191.38522900000001</v>
      </c>
    </row>
    <row r="14" spans="1:23">
      <c r="B14" s="31" t="s">
        <v>80</v>
      </c>
      <c r="C14" s="63">
        <v>177.03153892</v>
      </c>
      <c r="D14" s="33">
        <v>197.70422932000002</v>
      </c>
      <c r="E14" s="33">
        <v>235.56134736000004</v>
      </c>
      <c r="F14" s="33">
        <v>139.91454998000006</v>
      </c>
      <c r="G14" s="33">
        <v>67</v>
      </c>
      <c r="H14" s="33">
        <v>162</v>
      </c>
      <c r="I14" s="33">
        <f>303-0.4</f>
        <v>302.60000000000002</v>
      </c>
      <c r="J14" s="33">
        <v>272</v>
      </c>
      <c r="K14" s="33">
        <v>132</v>
      </c>
      <c r="L14" s="33">
        <v>187</v>
      </c>
      <c r="M14">
        <v>166</v>
      </c>
      <c r="N14" s="33">
        <v>189</v>
      </c>
      <c r="O14" s="33">
        <f>'[16]Volume TKU - RI'!R232</f>
        <v>151.71744000000001</v>
      </c>
      <c r="P14" s="33">
        <v>152.72873300000001</v>
      </c>
      <c r="Q14" s="33">
        <v>188</v>
      </c>
      <c r="R14" s="33">
        <v>194.14410600000002</v>
      </c>
      <c r="S14" s="33">
        <v>147.011292</v>
      </c>
      <c r="T14" s="33">
        <v>155.92959500000001</v>
      </c>
      <c r="U14" s="33">
        <v>199.94409999999999</v>
      </c>
      <c r="V14" s="33">
        <v>155.262123</v>
      </c>
      <c r="W14" s="33">
        <v>130.52973499999999</v>
      </c>
    </row>
    <row r="15" spans="1:23">
      <c r="B15" s="31" t="s">
        <v>89</v>
      </c>
      <c r="C15" s="63">
        <f>SUM(C16:C17)</f>
        <v>267.82749832000002</v>
      </c>
      <c r="D15" s="33">
        <f t="shared" ref="D15:M15" si="4">SUM(D16:D17)</f>
        <v>57.633827289999999</v>
      </c>
      <c r="E15" s="33">
        <f t="shared" si="4"/>
        <v>31.649325139999995</v>
      </c>
      <c r="F15" s="33">
        <f t="shared" si="4"/>
        <v>250.41795220999995</v>
      </c>
      <c r="G15" s="33">
        <f t="shared" si="4"/>
        <v>49</v>
      </c>
      <c r="H15" s="33">
        <f t="shared" si="4"/>
        <v>1</v>
      </c>
      <c r="I15" s="33">
        <f t="shared" si="4"/>
        <v>8</v>
      </c>
      <c r="J15" s="33">
        <f t="shared" si="4"/>
        <v>33</v>
      </c>
      <c r="K15" s="33">
        <f t="shared" si="4"/>
        <v>132</v>
      </c>
      <c r="L15" s="33">
        <f t="shared" si="4"/>
        <v>2</v>
      </c>
      <c r="M15">
        <f t="shared" si="4"/>
        <v>1</v>
      </c>
      <c r="N15" s="33">
        <v>19</v>
      </c>
      <c r="O15" s="33">
        <f>'[16]Volume TKU - RI'!R233</f>
        <v>23.774208999999999</v>
      </c>
      <c r="P15" s="33">
        <v>3</v>
      </c>
      <c r="Q15" s="33">
        <v>12</v>
      </c>
      <c r="R15" s="33">
        <v>95.200149999999994</v>
      </c>
      <c r="S15" s="33">
        <v>47.490904999999998</v>
      </c>
      <c r="T15" s="33">
        <v>4.0897999999999997E-2</v>
      </c>
      <c r="U15" s="33">
        <v>0</v>
      </c>
      <c r="V15" s="33">
        <v>41.408721</v>
      </c>
      <c r="W15" s="33">
        <v>25.460878000000001</v>
      </c>
    </row>
    <row r="16" spans="1:23" hidden="1" outlineLevel="1">
      <c r="A16" s="18"/>
      <c r="B16" s="31" t="s">
        <v>16</v>
      </c>
      <c r="C16" s="63">
        <v>201.20985483999999</v>
      </c>
      <c r="D16" s="33">
        <v>1.3908351999999999</v>
      </c>
      <c r="E16" s="33">
        <v>0</v>
      </c>
      <c r="F16" s="33">
        <v>206.14031551999997</v>
      </c>
      <c r="G16" s="33">
        <v>46</v>
      </c>
      <c r="H16" s="33">
        <v>1</v>
      </c>
      <c r="I16" s="33">
        <v>8</v>
      </c>
      <c r="J16" s="33">
        <v>33</v>
      </c>
      <c r="K16" s="33">
        <v>132</v>
      </c>
      <c r="L16" s="33">
        <v>2</v>
      </c>
      <c r="M16">
        <v>1</v>
      </c>
      <c r="S16" s="76"/>
      <c r="T16" s="76"/>
      <c r="U16" s="76"/>
      <c r="V16" s="76"/>
      <c r="W16" s="76"/>
    </row>
    <row r="17" spans="2:23" hidden="1" outlineLevel="1">
      <c r="B17" s="31" t="s">
        <v>17</v>
      </c>
      <c r="C17" s="63">
        <v>66.617643479999998</v>
      </c>
      <c r="D17" s="33">
        <v>56.242992090000001</v>
      </c>
      <c r="E17" s="33">
        <v>31.649325139999995</v>
      </c>
      <c r="F17" s="33">
        <v>44.277636689999994</v>
      </c>
      <c r="G17" s="33">
        <v>3</v>
      </c>
      <c r="H17" s="33">
        <v>0</v>
      </c>
      <c r="I17" s="33">
        <v>0</v>
      </c>
      <c r="J17" s="33">
        <v>0</v>
      </c>
      <c r="K17" s="33">
        <v>0</v>
      </c>
      <c r="L17" s="33">
        <v>0</v>
      </c>
      <c r="M17" s="33">
        <v>0</v>
      </c>
      <c r="S17" s="76"/>
      <c r="T17" s="76"/>
      <c r="U17" s="76"/>
      <c r="V17" s="76"/>
      <c r="W17" s="76"/>
    </row>
    <row r="18" spans="2:23" collapsed="1">
      <c r="B18" s="119" t="s">
        <v>81</v>
      </c>
      <c r="C18" s="199">
        <f t="shared" ref="C18:K18" si="5">SUM(C19:C23)</f>
        <v>1038.4964804399999</v>
      </c>
      <c r="D18" s="34">
        <f>SUM(D19:D23)</f>
        <v>1085.5654975200005</v>
      </c>
      <c r="E18" s="34">
        <f t="shared" si="5"/>
        <v>1002.1402877500001</v>
      </c>
      <c r="F18" s="181">
        <f t="shared" si="5"/>
        <v>876.24699970000006</v>
      </c>
      <c r="G18" s="181">
        <f t="shared" si="5"/>
        <v>763</v>
      </c>
      <c r="H18" s="181">
        <f t="shared" si="5"/>
        <v>888</v>
      </c>
      <c r="I18" s="181">
        <f t="shared" si="5"/>
        <v>1068</v>
      </c>
      <c r="J18" s="181">
        <f t="shared" si="5"/>
        <v>949</v>
      </c>
      <c r="K18" s="34">
        <f t="shared" si="5"/>
        <v>827</v>
      </c>
      <c r="L18" s="181">
        <f t="shared" ref="L18" si="6">SUM(L19:L23)</f>
        <v>941</v>
      </c>
      <c r="M18" s="181">
        <f>SUM(M19:M23)</f>
        <v>1108</v>
      </c>
      <c r="N18" s="181">
        <f>SUM(N19:N23)</f>
        <v>1047</v>
      </c>
      <c r="O18" s="181">
        <f>SUM(O19:O23)</f>
        <v>938.29200000000003</v>
      </c>
      <c r="P18" s="181">
        <f t="shared" ref="P18:S18" si="7">SUM(P19:P23)</f>
        <v>911.63097900000002</v>
      </c>
      <c r="Q18" s="181">
        <f t="shared" si="7"/>
        <v>1073</v>
      </c>
      <c r="R18" s="181">
        <f t="shared" si="7"/>
        <v>1039.3778649999999</v>
      </c>
      <c r="S18" s="181">
        <f t="shared" si="7"/>
        <v>976.57808299999988</v>
      </c>
      <c r="T18" s="181">
        <v>1016.323844</v>
      </c>
      <c r="U18" s="181">
        <v>1145.0396970000002</v>
      </c>
      <c r="V18" s="181">
        <v>1007.277468</v>
      </c>
      <c r="W18" s="181">
        <v>753.02828399999999</v>
      </c>
    </row>
    <row r="19" spans="2:23">
      <c r="B19" s="31" t="s">
        <v>82</v>
      </c>
      <c r="C19" s="63">
        <v>577.00743033000003</v>
      </c>
      <c r="D19" s="35">
        <v>570.50328610000031</v>
      </c>
      <c r="E19" s="35">
        <v>554.14976709000007</v>
      </c>
      <c r="F19" s="33">
        <v>488.83151355999996</v>
      </c>
      <c r="G19" s="33">
        <v>463</v>
      </c>
      <c r="H19" s="33">
        <v>496</v>
      </c>
      <c r="I19" s="33">
        <v>559</v>
      </c>
      <c r="J19" s="33">
        <v>489</v>
      </c>
      <c r="K19" s="33">
        <v>421</v>
      </c>
      <c r="L19" s="33">
        <v>447</v>
      </c>
      <c r="M19">
        <v>569</v>
      </c>
      <c r="N19" s="33">
        <v>534</v>
      </c>
      <c r="O19" s="33">
        <f>'[16]Volume TKU - RI'!R236</f>
        <v>486.900038</v>
      </c>
      <c r="P19" s="33">
        <v>466.94215200000008</v>
      </c>
      <c r="Q19" s="33">
        <v>567</v>
      </c>
      <c r="R19" s="33">
        <v>531.83834200000001</v>
      </c>
      <c r="S19" s="33">
        <v>525.86979799999995</v>
      </c>
      <c r="T19" s="33">
        <v>569.81912899999998</v>
      </c>
      <c r="U19" s="33">
        <v>650.28173300000003</v>
      </c>
      <c r="V19" s="33">
        <v>547.52501199999995</v>
      </c>
      <c r="W19" s="33">
        <v>407.98673700000001</v>
      </c>
    </row>
    <row r="20" spans="2:23">
      <c r="B20" s="31" t="s">
        <v>83</v>
      </c>
      <c r="C20" s="63">
        <v>184.33864462</v>
      </c>
      <c r="D20" s="35">
        <v>215.76638893000001</v>
      </c>
      <c r="E20" s="35">
        <v>184.70040772999999</v>
      </c>
      <c r="F20" s="33">
        <v>185.49063801999998</v>
      </c>
      <c r="G20" s="33">
        <v>128</v>
      </c>
      <c r="H20" s="33">
        <v>190</v>
      </c>
      <c r="I20" s="33">
        <v>260</v>
      </c>
      <c r="J20" s="33">
        <v>238</v>
      </c>
      <c r="K20" s="33">
        <v>182</v>
      </c>
      <c r="L20" s="33">
        <v>259</v>
      </c>
      <c r="M20">
        <v>282</v>
      </c>
      <c r="N20" s="33">
        <v>277</v>
      </c>
      <c r="O20" s="33">
        <f>'[16]Volume TKU - RI'!R238</f>
        <v>235.67284699999999</v>
      </c>
      <c r="P20" s="33">
        <v>218.09916699999999</v>
      </c>
      <c r="Q20" s="33">
        <v>281</v>
      </c>
      <c r="R20" s="33">
        <v>281.157085</v>
      </c>
      <c r="S20" s="33">
        <v>246.14157599999999</v>
      </c>
      <c r="T20" s="33">
        <v>229.984273</v>
      </c>
      <c r="U20" s="33">
        <v>247.897944</v>
      </c>
      <c r="V20" s="33">
        <v>259.82870200000002</v>
      </c>
      <c r="W20" s="33">
        <v>154.89627300000001</v>
      </c>
    </row>
    <row r="21" spans="2:23">
      <c r="B21" s="31" t="s">
        <v>87</v>
      </c>
      <c r="C21" s="63">
        <v>163.86622481000001</v>
      </c>
      <c r="D21" s="35">
        <v>191.19426725000002</v>
      </c>
      <c r="E21" s="35">
        <v>177.94588032999999</v>
      </c>
      <c r="F21" s="33">
        <v>150.51919693000002</v>
      </c>
      <c r="G21" s="33">
        <v>133</v>
      </c>
      <c r="H21" s="33">
        <v>162</v>
      </c>
      <c r="I21" s="33">
        <v>200</v>
      </c>
      <c r="J21" s="33">
        <v>180</v>
      </c>
      <c r="K21" s="33">
        <v>181</v>
      </c>
      <c r="L21" s="33">
        <v>172</v>
      </c>
      <c r="M21">
        <v>187</v>
      </c>
      <c r="N21" s="33">
        <v>171</v>
      </c>
      <c r="O21" s="33">
        <f>'[16]Volume TKU - RI'!R239</f>
        <v>156.85449800000001</v>
      </c>
      <c r="P21" s="33">
        <v>153.958676</v>
      </c>
      <c r="Q21" s="33">
        <v>0</v>
      </c>
      <c r="R21" s="33">
        <v>0</v>
      </c>
      <c r="S21" s="33">
        <v>0</v>
      </c>
      <c r="T21" s="33">
        <v>0</v>
      </c>
      <c r="U21" s="33">
        <v>0</v>
      </c>
      <c r="V21" s="33">
        <v>0</v>
      </c>
      <c r="W21" s="33">
        <v>0</v>
      </c>
    </row>
    <row r="22" spans="2:23">
      <c r="B22" s="31" t="s">
        <v>88</v>
      </c>
      <c r="C22" s="63">
        <v>56.588495160000001</v>
      </c>
      <c r="D22" s="35">
        <v>50.060252439999999</v>
      </c>
      <c r="E22" s="35">
        <v>34.811954970000002</v>
      </c>
      <c r="F22" s="33">
        <v>15.717525279999998</v>
      </c>
      <c r="G22" s="33">
        <v>39</v>
      </c>
      <c r="H22" s="33">
        <v>38</v>
      </c>
      <c r="I22" s="33">
        <v>49</v>
      </c>
      <c r="J22" s="33">
        <v>41</v>
      </c>
      <c r="K22" s="33">
        <v>43</v>
      </c>
      <c r="L22" s="33">
        <v>63</v>
      </c>
      <c r="M22">
        <v>70</v>
      </c>
      <c r="N22" s="33">
        <v>65</v>
      </c>
      <c r="O22" s="33">
        <f>'[16]Volume TKU - RI'!R240</f>
        <v>58.864616999999996</v>
      </c>
      <c r="P22" s="33">
        <v>71.630983999999998</v>
      </c>
      <c r="Q22" s="33">
        <v>0</v>
      </c>
      <c r="R22" s="33">
        <v>0</v>
      </c>
      <c r="S22" s="33">
        <v>0</v>
      </c>
      <c r="T22" s="33">
        <v>0</v>
      </c>
      <c r="U22" s="33">
        <v>0</v>
      </c>
      <c r="V22" s="33">
        <v>0</v>
      </c>
      <c r="W22" s="33">
        <v>0</v>
      </c>
    </row>
    <row r="23" spans="2:23">
      <c r="B23" s="31" t="s">
        <v>89</v>
      </c>
      <c r="C23" s="63">
        <v>56.695685520000005</v>
      </c>
      <c r="D23" s="35">
        <v>58.041302799999997</v>
      </c>
      <c r="E23" s="35">
        <v>50.532277629999996</v>
      </c>
      <c r="F23" s="33">
        <v>35.688125909999997</v>
      </c>
      <c r="G23" s="33">
        <v>0</v>
      </c>
      <c r="H23" s="33">
        <v>2</v>
      </c>
      <c r="I23" s="33">
        <v>0</v>
      </c>
      <c r="J23" s="33">
        <v>1</v>
      </c>
      <c r="K23" s="33" t="s">
        <v>54</v>
      </c>
      <c r="L23" s="33">
        <v>0</v>
      </c>
      <c r="M23" s="33">
        <v>0</v>
      </c>
      <c r="N23" s="33">
        <v>0</v>
      </c>
      <c r="O23" s="33">
        <f>'[16]Volume TKU - RI'!R241</f>
        <v>0</v>
      </c>
      <c r="P23" s="33">
        <v>1</v>
      </c>
      <c r="Q23" s="33">
        <v>225</v>
      </c>
      <c r="R23" s="33">
        <v>226.38243799999998</v>
      </c>
      <c r="S23" s="33">
        <v>204.566709</v>
      </c>
      <c r="T23" s="33">
        <v>216.520442</v>
      </c>
      <c r="U23" s="33">
        <v>246.86001999999999</v>
      </c>
      <c r="V23" s="33">
        <v>199.923754</v>
      </c>
      <c r="W23" s="33">
        <v>190.145274</v>
      </c>
    </row>
    <row r="24" spans="2:23">
      <c r="B24" s="6" t="s">
        <v>91</v>
      </c>
      <c r="C24" s="62">
        <f t="shared" ref="C24:L24" si="8">(C28-C32)/C8*1000</f>
        <v>73.566620028530082</v>
      </c>
      <c r="D24" s="15">
        <f t="shared" si="8"/>
        <v>86.311125252040398</v>
      </c>
      <c r="E24" s="15">
        <f t="shared" si="8"/>
        <v>82.692146079226276</v>
      </c>
      <c r="F24" s="15">
        <f t="shared" si="8"/>
        <v>73.509873851382665</v>
      </c>
      <c r="G24" s="15">
        <f t="shared" si="8"/>
        <v>83.707651313285112</v>
      </c>
      <c r="H24" s="15">
        <f t="shared" si="8"/>
        <v>91.229153798641136</v>
      </c>
      <c r="I24" s="15">
        <f t="shared" si="8"/>
        <v>85.407144066361951</v>
      </c>
      <c r="J24" s="15">
        <f t="shared" si="8"/>
        <v>82.110266159695811</v>
      </c>
      <c r="K24" s="15">
        <f t="shared" si="8"/>
        <v>87.255278310940483</v>
      </c>
      <c r="L24" s="15">
        <f t="shared" si="8"/>
        <v>92.464013547840821</v>
      </c>
      <c r="M24" s="15">
        <f t="shared" ref="M24:S24" si="9">(M28-M32)/M8*1000</f>
        <v>90.236651763769558</v>
      </c>
      <c r="N24" s="15">
        <f t="shared" si="9"/>
        <v>90.235030777839953</v>
      </c>
      <c r="O24" s="15">
        <f t="shared" si="9"/>
        <v>91.635041841378296</v>
      </c>
      <c r="P24" s="15">
        <f t="shared" si="9"/>
        <v>101.18761239044407</v>
      </c>
      <c r="Q24" s="15">
        <f t="shared" si="9"/>
        <v>93.890214797136039</v>
      </c>
      <c r="R24" s="15">
        <f t="shared" si="9"/>
        <v>88.552415141044179</v>
      </c>
      <c r="S24" s="15">
        <f t="shared" si="9"/>
        <v>97.550447414699605</v>
      </c>
      <c r="T24" s="15">
        <v>106.2</v>
      </c>
      <c r="U24" s="15">
        <v>100.6</v>
      </c>
      <c r="V24" s="15">
        <v>92.6</v>
      </c>
      <c r="W24" s="15">
        <v>100.922194431734</v>
      </c>
    </row>
    <row r="25" spans="2:23" ht="15" customHeight="1">
      <c r="B25" s="261" t="s">
        <v>221</v>
      </c>
      <c r="C25" s="117" t="str">
        <f t="shared" ref="C25:J25" si="10">C5</f>
        <v>1T15</v>
      </c>
      <c r="D25" s="81" t="str">
        <f t="shared" si="10"/>
        <v>2T15¹</v>
      </c>
      <c r="E25" s="81" t="str">
        <f t="shared" si="10"/>
        <v>3T15</v>
      </c>
      <c r="F25" s="81" t="str">
        <f t="shared" si="10"/>
        <v>4T15</v>
      </c>
      <c r="G25" s="81" t="str">
        <f t="shared" si="10"/>
        <v>1T16</v>
      </c>
      <c r="H25" s="81" t="str">
        <f t="shared" si="10"/>
        <v>2T16</v>
      </c>
      <c r="I25" s="81" t="str">
        <f t="shared" si="10"/>
        <v>3T16</v>
      </c>
      <c r="J25" s="81" t="str">
        <f t="shared" si="10"/>
        <v>4T16</v>
      </c>
      <c r="K25" s="81" t="str">
        <f>K5</f>
        <v>1Q17</v>
      </c>
      <c r="L25" s="81" t="str">
        <f t="shared" ref="L25:O25" si="11">L5</f>
        <v>2Q17</v>
      </c>
      <c r="M25" s="81" t="str">
        <f t="shared" si="11"/>
        <v>3Q17</v>
      </c>
      <c r="N25" s="81" t="str">
        <f t="shared" si="11"/>
        <v>4Q17</v>
      </c>
      <c r="O25" s="81" t="str">
        <f t="shared" si="11"/>
        <v>1Q18</v>
      </c>
      <c r="P25" s="81" t="s">
        <v>68</v>
      </c>
      <c r="Q25" s="81" t="s">
        <v>244</v>
      </c>
      <c r="R25" s="225" t="s">
        <v>251</v>
      </c>
      <c r="S25" s="225" t="s">
        <v>254</v>
      </c>
      <c r="T25" s="225" t="s">
        <v>256</v>
      </c>
      <c r="U25" s="225" t="s">
        <v>258</v>
      </c>
      <c r="V25" s="225" t="s">
        <v>270</v>
      </c>
      <c r="W25" s="225" t="s">
        <v>272</v>
      </c>
    </row>
    <row r="26" spans="2:23" ht="15" customHeight="1">
      <c r="B26" s="261"/>
      <c r="C26" s="117" t="s">
        <v>35</v>
      </c>
      <c r="D26" s="114" t="s">
        <v>36</v>
      </c>
      <c r="E26" s="114" t="s">
        <v>36</v>
      </c>
      <c r="F26" s="114" t="s">
        <v>36</v>
      </c>
      <c r="G26" s="114" t="s">
        <v>36</v>
      </c>
      <c r="H26" s="114" t="s">
        <v>36</v>
      </c>
      <c r="I26" s="114" t="s">
        <v>36</v>
      </c>
      <c r="J26" s="114" t="s">
        <v>36</v>
      </c>
      <c r="K26" s="81" t="str">
        <f>K6</f>
        <v>Consolidated</v>
      </c>
      <c r="L26" s="81" t="str">
        <f t="shared" ref="L26:O26" si="12">L6</f>
        <v>Consolidated</v>
      </c>
      <c r="M26" s="81" t="str">
        <f t="shared" si="12"/>
        <v>Consolidated</v>
      </c>
      <c r="N26" s="81" t="str">
        <f t="shared" si="12"/>
        <v>Consolidated</v>
      </c>
      <c r="O26" s="81" t="str">
        <f t="shared" si="12"/>
        <v>Consolidated</v>
      </c>
      <c r="P26" s="114" t="s">
        <v>69</v>
      </c>
      <c r="Q26" s="114" t="s">
        <v>69</v>
      </c>
      <c r="R26" s="226" t="s">
        <v>69</v>
      </c>
      <c r="S26" s="226" t="s">
        <v>69</v>
      </c>
      <c r="T26" s="226" t="s">
        <v>69</v>
      </c>
      <c r="U26" s="114" t="s">
        <v>69</v>
      </c>
      <c r="V26" s="114" t="s">
        <v>69</v>
      </c>
      <c r="W26" s="114" t="s">
        <v>69</v>
      </c>
    </row>
    <row r="27" spans="2:23" ht="12.75" customHeight="1">
      <c r="B27" s="5" t="s">
        <v>62</v>
      </c>
      <c r="C27" s="84" t="s">
        <v>2</v>
      </c>
      <c r="D27" s="83" t="s">
        <v>3</v>
      </c>
      <c r="E27" s="83" t="s">
        <v>4</v>
      </c>
      <c r="F27" s="85" t="s">
        <v>5</v>
      </c>
      <c r="G27" s="85" t="s">
        <v>2</v>
      </c>
      <c r="H27" s="83" t="s">
        <v>3</v>
      </c>
      <c r="I27" s="83" t="s">
        <v>4</v>
      </c>
      <c r="J27" s="116" t="s">
        <v>5</v>
      </c>
      <c r="K27" s="81" t="str">
        <f>K7</f>
        <v>(Jan-Mar)</v>
      </c>
      <c r="L27" s="81" t="str">
        <f t="shared" ref="L27:O27" si="13">L7</f>
        <v>(Apr-Jun)</v>
      </c>
      <c r="M27" s="81" t="str">
        <f t="shared" si="13"/>
        <v>(Oct-Dec)</v>
      </c>
      <c r="N27" s="81" t="str">
        <f t="shared" si="13"/>
        <v>(Out-Dez)</v>
      </c>
      <c r="O27" s="81" t="str">
        <f t="shared" si="13"/>
        <v>(Jan-Mar)</v>
      </c>
      <c r="P27" s="103" t="s">
        <v>70</v>
      </c>
      <c r="Q27" s="103" t="s">
        <v>70</v>
      </c>
      <c r="R27" s="227" t="s">
        <v>72</v>
      </c>
      <c r="S27" s="225" t="s">
        <v>2</v>
      </c>
      <c r="T27" s="225" t="s">
        <v>70</v>
      </c>
      <c r="U27" s="227" t="s">
        <v>71</v>
      </c>
      <c r="V27" s="227" t="s">
        <v>72</v>
      </c>
      <c r="W27" s="227" t="s">
        <v>2</v>
      </c>
    </row>
    <row r="28" spans="2:23">
      <c r="B28" s="6" t="s">
        <v>107</v>
      </c>
      <c r="C28" s="62">
        <f t="shared" ref="C28:K28" si="14">C29+C32</f>
        <v>228.84119233999996</v>
      </c>
      <c r="D28" s="7">
        <f t="shared" si="14"/>
        <v>320.15106234771525</v>
      </c>
      <c r="E28" s="7">
        <f t="shared" si="14"/>
        <v>317.88515720522435</v>
      </c>
      <c r="F28" s="7">
        <f t="shared" si="14"/>
        <v>250.50121162365645</v>
      </c>
      <c r="G28" s="7">
        <f t="shared" si="14"/>
        <v>224.89999999999998</v>
      </c>
      <c r="H28" s="7">
        <f t="shared" si="14"/>
        <v>302.5</v>
      </c>
      <c r="I28" s="7">
        <f t="shared" si="14"/>
        <v>322.39999999999998</v>
      </c>
      <c r="J28" s="7">
        <f>J29+J32</f>
        <v>247.95</v>
      </c>
      <c r="K28" s="250">
        <f t="shared" si="14"/>
        <v>237.1</v>
      </c>
      <c r="L28" s="250">
        <f t="shared" ref="L28" si="15">L29+L32</f>
        <v>333</v>
      </c>
      <c r="M28" s="250">
        <f>M29+M32</f>
        <v>387.9</v>
      </c>
      <c r="N28" s="250">
        <f>N29+N32</f>
        <v>325.2</v>
      </c>
      <c r="O28" s="250">
        <f t="shared" ref="O28:S28" si="16">O29+O32</f>
        <v>288.16979365059223</v>
      </c>
      <c r="P28" s="250">
        <f t="shared" si="16"/>
        <v>389.13603832157582</v>
      </c>
      <c r="Q28" s="250">
        <f t="shared" si="16"/>
        <v>400.29999999999995</v>
      </c>
      <c r="R28" s="250">
        <f t="shared" si="16"/>
        <v>334.59999999999997</v>
      </c>
      <c r="S28" s="250">
        <f t="shared" si="16"/>
        <v>328.4</v>
      </c>
      <c r="T28" s="250">
        <v>371.6</v>
      </c>
      <c r="U28" s="250">
        <v>433.55832391000007</v>
      </c>
      <c r="V28" s="250">
        <v>344</v>
      </c>
      <c r="W28" s="250">
        <v>268</v>
      </c>
    </row>
    <row r="29" spans="2:23">
      <c r="B29" s="8" t="s">
        <v>222</v>
      </c>
      <c r="C29" s="65">
        <f t="shared" ref="C29:I29" si="17">SUM(C30:C31)</f>
        <v>228.84119233999996</v>
      </c>
      <c r="D29" s="9">
        <f t="shared" si="17"/>
        <v>320.15106234771525</v>
      </c>
      <c r="E29" s="9">
        <f t="shared" si="17"/>
        <v>317.88515720522435</v>
      </c>
      <c r="F29" s="9">
        <f t="shared" si="17"/>
        <v>250.50121162365645</v>
      </c>
      <c r="G29" s="9">
        <f t="shared" si="17"/>
        <v>219.89999999999998</v>
      </c>
      <c r="H29" s="9">
        <f t="shared" si="17"/>
        <v>295.39999999999998</v>
      </c>
      <c r="I29" s="9">
        <f t="shared" si="17"/>
        <v>302.7</v>
      </c>
      <c r="J29" s="9">
        <f>SUM(J30:J31)</f>
        <v>215.95</v>
      </c>
      <c r="K29" s="9">
        <f t="shared" ref="K29" si="18">SUM(K30:K31)</f>
        <v>227.29999999999998</v>
      </c>
      <c r="L29" s="9">
        <f t="shared" ref="L29" si="19">SUM(L30:L31)</f>
        <v>327.60000000000002</v>
      </c>
      <c r="M29" s="9">
        <f>SUM(M30:M31)</f>
        <v>385.5</v>
      </c>
      <c r="N29" s="88">
        <v>322.5</v>
      </c>
      <c r="O29" s="215">
        <f>SUM(O30:O31)</f>
        <v>282.85569276362492</v>
      </c>
      <c r="P29" s="215">
        <f t="shared" ref="P29:S29" si="20">SUM(P30:P31)</f>
        <v>385.58486149592449</v>
      </c>
      <c r="Q29" s="215">
        <f t="shared" si="20"/>
        <v>393.4</v>
      </c>
      <c r="R29" s="215">
        <f t="shared" si="20"/>
        <v>324.7</v>
      </c>
      <c r="S29" s="248">
        <f t="shared" si="20"/>
        <v>319.5</v>
      </c>
      <c r="T29" s="248">
        <v>358</v>
      </c>
      <c r="U29" s="248">
        <v>426.24638993000008</v>
      </c>
      <c r="V29" s="248">
        <v>333</v>
      </c>
      <c r="W29" s="248">
        <v>255</v>
      </c>
    </row>
    <row r="30" spans="2:23">
      <c r="B30" s="77" t="s">
        <v>75</v>
      </c>
      <c r="C30" s="65">
        <v>144.33258864999993</v>
      </c>
      <c r="D30" s="9">
        <v>229.11853514771531</v>
      </c>
      <c r="E30" s="9">
        <v>224.46921979999991</v>
      </c>
      <c r="F30" s="9">
        <v>169.53684448999994</v>
      </c>
      <c r="G30" s="9">
        <v>149.69999999999999</v>
      </c>
      <c r="H30" s="9">
        <v>212.9</v>
      </c>
      <c r="I30" s="9">
        <v>201.2</v>
      </c>
      <c r="J30" s="9">
        <v>125.05</v>
      </c>
      <c r="K30" s="9">
        <v>146.19999999999999</v>
      </c>
      <c r="L30" s="9">
        <v>235.9</v>
      </c>
      <c r="M30">
        <v>272.60000000000002</v>
      </c>
      <c r="N30" s="9">
        <v>207.4</v>
      </c>
      <c r="O30" s="9">
        <f>'[16]Receita - RI'!$R$234</f>
        <v>181.40623043184999</v>
      </c>
      <c r="P30" s="9">
        <v>288.19672720675004</v>
      </c>
      <c r="Q30" s="9">
        <v>281.7</v>
      </c>
      <c r="R30" s="235">
        <v>211.2</v>
      </c>
      <c r="S30" s="249">
        <v>214.5</v>
      </c>
      <c r="T30" s="249">
        <v>242</v>
      </c>
      <c r="U30" s="249">
        <v>298.3931216200001</v>
      </c>
      <c r="V30" s="249">
        <v>216</v>
      </c>
      <c r="W30" s="249">
        <v>164</v>
      </c>
    </row>
    <row r="31" spans="2:23">
      <c r="B31" s="77" t="s">
        <v>81</v>
      </c>
      <c r="C31" s="65">
        <v>84.508603690000015</v>
      </c>
      <c r="D31" s="9">
        <v>91.032527199999961</v>
      </c>
      <c r="E31" s="9">
        <v>93.415937405224426</v>
      </c>
      <c r="F31" s="9">
        <v>80.964367133656509</v>
      </c>
      <c r="G31" s="9">
        <v>70.2</v>
      </c>
      <c r="H31" s="9">
        <v>82.5</v>
      </c>
      <c r="I31" s="9">
        <v>101.5</v>
      </c>
      <c r="J31" s="9">
        <v>90.9</v>
      </c>
      <c r="K31" s="9">
        <v>81.099999999999994</v>
      </c>
      <c r="L31" s="9">
        <v>91.7</v>
      </c>
      <c r="M31">
        <v>112.9</v>
      </c>
      <c r="N31" s="9">
        <v>115</v>
      </c>
      <c r="O31" s="9">
        <f>'[16]Receita - RI'!$R$242</f>
        <v>101.44946233177491</v>
      </c>
      <c r="P31" s="9">
        <v>97.388134289174459</v>
      </c>
      <c r="Q31" s="9">
        <v>111.7</v>
      </c>
      <c r="R31" s="235">
        <v>113.5</v>
      </c>
      <c r="S31" s="249">
        <v>105</v>
      </c>
      <c r="T31" s="249">
        <v>116</v>
      </c>
      <c r="U31" s="249">
        <v>127.85326830999995</v>
      </c>
      <c r="V31" s="249">
        <v>117</v>
      </c>
      <c r="W31" s="249">
        <v>91</v>
      </c>
    </row>
    <row r="32" spans="2:23">
      <c r="B32" s="8" t="s">
        <v>224</v>
      </c>
      <c r="C32" s="65">
        <v>0</v>
      </c>
      <c r="D32" s="9">
        <v>0</v>
      </c>
      <c r="E32" s="9">
        <v>0</v>
      </c>
      <c r="F32" s="9">
        <v>0</v>
      </c>
      <c r="G32" s="9">
        <v>5</v>
      </c>
      <c r="H32" s="9">
        <v>7.1</v>
      </c>
      <c r="I32" s="9">
        <v>19.7</v>
      </c>
      <c r="J32" s="9">
        <v>32</v>
      </c>
      <c r="K32" s="9">
        <v>9.8000000000000007</v>
      </c>
      <c r="L32" s="9">
        <v>5.4</v>
      </c>
      <c r="M32">
        <v>2.4</v>
      </c>
      <c r="N32" s="9">
        <v>2.7</v>
      </c>
      <c r="O32" s="9">
        <f>'[16]Receita - RI'!$R$252+'[16]Receita - RI'!$R$249+[16]Receita!$R$240</f>
        <v>5.3141008869672914</v>
      </c>
      <c r="P32" s="9">
        <v>3.5511768256513503</v>
      </c>
      <c r="Q32" s="9">
        <v>6.9</v>
      </c>
      <c r="R32" s="235">
        <v>9.9</v>
      </c>
      <c r="S32" s="249">
        <v>8.9</v>
      </c>
      <c r="T32" s="249">
        <v>13.6</v>
      </c>
      <c r="U32" s="249">
        <v>7.3119339800000009</v>
      </c>
      <c r="V32" s="249">
        <v>11</v>
      </c>
      <c r="W32" s="249">
        <v>13</v>
      </c>
    </row>
    <row r="33" spans="2:23">
      <c r="B33" s="6" t="s">
        <v>225</v>
      </c>
      <c r="C33" s="62">
        <v>-202.95223480584701</v>
      </c>
      <c r="D33" s="7">
        <v>-245.52376764629537</v>
      </c>
      <c r="E33" s="7">
        <v>-272.57005498381352</v>
      </c>
      <c r="F33" s="7">
        <v>-279.92423327013262</v>
      </c>
      <c r="G33" s="7">
        <v>-280.74</v>
      </c>
      <c r="H33" s="7">
        <v>-294.8</v>
      </c>
      <c r="I33" s="7">
        <v>-291</v>
      </c>
      <c r="J33" s="7">
        <v>-406.15</v>
      </c>
      <c r="K33" s="7">
        <v>-306.89999999999998</v>
      </c>
      <c r="L33" s="7">
        <v>-310.54000000000002</v>
      </c>
      <c r="M33" s="7">
        <v>-331.3</v>
      </c>
      <c r="N33" s="9">
        <v>-408.1</v>
      </c>
      <c r="O33" s="9">
        <f>'[17]2. Sul'!$R$13</f>
        <v>-327.50494248000001</v>
      </c>
      <c r="P33" s="7">
        <v>-355.84267890000001</v>
      </c>
      <c r="Q33" s="7">
        <v>-371.1</v>
      </c>
      <c r="R33" s="233">
        <v>-366.48934164634409</v>
      </c>
      <c r="S33" s="233">
        <v>-357.71494049896933</v>
      </c>
      <c r="T33" s="233">
        <v>-355</v>
      </c>
      <c r="U33" s="233">
        <v>-361.25009913870849</v>
      </c>
      <c r="V33" s="233">
        <v>-369</v>
      </c>
      <c r="W33" s="233">
        <v>-303</v>
      </c>
    </row>
    <row r="34" spans="2:23">
      <c r="B34" s="6" t="s">
        <v>226</v>
      </c>
      <c r="C34" s="62">
        <f t="shared" ref="C34" si="21">C28+C33</f>
        <v>25.888957534152951</v>
      </c>
      <c r="D34" s="7">
        <f t="shared" ref="D34" si="22">D28+D33</f>
        <v>74.627294701419885</v>
      </c>
      <c r="E34" s="7">
        <f t="shared" ref="E34" si="23">E28+E33</f>
        <v>45.315102221410825</v>
      </c>
      <c r="F34" s="7">
        <f t="shared" ref="F34" si="24">F28+F33</f>
        <v>-29.423021646476172</v>
      </c>
      <c r="G34" s="7">
        <f t="shared" ref="G34" si="25">G28+G33</f>
        <v>-55.840000000000032</v>
      </c>
      <c r="H34" s="7">
        <f t="shared" ref="H34" si="26">H28+H33</f>
        <v>7.6999999999999886</v>
      </c>
      <c r="I34" s="7">
        <f t="shared" ref="I34" si="27">I28+I33</f>
        <v>31.399999999999977</v>
      </c>
      <c r="J34" s="7">
        <f>J28+J33</f>
        <v>-158.19999999999999</v>
      </c>
      <c r="K34" s="7">
        <f t="shared" ref="K34:L34" si="28">K28+K33</f>
        <v>-69.799999999999983</v>
      </c>
      <c r="L34" s="7">
        <f t="shared" si="28"/>
        <v>22.45999999999998</v>
      </c>
      <c r="M34" s="7">
        <f>M28+M33</f>
        <v>56.599999999999966</v>
      </c>
      <c r="N34" s="7">
        <f>N28+N33</f>
        <v>-82.900000000000034</v>
      </c>
      <c r="O34" s="7">
        <f>O28+O33</f>
        <v>-39.335148829407785</v>
      </c>
      <c r="P34" s="7">
        <f t="shared" ref="P34:S34" si="29">P28+P33</f>
        <v>33.293359421575815</v>
      </c>
      <c r="Q34" s="7">
        <f t="shared" si="29"/>
        <v>29.199999999999932</v>
      </c>
      <c r="R34" s="7">
        <f t="shared" si="29"/>
        <v>-31.889341646344121</v>
      </c>
      <c r="S34" s="7">
        <f t="shared" si="29"/>
        <v>-29.314940498969349</v>
      </c>
      <c r="T34" s="7">
        <v>16.600000000000023</v>
      </c>
      <c r="U34" s="7">
        <v>72.308224771291577</v>
      </c>
      <c r="V34" s="7">
        <v>-25</v>
      </c>
      <c r="W34" s="7">
        <v>-35</v>
      </c>
    </row>
    <row r="35" spans="2:23">
      <c r="B35" s="78" t="s">
        <v>227</v>
      </c>
      <c r="C35" s="193">
        <f t="shared" ref="C35:K35" si="30">C34/C28</f>
        <v>0.11313067052931855</v>
      </c>
      <c r="D35" s="79">
        <f t="shared" si="30"/>
        <v>0.23310025634201198</v>
      </c>
      <c r="E35" s="79">
        <f t="shared" si="30"/>
        <v>0.14255180273219151</v>
      </c>
      <c r="F35" s="79">
        <f t="shared" si="30"/>
        <v>-0.11745660412485433</v>
      </c>
      <c r="G35" s="79">
        <f t="shared" si="30"/>
        <v>-0.24828812805691436</v>
      </c>
      <c r="H35" s="79">
        <f t="shared" si="30"/>
        <v>2.5454545454545417E-2</v>
      </c>
      <c r="I35" s="79">
        <f t="shared" si="30"/>
        <v>9.7394540942927973E-2</v>
      </c>
      <c r="J35" s="11">
        <f t="shared" si="30"/>
        <v>-0.63803186126235123</v>
      </c>
      <c r="K35" s="79">
        <f t="shared" si="30"/>
        <v>-0.29439055250948959</v>
      </c>
      <c r="L35" s="79">
        <f t="shared" ref="L35" si="31">L34/L28</f>
        <v>6.7447447447447392E-2</v>
      </c>
      <c r="M35" s="79">
        <f>M34/M28</f>
        <v>0.14591389533384885</v>
      </c>
      <c r="N35" s="208">
        <f>N34/N28</f>
        <v>-0.2549200492004921</v>
      </c>
      <c r="O35" s="208">
        <f>O34/O28</f>
        <v>-0.13649990282153554</v>
      </c>
      <c r="P35" s="79">
        <f t="shared" ref="P35:S35" si="32">P34/P28</f>
        <v>8.5557121784908319E-2</v>
      </c>
      <c r="Q35" s="79">
        <f t="shared" si="32"/>
        <v>7.2945291031726048E-2</v>
      </c>
      <c r="R35" s="79">
        <f t="shared" si="32"/>
        <v>-9.5305862660920879E-2</v>
      </c>
      <c r="S35" s="79">
        <f t="shared" si="32"/>
        <v>-8.9265957670430426E-2</v>
      </c>
      <c r="T35" s="79">
        <v>4.4671689989235798E-2</v>
      </c>
      <c r="U35" s="79">
        <v>0.16677854116416788</v>
      </c>
      <c r="V35" s="79">
        <v>-7.2674418604651167E-2</v>
      </c>
      <c r="W35" s="79">
        <v>-0.13059701492537312</v>
      </c>
    </row>
    <row r="36" spans="2:23" ht="15" customHeight="1">
      <c r="B36" s="6" t="s">
        <v>119</v>
      </c>
      <c r="C36" s="62">
        <v>-21.128278250569402</v>
      </c>
      <c r="D36" s="7">
        <v>-16.502933199957944</v>
      </c>
      <c r="E36" s="7">
        <v>-14.322592197918858</v>
      </c>
      <c r="F36" s="7">
        <v>-11.840217631133168</v>
      </c>
      <c r="G36" s="7">
        <v>-15.2</v>
      </c>
      <c r="H36" s="7">
        <v>-15.4</v>
      </c>
      <c r="I36" s="7">
        <v>-17.8</v>
      </c>
      <c r="J36" s="7">
        <v>-15.2</v>
      </c>
      <c r="K36" s="9">
        <v>-16.3</v>
      </c>
      <c r="L36" s="9">
        <v>-16.8</v>
      </c>
      <c r="M36" s="9">
        <v>-14.7</v>
      </c>
      <c r="N36" s="9">
        <v>-20.3</v>
      </c>
      <c r="O36" s="9">
        <f>'[17]2. Sul'!$R$19</f>
        <v>-14.526183137569999</v>
      </c>
      <c r="P36" s="9">
        <v>-15.706014963000001</v>
      </c>
      <c r="Q36" s="9">
        <v>-16.3</v>
      </c>
      <c r="R36" s="235">
        <v>-16.297635375200461</v>
      </c>
      <c r="S36" s="235">
        <v>-17.353010849414467</v>
      </c>
      <c r="T36" s="235">
        <v>-5.5608739337021085</v>
      </c>
      <c r="U36" s="235">
        <v>-17.307366503527046</v>
      </c>
      <c r="V36" s="235">
        <v>-18</v>
      </c>
      <c r="W36" s="235">
        <v>-18</v>
      </c>
    </row>
    <row r="37" spans="2:23" ht="15" customHeight="1">
      <c r="B37" s="6" t="s">
        <v>228</v>
      </c>
      <c r="C37" s="62">
        <v>-8.8064937385467701</v>
      </c>
      <c r="D37" s="7">
        <v>2.149707852734617</v>
      </c>
      <c r="E37" s="7">
        <v>3.588355303064755</v>
      </c>
      <c r="F37" s="7">
        <v>1.5818212445412791</v>
      </c>
      <c r="G37" s="7">
        <v>-1.7</v>
      </c>
      <c r="H37" s="7">
        <v>-5</v>
      </c>
      <c r="I37" s="7">
        <v>-3.1</v>
      </c>
      <c r="J37" s="7">
        <v>2.65</v>
      </c>
      <c r="K37" s="9">
        <v>-2.2999999999999998</v>
      </c>
      <c r="L37" s="9">
        <v>-2</v>
      </c>
      <c r="M37" s="9">
        <v>-3.1</v>
      </c>
      <c r="N37" s="9">
        <v>8.1999999999999993</v>
      </c>
      <c r="O37" s="9">
        <f>'[17]2. Sul'!$R$23+'[17]2. Sul'!$R$28</f>
        <v>-6.2281739866699999</v>
      </c>
      <c r="P37" s="9">
        <v>-7.3603560257000007</v>
      </c>
      <c r="Q37" s="9">
        <v>-5</v>
      </c>
      <c r="R37" s="235">
        <v>-78</v>
      </c>
      <c r="S37" s="235">
        <v>-2.2839544999999024E-2</v>
      </c>
      <c r="T37" s="235">
        <v>-6.8461314227106653</v>
      </c>
      <c r="U37" s="235">
        <v>15.255350769704105</v>
      </c>
      <c r="V37" s="235">
        <v>-4</v>
      </c>
      <c r="W37" s="235">
        <v>-8</v>
      </c>
    </row>
    <row r="38" spans="2:23">
      <c r="B38" s="6" t="s">
        <v>109</v>
      </c>
      <c r="C38" s="62">
        <v>47.532716988786071</v>
      </c>
      <c r="D38" s="7">
        <v>47.036991595894506</v>
      </c>
      <c r="E38" s="7">
        <v>50.428698327208572</v>
      </c>
      <c r="F38" s="7">
        <v>52.219925274858092</v>
      </c>
      <c r="G38" s="45">
        <v>60</v>
      </c>
      <c r="H38" s="7">
        <v>59.4</v>
      </c>
      <c r="I38" s="7">
        <v>62.7</v>
      </c>
      <c r="J38" s="7">
        <v>196.85</v>
      </c>
      <c r="K38" s="9">
        <v>90.7</v>
      </c>
      <c r="L38" s="9">
        <v>91.15</v>
      </c>
      <c r="M38" s="76">
        <v>93.7</v>
      </c>
      <c r="N38" s="9">
        <v>166</v>
      </c>
      <c r="O38" s="9">
        <f>'[17]2. Sul'!$R$27</f>
        <v>95.07858238</v>
      </c>
      <c r="P38" s="9">
        <v>105.1931436</v>
      </c>
      <c r="Q38" s="9">
        <v>106.8</v>
      </c>
      <c r="R38" s="235">
        <v>108.73124469641841</v>
      </c>
      <c r="S38" s="235">
        <v>149.17561474281484</v>
      </c>
      <c r="T38" s="235">
        <v>137</v>
      </c>
      <c r="U38" s="235">
        <v>134.52156920766981</v>
      </c>
      <c r="V38" s="235">
        <v>151</v>
      </c>
      <c r="W38" s="235">
        <v>120</v>
      </c>
    </row>
    <row r="39" spans="2:23">
      <c r="B39" s="6" t="s">
        <v>229</v>
      </c>
      <c r="C39" s="62">
        <f t="shared" ref="C39:I39" si="33">C34+C36+C37+C38</f>
        <v>43.48690253382285</v>
      </c>
      <c r="D39" s="7">
        <f t="shared" si="33"/>
        <v>107.31106095009106</v>
      </c>
      <c r="E39" s="7">
        <f t="shared" si="33"/>
        <v>85.009563653765298</v>
      </c>
      <c r="F39" s="7">
        <f t="shared" si="33"/>
        <v>12.538507241790029</v>
      </c>
      <c r="G39" s="7">
        <f t="shared" si="33"/>
        <v>-12.740000000000038</v>
      </c>
      <c r="H39" s="7">
        <f t="shared" si="33"/>
        <v>46.699999999999989</v>
      </c>
      <c r="I39" s="7">
        <f t="shared" si="33"/>
        <v>73.199999999999974</v>
      </c>
      <c r="J39" s="7">
        <f>J34+J36+J37+J38</f>
        <v>26.100000000000023</v>
      </c>
      <c r="K39" s="7">
        <f>K34+K36+K37+K38</f>
        <v>2.3000000000000256</v>
      </c>
      <c r="L39" s="7">
        <f>L34+L36+L37+L38</f>
        <v>94.809999999999988</v>
      </c>
      <c r="M39" s="175">
        <v>132.5</v>
      </c>
      <c r="N39" s="7">
        <f>N34+N36+N37+N38</f>
        <v>70.999999999999972</v>
      </c>
      <c r="O39" s="7">
        <f>O34+O36+O37+O38</f>
        <v>34.989076426352213</v>
      </c>
      <c r="P39" s="7">
        <f t="shared" ref="P39:S39" si="34">P34+P36+P37+P38</f>
        <v>115.42013203287581</v>
      </c>
      <c r="Q39" s="7">
        <f t="shared" si="34"/>
        <v>114.69999999999993</v>
      </c>
      <c r="R39" s="7">
        <f t="shared" si="34"/>
        <v>-17.455732325126164</v>
      </c>
      <c r="S39" s="7">
        <f t="shared" si="34"/>
        <v>102.48482384943102</v>
      </c>
      <c r="T39" s="7">
        <v>141.19299464358724</v>
      </c>
      <c r="U39" s="7">
        <v>204.77777824513845</v>
      </c>
      <c r="V39" s="7">
        <v>104</v>
      </c>
      <c r="W39" s="7">
        <v>59</v>
      </c>
    </row>
    <row r="40" spans="2:23">
      <c r="B40" s="78" t="s">
        <v>230</v>
      </c>
      <c r="C40" s="193">
        <f t="shared" ref="C40" si="35">C39/C28</f>
        <v>0.19003092095942387</v>
      </c>
      <c r="D40" s="11">
        <f t="shared" ref="D40" si="36">D39/D28</f>
        <v>0.33518883293143908</v>
      </c>
      <c r="E40" s="11">
        <f t="shared" ref="E40" si="37">E39/E28</f>
        <v>0.26742224896925193</v>
      </c>
      <c r="F40" s="11">
        <f t="shared" ref="F40" si="38">F39/F28</f>
        <v>5.0053679024225271E-2</v>
      </c>
      <c r="G40" s="11">
        <f t="shared" ref="G40" si="39">G39/G28</f>
        <v>-5.6647398843930809E-2</v>
      </c>
      <c r="H40" s="11">
        <f t="shared" ref="H40" si="40">H39/H28</f>
        <v>0.15438016528925616</v>
      </c>
      <c r="I40" s="11">
        <f t="shared" ref="I40" si="41">I39/I28</f>
        <v>0.22704714640198506</v>
      </c>
      <c r="J40" s="11">
        <f t="shared" ref="J40" si="42">J39/J28</f>
        <v>0.10526315789473693</v>
      </c>
      <c r="K40" s="11">
        <f t="shared" ref="K40:L40" si="43">K39/K28</f>
        <v>9.7005482918600828E-3</v>
      </c>
      <c r="L40" s="11">
        <f t="shared" si="43"/>
        <v>0.28471471471471466</v>
      </c>
      <c r="M40" s="11">
        <f>M39/M28</f>
        <v>0.34158288218613048</v>
      </c>
      <c r="N40" s="11">
        <f>N39/N28</f>
        <v>0.21832718327183265</v>
      </c>
      <c r="O40" s="11">
        <f>O39/O28</f>
        <v>0.12141826519394569</v>
      </c>
      <c r="P40" s="11">
        <f t="shared" ref="P40:S40" si="44">P39/P28</f>
        <v>0.29660612399382669</v>
      </c>
      <c r="Q40" s="11">
        <f t="shared" si="44"/>
        <v>0.28653509867599286</v>
      </c>
      <c r="R40" s="11">
        <f t="shared" si="44"/>
        <v>-5.2168954946581483E-2</v>
      </c>
      <c r="S40" s="11">
        <f t="shared" si="44"/>
        <v>0.31207315423091059</v>
      </c>
      <c r="T40" s="11">
        <v>0.37995961960061148</v>
      </c>
      <c r="U40" s="11">
        <v>0.47231887142281487</v>
      </c>
      <c r="V40" s="11">
        <v>0.30232558139534882</v>
      </c>
      <c r="W40" s="11">
        <v>0.22014925373134328</v>
      </c>
    </row>
    <row r="41" spans="2:23">
      <c r="B41" s="78"/>
      <c r="C41" s="37"/>
      <c r="D41" s="37"/>
      <c r="E41" s="37"/>
      <c r="R41" s="11"/>
    </row>
    <row r="42" spans="2:23">
      <c r="B42" s="80" t="s">
        <v>93</v>
      </c>
    </row>
    <row r="43" spans="2:23" hidden="1"/>
    <row r="44" spans="2:23"/>
    <row r="45" spans="2:23"/>
    <row r="46" spans="2:23"/>
  </sheetData>
  <mergeCells count="2">
    <mergeCell ref="B5:B6"/>
    <mergeCell ref="B25:B26"/>
  </mergeCells>
  <pageMargins left="0.511811024" right="0.511811024" top="0.78740157499999996" bottom="0.78740157499999996" header="0.31496062000000002" footer="0.31496062000000002"/>
  <pageSetup paperSize="9" scale="95" orientation="landscape" r:id="rId1"/>
  <ignoredErrors>
    <ignoredError sqref="K29:S29"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33"/>
  <sheetViews>
    <sheetView showGridLines="0" zoomScaleNormal="100" workbookViewId="0">
      <pane xSplit="2" ySplit="7" topLeftCell="K8" activePane="bottomRight" state="frozen"/>
      <selection pane="topRight"/>
      <selection pane="bottomLeft"/>
      <selection pane="bottomRight" activeCell="W5" sqref="W5"/>
    </sheetView>
  </sheetViews>
  <sheetFormatPr defaultColWidth="9.140625" defaultRowHeight="15" zeroHeight="1" outlineLevelCol="1"/>
  <cols>
    <col min="1" max="1" width="2.85546875" style="76" customWidth="1"/>
    <col min="2" max="2" width="54.7109375" style="1" customWidth="1"/>
    <col min="3" max="5" width="12.140625" style="1" hidden="1" customWidth="1"/>
    <col min="6" max="7" width="12.140625" style="88" hidden="1" customWidth="1"/>
    <col min="8" max="8" width="13.42578125" style="88" hidden="1" customWidth="1"/>
    <col min="9" max="9" width="12" style="88" hidden="1" customWidth="1"/>
    <col min="10" max="10" width="12.5703125" style="88" hidden="1" customWidth="1"/>
    <col min="11" max="11" width="12.7109375" style="88" hidden="1" customWidth="1" outlineLevel="1"/>
    <col min="12" max="13" width="12.5703125" style="88" hidden="1" customWidth="1" outlineLevel="1"/>
    <col min="14" max="16" width="12.7109375" style="88" hidden="1" customWidth="1" outlineLevel="1"/>
    <col min="17" max="17" width="12" style="88" hidden="1" customWidth="1" outlineLevel="1"/>
    <col min="18" max="18" width="12" style="76" hidden="1" customWidth="1" outlineLevel="1"/>
    <col min="19" max="19" width="12" style="88" bestFit="1" customWidth="1" collapsed="1"/>
    <col min="20" max="20" width="12.7109375" style="88" bestFit="1" customWidth="1"/>
    <col min="21" max="23" width="14.7109375" style="88" customWidth="1"/>
    <col min="24" max="16384" width="9.140625" style="88"/>
  </cols>
  <sheetData>
    <row r="1" spans="1:23" s="76" customFormat="1">
      <c r="B1" s="1"/>
      <c r="D1" s="1"/>
      <c r="E1" s="1"/>
    </row>
    <row r="2" spans="1:23" s="76" customFormat="1">
      <c r="B2" s="1"/>
      <c r="D2" s="1"/>
      <c r="E2" s="1"/>
    </row>
    <row r="3" spans="1:23" s="76" customFormat="1">
      <c r="B3" s="1"/>
      <c r="D3" s="1"/>
      <c r="E3" s="1"/>
    </row>
    <row r="4" spans="1:23" s="76" customFormat="1">
      <c r="B4" s="3"/>
      <c r="C4" s="1"/>
      <c r="D4" s="1"/>
      <c r="E4" s="155"/>
      <c r="F4" s="155"/>
      <c r="G4" s="1"/>
      <c r="H4" s="1"/>
      <c r="I4" s="155"/>
      <c r="J4" s="155"/>
    </row>
    <row r="5" spans="1:23">
      <c r="B5" s="261" t="str">
        <f>'SOUTH OP.'!B5:B6</f>
        <v>OPERATIONAL FIGURES</v>
      </c>
      <c r="C5" s="82" t="s">
        <v>95</v>
      </c>
      <c r="D5" s="81" t="s">
        <v>96</v>
      </c>
      <c r="E5" s="81" t="s">
        <v>97</v>
      </c>
      <c r="F5" s="81" t="s">
        <v>98</v>
      </c>
      <c r="G5" s="81" t="s">
        <v>99</v>
      </c>
      <c r="H5" s="81" t="s">
        <v>100</v>
      </c>
      <c r="I5" s="81" t="s">
        <v>101</v>
      </c>
      <c r="J5" s="81" t="s">
        <v>102</v>
      </c>
      <c r="K5" s="81" t="s">
        <v>63</v>
      </c>
      <c r="L5" s="81" t="s">
        <v>64</v>
      </c>
      <c r="M5" s="81" t="s">
        <v>65</v>
      </c>
      <c r="N5" s="81" t="s">
        <v>66</v>
      </c>
      <c r="O5" s="81" t="s">
        <v>67</v>
      </c>
      <c r="P5" s="81" t="s">
        <v>68</v>
      </c>
      <c r="Q5" s="81" t="s">
        <v>244</v>
      </c>
      <c r="R5" s="225" t="s">
        <v>251</v>
      </c>
      <c r="S5" s="225" t="s">
        <v>254</v>
      </c>
      <c r="T5" s="225" t="s">
        <v>256</v>
      </c>
      <c r="U5" s="225" t="s">
        <v>258</v>
      </c>
      <c r="V5" s="225" t="s">
        <v>270</v>
      </c>
      <c r="W5" s="225" t="s">
        <v>272</v>
      </c>
    </row>
    <row r="6" spans="1:23">
      <c r="B6" s="261"/>
      <c r="C6" s="117" t="s">
        <v>103</v>
      </c>
      <c r="D6" s="114" t="s">
        <v>36</v>
      </c>
      <c r="E6" s="114" t="s">
        <v>36</v>
      </c>
      <c r="F6" s="114" t="s">
        <v>36</v>
      </c>
      <c r="G6" s="114" t="str">
        <f>'SOUTH OP.'!K6</f>
        <v>Consolidated</v>
      </c>
      <c r="H6" s="114" t="str">
        <f>'SOUTH OP.'!L6</f>
        <v>Consolidated</v>
      </c>
      <c r="I6" s="114" t="str">
        <f>'SOUTH OP.'!M6</f>
        <v>Consolidated</v>
      </c>
      <c r="J6" s="114" t="str">
        <f>'SOUTH OP.'!N6</f>
        <v>Consolidated</v>
      </c>
      <c r="K6" s="114" t="str">
        <f>'SOUTH OP.'!O6</f>
        <v>Consolidated</v>
      </c>
      <c r="L6" s="114" t="s">
        <v>69</v>
      </c>
      <c r="M6" s="114" t="s">
        <v>69</v>
      </c>
      <c r="N6" s="114" t="s">
        <v>69</v>
      </c>
      <c r="O6" s="114" t="s">
        <v>69</v>
      </c>
      <c r="P6" s="114" t="s">
        <v>69</v>
      </c>
      <c r="Q6" s="114" t="s">
        <v>69</v>
      </c>
      <c r="R6" s="226" t="s">
        <v>69</v>
      </c>
      <c r="S6" s="226" t="s">
        <v>69</v>
      </c>
      <c r="T6" s="114" t="s">
        <v>69</v>
      </c>
      <c r="U6" s="114" t="s">
        <v>69</v>
      </c>
      <c r="V6" s="114" t="s">
        <v>69</v>
      </c>
      <c r="W6" s="114" t="s">
        <v>69</v>
      </c>
    </row>
    <row r="7" spans="1:23" ht="17.25" customHeight="1">
      <c r="B7" s="5" t="str">
        <f>'SOUTH OP.'!B7</f>
        <v>(IN R$ MILLION)</v>
      </c>
      <c r="C7" s="84" t="s">
        <v>2</v>
      </c>
      <c r="D7" s="83" t="s">
        <v>3</v>
      </c>
      <c r="E7" s="83" t="s">
        <v>4</v>
      </c>
      <c r="F7" s="85" t="s">
        <v>5</v>
      </c>
      <c r="G7" s="83" t="s">
        <v>2</v>
      </c>
      <c r="H7" s="83" t="s">
        <v>3</v>
      </c>
      <c r="I7" s="83" t="s">
        <v>4</v>
      </c>
      <c r="J7" s="116" t="s">
        <v>5</v>
      </c>
      <c r="K7" s="103" t="s">
        <v>2</v>
      </c>
      <c r="L7" s="103" t="str">
        <f>'SOUTH OP.'!L7</f>
        <v>(Apr-Jun)</v>
      </c>
      <c r="M7" s="103" t="s">
        <v>4</v>
      </c>
      <c r="N7" s="103" t="s">
        <v>5</v>
      </c>
      <c r="O7" s="103" t="s">
        <v>2</v>
      </c>
      <c r="P7" s="103" t="str">
        <f>'SOUTH OP.'!P7</f>
        <v>(Apr-Jun)</v>
      </c>
      <c r="Q7" s="103" t="str">
        <f>'SOUTH OP.'!Q7</f>
        <v>(Jul-Sep)</v>
      </c>
      <c r="R7" s="227" t="s">
        <v>72</v>
      </c>
      <c r="S7" s="227" t="s">
        <v>2</v>
      </c>
      <c r="T7" s="227" t="s">
        <v>70</v>
      </c>
      <c r="U7" s="227" t="s">
        <v>71</v>
      </c>
      <c r="V7" s="227" t="s">
        <v>72</v>
      </c>
      <c r="W7" s="227" t="s">
        <v>2</v>
      </c>
    </row>
    <row r="8" spans="1:23">
      <c r="B8" s="104" t="s">
        <v>18</v>
      </c>
      <c r="C8" s="59">
        <v>19766</v>
      </c>
      <c r="D8" s="16">
        <v>20804</v>
      </c>
      <c r="E8" s="36">
        <v>19285</v>
      </c>
      <c r="F8" s="36">
        <v>17876</v>
      </c>
      <c r="G8" s="90">
        <v>15799</v>
      </c>
      <c r="H8" s="90">
        <v>16856</v>
      </c>
      <c r="I8" s="90">
        <v>15311</v>
      </c>
      <c r="J8" s="90">
        <v>14059</v>
      </c>
      <c r="K8" s="90">
        <v>13619</v>
      </c>
      <c r="L8" s="90">
        <v>15362</v>
      </c>
      <c r="M8" s="201">
        <v>15377</v>
      </c>
      <c r="N8" s="90">
        <v>12750</v>
      </c>
      <c r="O8" s="90">
        <v>13605</v>
      </c>
      <c r="P8" s="90">
        <f>'[17]3. Brado'!$S$9</f>
        <v>16219</v>
      </c>
      <c r="Q8" s="90">
        <v>18495</v>
      </c>
      <c r="R8" s="90">
        <v>17900</v>
      </c>
      <c r="S8" s="90">
        <v>17963</v>
      </c>
      <c r="T8" s="90">
        <v>19539</v>
      </c>
      <c r="U8" s="90">
        <v>23066</v>
      </c>
      <c r="V8" s="90">
        <v>21614</v>
      </c>
      <c r="W8" s="90">
        <v>19691</v>
      </c>
    </row>
    <row r="9" spans="1:23">
      <c r="A9" s="18"/>
      <c r="B9" s="104" t="s">
        <v>37</v>
      </c>
      <c r="C9" s="60">
        <v>2.5</v>
      </c>
      <c r="D9" s="19">
        <v>2.7</v>
      </c>
      <c r="E9" s="19">
        <v>2.2000000000000002</v>
      </c>
      <c r="F9" s="91">
        <v>2.7</v>
      </c>
      <c r="G9" s="91">
        <v>2.7</v>
      </c>
      <c r="H9" s="91">
        <v>3.1</v>
      </c>
      <c r="I9" s="91">
        <v>2.6</v>
      </c>
      <c r="J9" s="91">
        <v>2.8</v>
      </c>
      <c r="K9" s="91">
        <v>2.5</v>
      </c>
      <c r="L9" s="91">
        <v>2.7</v>
      </c>
      <c r="M9" s="175">
        <v>3.2</v>
      </c>
      <c r="N9" s="91">
        <v>3.1</v>
      </c>
      <c r="O9" s="91">
        <v>3.1</v>
      </c>
      <c r="P9" s="91">
        <v>3.3</v>
      </c>
      <c r="Q9" s="91">
        <v>3.1</v>
      </c>
      <c r="R9" s="241">
        <v>3.8</v>
      </c>
      <c r="S9" s="241">
        <v>3.3</v>
      </c>
      <c r="T9" s="241">
        <v>3.7385277309502261</v>
      </c>
      <c r="U9" s="241">
        <v>97.24</v>
      </c>
      <c r="V9" s="241">
        <v>96.9</v>
      </c>
      <c r="W9" s="241">
        <v>95.212693494235594</v>
      </c>
    </row>
    <row r="10" spans="1:23">
      <c r="B10" s="104" t="s">
        <v>19</v>
      </c>
      <c r="C10" s="61">
        <v>532</v>
      </c>
      <c r="D10" s="38">
        <v>574</v>
      </c>
      <c r="E10" s="38">
        <v>524.33837677000008</v>
      </c>
      <c r="F10" s="38">
        <v>540.61225971999977</v>
      </c>
      <c r="G10" s="92">
        <v>445</v>
      </c>
      <c r="H10" s="92">
        <v>457</v>
      </c>
      <c r="I10" s="92">
        <v>379</v>
      </c>
      <c r="J10" s="92">
        <v>356</v>
      </c>
      <c r="K10" s="92">
        <v>348</v>
      </c>
      <c r="L10" s="92">
        <v>452</v>
      </c>
      <c r="M10" s="175">
        <v>524</v>
      </c>
      <c r="N10" s="92">
        <v>440</v>
      </c>
      <c r="O10" s="92">
        <v>478.07663100000002</v>
      </c>
      <c r="P10" s="92">
        <f>'[16]Volume TKU - RI'!$S$310</f>
        <v>556.83460600000001</v>
      </c>
      <c r="Q10" s="92">
        <v>676</v>
      </c>
      <c r="R10" s="90">
        <v>592.42181000000005</v>
      </c>
      <c r="S10" s="90">
        <v>591.14629300000001</v>
      </c>
      <c r="T10" s="90">
        <v>668.83608600000002</v>
      </c>
      <c r="U10" s="90">
        <v>758.34474</v>
      </c>
      <c r="V10" s="90">
        <v>747.97051499999998</v>
      </c>
      <c r="W10" s="90">
        <v>686.97808799999996</v>
      </c>
    </row>
    <row r="11" spans="1:23">
      <c r="B11" s="261" t="s">
        <v>6</v>
      </c>
      <c r="C11" s="117" t="str">
        <f>C5</f>
        <v>1Q15</v>
      </c>
      <c r="D11" s="81" t="str">
        <f t="shared" ref="D11:Q11" si="0">D5</f>
        <v>2Q15¹</v>
      </c>
      <c r="E11" s="81" t="str">
        <f t="shared" si="0"/>
        <v>3Q15</v>
      </c>
      <c r="F11" s="81" t="str">
        <f t="shared" si="0"/>
        <v>4Q15</v>
      </c>
      <c r="G11" s="81" t="str">
        <f t="shared" si="0"/>
        <v>1Q16</v>
      </c>
      <c r="H11" s="81" t="str">
        <f t="shared" si="0"/>
        <v>2Q16</v>
      </c>
      <c r="I11" s="81" t="str">
        <f t="shared" si="0"/>
        <v>3Q16</v>
      </c>
      <c r="J11" s="81" t="str">
        <f t="shared" si="0"/>
        <v>4Q16</v>
      </c>
      <c r="K11" s="81" t="str">
        <f t="shared" si="0"/>
        <v>1Q17</v>
      </c>
      <c r="L11" s="81" t="str">
        <f t="shared" si="0"/>
        <v>2Q17</v>
      </c>
      <c r="M11" s="81" t="str">
        <f t="shared" si="0"/>
        <v>3Q17</v>
      </c>
      <c r="N11" s="81" t="str">
        <f t="shared" si="0"/>
        <v>4Q17</v>
      </c>
      <c r="O11" s="81" t="str">
        <f t="shared" si="0"/>
        <v>1Q18</v>
      </c>
      <c r="P11" s="81" t="str">
        <f t="shared" ref="P11" si="1">P5</f>
        <v>2Q18</v>
      </c>
      <c r="Q11" s="81" t="str">
        <f t="shared" si="0"/>
        <v>3Q18</v>
      </c>
      <c r="R11" s="225" t="s">
        <v>251</v>
      </c>
      <c r="S11" s="225" t="s">
        <v>254</v>
      </c>
      <c r="T11" s="225" t="s">
        <v>256</v>
      </c>
      <c r="U11" s="225" t="s">
        <v>258</v>
      </c>
      <c r="V11" s="225" t="s">
        <v>270</v>
      </c>
      <c r="W11" s="225" t="s">
        <v>272</v>
      </c>
    </row>
    <row r="12" spans="1:23">
      <c r="B12" s="261"/>
      <c r="C12" s="117" t="str">
        <f>C6</f>
        <v>Combined</v>
      </c>
      <c r="D12" s="114" t="str">
        <f t="shared" ref="D12:Q12" si="2">D6</f>
        <v>Consolidado</v>
      </c>
      <c r="E12" s="114" t="str">
        <f t="shared" si="2"/>
        <v>Consolidado</v>
      </c>
      <c r="F12" s="114" t="str">
        <f t="shared" si="2"/>
        <v>Consolidado</v>
      </c>
      <c r="G12" s="114" t="str">
        <f t="shared" si="2"/>
        <v>Consolidated</v>
      </c>
      <c r="H12" s="114" t="str">
        <f t="shared" si="2"/>
        <v>Consolidated</v>
      </c>
      <c r="I12" s="114" t="str">
        <f t="shared" si="2"/>
        <v>Consolidated</v>
      </c>
      <c r="J12" s="114" t="str">
        <f t="shared" si="2"/>
        <v>Consolidated</v>
      </c>
      <c r="K12" s="114" t="str">
        <f t="shared" si="2"/>
        <v>Consolidated</v>
      </c>
      <c r="L12" s="114" t="str">
        <f t="shared" si="2"/>
        <v>Consolidated</v>
      </c>
      <c r="M12" s="114" t="str">
        <f t="shared" si="2"/>
        <v>Consolidated</v>
      </c>
      <c r="N12" s="114" t="str">
        <f t="shared" si="2"/>
        <v>Consolidated</v>
      </c>
      <c r="O12" s="114" t="str">
        <f t="shared" si="2"/>
        <v>Consolidated</v>
      </c>
      <c r="P12" s="114" t="str">
        <f t="shared" ref="P12" si="3">P6</f>
        <v>Consolidated</v>
      </c>
      <c r="Q12" s="114" t="str">
        <f t="shared" si="2"/>
        <v>Consolidated</v>
      </c>
      <c r="R12" s="226" t="s">
        <v>69</v>
      </c>
      <c r="S12" s="226" t="s">
        <v>69</v>
      </c>
      <c r="T12" s="114" t="s">
        <v>69</v>
      </c>
      <c r="U12" s="114" t="s">
        <v>69</v>
      </c>
      <c r="V12" s="114" t="s">
        <v>69</v>
      </c>
      <c r="W12" s="114" t="s">
        <v>69</v>
      </c>
    </row>
    <row r="13" spans="1:23" ht="12.75" customHeight="1">
      <c r="B13" s="5" t="s">
        <v>7</v>
      </c>
      <c r="C13" s="84" t="str">
        <f>C7</f>
        <v>(Jan-Mar)</v>
      </c>
      <c r="D13" s="83" t="str">
        <f t="shared" ref="D13:Q13" si="4">D7</f>
        <v>(Abr-Jun)</v>
      </c>
      <c r="E13" s="83" t="str">
        <f t="shared" si="4"/>
        <v>(Jul-Set)</v>
      </c>
      <c r="F13" s="85" t="str">
        <f t="shared" si="4"/>
        <v>(Out-Dez)</v>
      </c>
      <c r="G13" s="83" t="str">
        <f t="shared" si="4"/>
        <v>(Jan-Mar)</v>
      </c>
      <c r="H13" s="83" t="str">
        <f t="shared" si="4"/>
        <v>(Abr-Jun)</v>
      </c>
      <c r="I13" s="83" t="str">
        <f t="shared" si="4"/>
        <v>(Jul-Set)</v>
      </c>
      <c r="J13" s="116" t="str">
        <f t="shared" si="4"/>
        <v>(Out-Dez)</v>
      </c>
      <c r="K13" s="103" t="str">
        <f t="shared" si="4"/>
        <v>(Jan-Mar)</v>
      </c>
      <c r="L13" s="81" t="str">
        <f t="shared" si="4"/>
        <v>(Apr-Jun)</v>
      </c>
      <c r="M13" s="103" t="str">
        <f t="shared" si="4"/>
        <v>(Jul-Set)</v>
      </c>
      <c r="N13" s="103" t="str">
        <f t="shared" si="4"/>
        <v>(Out-Dez)</v>
      </c>
      <c r="O13" s="103" t="str">
        <f t="shared" si="4"/>
        <v>(Jan-Mar)</v>
      </c>
      <c r="P13" s="81" t="str">
        <f t="shared" ref="P13" si="5">P7</f>
        <v>(Apr-Jun)</v>
      </c>
      <c r="Q13" s="81" t="str">
        <f t="shared" si="4"/>
        <v>(Jul-Sep)</v>
      </c>
      <c r="R13" s="227" t="s">
        <v>72</v>
      </c>
      <c r="S13" s="225" t="s">
        <v>2</v>
      </c>
      <c r="T13" s="227" t="s">
        <v>70</v>
      </c>
      <c r="U13" s="227" t="s">
        <v>71</v>
      </c>
      <c r="V13" s="227" t="s">
        <v>72</v>
      </c>
      <c r="W13" s="227" t="s">
        <v>2</v>
      </c>
    </row>
    <row r="14" spans="1:23">
      <c r="B14" s="6" t="s">
        <v>8</v>
      </c>
      <c r="C14" s="62">
        <v>86.413522190000094</v>
      </c>
      <c r="D14" s="7">
        <v>82.784393195541156</v>
      </c>
      <c r="E14" s="7">
        <v>67.45</v>
      </c>
      <c r="F14" s="7">
        <v>72.701303406284794</v>
      </c>
      <c r="G14" s="7">
        <v>65.099999999999994</v>
      </c>
      <c r="H14" s="7">
        <v>75.7</v>
      </c>
      <c r="I14" s="7">
        <v>64</v>
      </c>
      <c r="J14" s="7">
        <v>60.5</v>
      </c>
      <c r="K14" s="7">
        <v>47.9</v>
      </c>
      <c r="L14" s="7">
        <v>56.8</v>
      </c>
      <c r="M14" s="7">
        <v>63.8</v>
      </c>
      <c r="N14" s="7">
        <v>54.9</v>
      </c>
      <c r="O14" s="7">
        <v>55.166160630000014</v>
      </c>
      <c r="P14" s="7">
        <f>'[17]3. Brado'!$S$12</f>
        <v>64.670277000000041</v>
      </c>
      <c r="Q14" s="7">
        <v>71.3</v>
      </c>
      <c r="R14" s="241">
        <v>68</v>
      </c>
      <c r="S14" s="90">
        <v>66.445708980000063</v>
      </c>
      <c r="T14" s="90">
        <v>73.047093335036465</v>
      </c>
      <c r="U14" s="90">
        <v>79.561683105000213</v>
      </c>
      <c r="V14" s="90">
        <v>76.741342333575588</v>
      </c>
      <c r="W14" s="90">
        <v>70.723300790000053</v>
      </c>
    </row>
    <row r="15" spans="1:23">
      <c r="B15" s="6" t="s">
        <v>9</v>
      </c>
      <c r="C15" s="62">
        <v>-90.496322182083148</v>
      </c>
      <c r="D15" s="7">
        <v>-95.278914211726587</v>
      </c>
      <c r="E15" s="7">
        <v>-90.34</v>
      </c>
      <c r="F15" s="7">
        <v>-98.206506986484214</v>
      </c>
      <c r="G15" s="7">
        <v>-80.2</v>
      </c>
      <c r="H15" s="7">
        <v>-87.3</v>
      </c>
      <c r="I15" s="7">
        <v>-73.7</v>
      </c>
      <c r="J15" s="7">
        <v>-80.400000000000006</v>
      </c>
      <c r="K15" s="7">
        <v>-71.5</v>
      </c>
      <c r="L15" s="7">
        <v>-74.75</v>
      </c>
      <c r="M15" s="7">
        <f>(-81.9)</f>
        <v>-81.900000000000006</v>
      </c>
      <c r="N15" s="7">
        <f>(-77.8)</f>
        <v>-77.8</v>
      </c>
      <c r="O15" s="7">
        <v>-71.238546808000009</v>
      </c>
      <c r="P15" s="7">
        <f>'[17]3. Brado'!$S$13-0.2</f>
        <v>-75.303373394000047</v>
      </c>
      <c r="Q15" s="7">
        <v>-76.400000000000006</v>
      </c>
      <c r="R15" s="233">
        <v>-78.514976836005914</v>
      </c>
      <c r="S15" s="233">
        <v>-81.701659369838993</v>
      </c>
      <c r="T15" s="233">
        <v>-78.504732460290185</v>
      </c>
      <c r="U15" s="233">
        <v>-79.853185083628048</v>
      </c>
      <c r="V15" s="233">
        <v>-76.014874174926973</v>
      </c>
      <c r="W15" s="233">
        <v>-72.935341802832994</v>
      </c>
    </row>
    <row r="16" spans="1:23">
      <c r="A16" s="18"/>
      <c r="B16" s="6" t="s">
        <v>44</v>
      </c>
      <c r="C16" s="62">
        <f t="shared" ref="C16" si="6">SUM(C14:C15)</f>
        <v>-4.0827999920830536</v>
      </c>
      <c r="D16" s="7">
        <f t="shared" ref="D16" si="7">SUM(D14:D15)</f>
        <v>-12.494521016185431</v>
      </c>
      <c r="E16" s="7">
        <f t="shared" ref="E16" si="8">SUM(E14:E15)</f>
        <v>-22.89</v>
      </c>
      <c r="F16" s="7">
        <f t="shared" ref="F16" si="9">SUM(F14:F15)</f>
        <v>-25.505203580199421</v>
      </c>
      <c r="G16" s="7">
        <f t="shared" ref="G16" si="10">SUM(G14:G15)</f>
        <v>-15.100000000000009</v>
      </c>
      <c r="H16" s="7">
        <f t="shared" ref="H16" si="11">SUM(H14:H15)</f>
        <v>-11.599999999999994</v>
      </c>
      <c r="I16" s="7">
        <f t="shared" ref="I16" si="12">SUM(I14:I15)</f>
        <v>-9.7000000000000028</v>
      </c>
      <c r="J16" s="7">
        <f t="shared" ref="J16" si="13">SUM(J14:J15)</f>
        <v>-19.900000000000006</v>
      </c>
      <c r="K16" s="7">
        <f t="shared" ref="K16" si="14">SUM(K14:K15)</f>
        <v>-23.6</v>
      </c>
      <c r="L16" s="7">
        <f>SUM(L14:L15)</f>
        <v>-17.950000000000003</v>
      </c>
      <c r="M16" s="7">
        <f>SUM(M14:M15)</f>
        <v>-18.100000000000009</v>
      </c>
      <c r="N16" s="7">
        <f>SUM(N14:N15)</f>
        <v>-22.9</v>
      </c>
      <c r="O16" s="7">
        <v>-16.072386177999995</v>
      </c>
      <c r="P16" s="7">
        <f>SUM(P14:P15)</f>
        <v>-10.633096394000006</v>
      </c>
      <c r="Q16" s="7">
        <f t="shared" ref="Q16:S16" si="15">SUM(Q14:Q15)</f>
        <v>-5.1000000000000085</v>
      </c>
      <c r="R16" s="7">
        <f t="shared" si="15"/>
        <v>-10.514976836005914</v>
      </c>
      <c r="S16" s="7">
        <f t="shared" si="15"/>
        <v>-15.255950389838929</v>
      </c>
      <c r="T16" s="7">
        <v>-5.4576391252537206</v>
      </c>
      <c r="U16" s="7">
        <v>-0.291501978627835</v>
      </c>
      <c r="V16" s="7">
        <v>0.7264681586486148</v>
      </c>
      <c r="W16" s="7">
        <v>-2.2120410128329411</v>
      </c>
    </row>
    <row r="17" spans="2:23">
      <c r="B17" s="78" t="s">
        <v>10</v>
      </c>
      <c r="C17" s="193">
        <f t="shared" ref="C17:K17" si="16">C16/C14</f>
        <v>-4.7247235023079773E-2</v>
      </c>
      <c r="D17" s="194">
        <f t="shared" si="16"/>
        <v>-0.15092846047289016</v>
      </c>
      <c r="E17" s="11">
        <f t="shared" si="16"/>
        <v>-0.33936249073387692</v>
      </c>
      <c r="F17" s="11">
        <f t="shared" si="16"/>
        <v>-0.35082182003898676</v>
      </c>
      <c r="G17" s="11">
        <f t="shared" si="16"/>
        <v>-0.2319508448540708</v>
      </c>
      <c r="H17" s="11">
        <f t="shared" si="16"/>
        <v>-0.15323645970937905</v>
      </c>
      <c r="I17" s="11">
        <f t="shared" si="16"/>
        <v>-0.15156250000000004</v>
      </c>
      <c r="J17" s="11">
        <f t="shared" si="16"/>
        <v>-0.32892561983471086</v>
      </c>
      <c r="K17" s="11">
        <f t="shared" si="16"/>
        <v>-0.49269311064718169</v>
      </c>
      <c r="L17" s="11">
        <f>L16/L14</f>
        <v>-0.31602112676056343</v>
      </c>
      <c r="M17" s="11">
        <f>(M16/M14)</f>
        <v>-0.28369905956112867</v>
      </c>
      <c r="N17" s="11">
        <f>(N16/N14)</f>
        <v>-0.41712204007285975</v>
      </c>
      <c r="O17" s="11">
        <v>-0.29134502010748309</v>
      </c>
      <c r="P17" s="11">
        <f>(P16/P14)</f>
        <v>-0.16442014612060499</v>
      </c>
      <c r="Q17" s="11">
        <f t="shared" ref="Q17:S17" si="17">(Q16/Q14)</f>
        <v>-7.1528751753155803E-2</v>
      </c>
      <c r="R17" s="11">
        <f t="shared" si="17"/>
        <v>-0.15463201229420462</v>
      </c>
      <c r="S17" s="11">
        <f t="shared" si="17"/>
        <v>-0.22960023489900483</v>
      </c>
      <c r="T17" s="11">
        <v>-7.4713980749676279E-2</v>
      </c>
      <c r="U17" s="11">
        <v>-3.6638488183203728E-3</v>
      </c>
      <c r="V17" s="11">
        <v>9.4664510231113469E-3</v>
      </c>
      <c r="W17" s="11">
        <v>-3.1277400632094277E-2</v>
      </c>
    </row>
    <row r="18" spans="2:23">
      <c r="B18" s="6" t="s">
        <v>14</v>
      </c>
      <c r="C18" s="62">
        <v>-13.4090281530155</v>
      </c>
      <c r="D18" s="7">
        <v>-14.427093351870095</v>
      </c>
      <c r="E18" s="7">
        <v>-15.2</v>
      </c>
      <c r="F18" s="7">
        <v>-11.496426036419068</v>
      </c>
      <c r="G18" s="7">
        <v>-16</v>
      </c>
      <c r="H18" s="7">
        <v>-9.3000000000000007</v>
      </c>
      <c r="I18" s="7">
        <v>-9.4</v>
      </c>
      <c r="J18" s="7">
        <v>-8.1999999999999993</v>
      </c>
      <c r="K18" s="7">
        <v>-5.44</v>
      </c>
      <c r="L18" s="7">
        <v>-5.94</v>
      </c>
      <c r="M18" s="7">
        <v>-5.5</v>
      </c>
      <c r="N18" s="7">
        <v>-5.9</v>
      </c>
      <c r="O18" s="7">
        <v>-6.7248578700010011</v>
      </c>
      <c r="P18" s="7">
        <f>'[17]3. Brado'!$S$19</f>
        <v>-6.10503672000001</v>
      </c>
      <c r="Q18" s="7">
        <v>-6.5</v>
      </c>
      <c r="R18" s="233">
        <v>-8.7976847931725288</v>
      </c>
      <c r="S18" s="233">
        <v>-9.3966947578416065</v>
      </c>
      <c r="T18" s="233">
        <v>-8.4054970830183553</v>
      </c>
      <c r="U18" s="233">
        <v>-8.9248370335134144</v>
      </c>
      <c r="V18" s="233">
        <v>-10.992013135530366</v>
      </c>
      <c r="W18" s="233">
        <v>-10.566940945210574</v>
      </c>
    </row>
    <row r="19" spans="2:23">
      <c r="B19" s="6" t="s">
        <v>15</v>
      </c>
      <c r="C19" s="62">
        <v>1.3261024829923507</v>
      </c>
      <c r="D19" s="7">
        <v>0.38313164433510494</v>
      </c>
      <c r="E19" s="7">
        <v>3.4978803678007257E-2</v>
      </c>
      <c r="F19" s="7">
        <v>4.2118349961042938</v>
      </c>
      <c r="G19" s="7">
        <v>1.4</v>
      </c>
      <c r="H19" s="7">
        <v>3.2</v>
      </c>
      <c r="I19" s="7">
        <v>3.8</v>
      </c>
      <c r="J19" s="7">
        <v>7.4</v>
      </c>
      <c r="K19" s="7">
        <v>2.2999999999999998</v>
      </c>
      <c r="L19" s="7">
        <v>2.1</v>
      </c>
      <c r="M19" s="7">
        <v>0.1</v>
      </c>
      <c r="N19" s="7">
        <v>0.2</v>
      </c>
      <c r="O19" s="7">
        <v>1.9265334864169603</v>
      </c>
      <c r="P19" s="7">
        <f>'[17]3. Brado'!$S$23+'[17]3. Brado'!$S$28</f>
        <v>4.63282565</v>
      </c>
      <c r="Q19" s="7">
        <v>0.8</v>
      </c>
      <c r="R19" s="241">
        <v>7.6149047100000011</v>
      </c>
      <c r="S19" s="241">
        <v>1.11548402</v>
      </c>
      <c r="T19" s="241">
        <v>0.10665026000160002</v>
      </c>
      <c r="U19" s="241">
        <v>2.3586803189999999</v>
      </c>
      <c r="V19" s="241">
        <v>5.6821311709463354</v>
      </c>
      <c r="W19" s="241">
        <v>-0.65766215560000008</v>
      </c>
    </row>
    <row r="20" spans="2:23">
      <c r="B20" s="6" t="s">
        <v>20</v>
      </c>
      <c r="C20" s="62">
        <v>15.19956480481817</v>
      </c>
      <c r="D20" s="7">
        <v>14.591893254019142</v>
      </c>
      <c r="E20" s="7">
        <v>14.54</v>
      </c>
      <c r="F20" s="7">
        <v>16.647176295261179</v>
      </c>
      <c r="G20" s="45">
        <v>15.3</v>
      </c>
      <c r="H20" s="7">
        <v>12.5</v>
      </c>
      <c r="I20" s="7">
        <v>11.7</v>
      </c>
      <c r="J20" s="7">
        <v>13.15</v>
      </c>
      <c r="K20" s="7">
        <v>16.100000000000001</v>
      </c>
      <c r="L20" s="7">
        <v>15.6</v>
      </c>
      <c r="M20" s="7">
        <v>16.2</v>
      </c>
      <c r="N20" s="7">
        <v>16.100000000000001</v>
      </c>
      <c r="O20" s="7">
        <v>13.651738902000002</v>
      </c>
      <c r="P20" s="7">
        <f>'[17]3. Brado'!$S$27+0.05</f>
        <v>14.025582250000001</v>
      </c>
      <c r="Q20" s="7">
        <v>13.1</v>
      </c>
      <c r="R20" s="241">
        <v>15.141655105945686</v>
      </c>
      <c r="S20" s="241">
        <v>22.710291415725639</v>
      </c>
      <c r="T20" s="241">
        <v>18.835124519090382</v>
      </c>
      <c r="U20" s="241">
        <v>18.706025910340699</v>
      </c>
      <c r="V20" s="241">
        <v>18.117707341874933</v>
      </c>
      <c r="W20" s="241">
        <v>17.808630398862505</v>
      </c>
    </row>
    <row r="21" spans="2:23">
      <c r="B21" s="6" t="s">
        <v>11</v>
      </c>
      <c r="C21" s="62">
        <f t="shared" ref="C21:J21" si="18">C16+C18+C19+C20</f>
        <v>-0.96616085728803114</v>
      </c>
      <c r="D21" s="7">
        <f t="shared" si="18"/>
        <v>-11.946589469701278</v>
      </c>
      <c r="E21" s="7">
        <f t="shared" si="18"/>
        <v>-23.515021196321996</v>
      </c>
      <c r="F21" s="7">
        <f t="shared" si="18"/>
        <v>-16.142618325253014</v>
      </c>
      <c r="G21" s="7">
        <f t="shared" si="18"/>
        <v>-14.400000000000009</v>
      </c>
      <c r="H21" s="7">
        <f t="shared" si="18"/>
        <v>-5.1999999999999957</v>
      </c>
      <c r="I21" s="7">
        <f t="shared" si="18"/>
        <v>-3.6000000000000014</v>
      </c>
      <c r="J21" s="7">
        <f t="shared" si="18"/>
        <v>-7.5500000000000025</v>
      </c>
      <c r="K21" s="7">
        <f>K16+K18+K19+K20</f>
        <v>-10.64</v>
      </c>
      <c r="L21" s="7">
        <f>L16+L18+L19+L20</f>
        <v>-6.1900000000000031</v>
      </c>
      <c r="M21" s="7">
        <v>-7.3</v>
      </c>
      <c r="N21" s="7">
        <v>-12.4</v>
      </c>
      <c r="O21" s="7">
        <v>-7.2189716595840352</v>
      </c>
      <c r="P21" s="7">
        <f>P16+P18+P19+P20</f>
        <v>1.9202747859999878</v>
      </c>
      <c r="Q21" s="7">
        <v>2.2999999999999998</v>
      </c>
      <c r="R21" s="233">
        <v>3.6</v>
      </c>
      <c r="S21" s="233">
        <v>-0.82686971195489889</v>
      </c>
      <c r="T21" s="233">
        <v>5.0786385708199067</v>
      </c>
      <c r="U21" s="233">
        <v>11.848367217199449</v>
      </c>
      <c r="V21" s="233">
        <v>13.534293535939518</v>
      </c>
      <c r="W21" s="233">
        <v>4.3719862852189895</v>
      </c>
    </row>
    <row r="22" spans="2:23">
      <c r="B22" s="78" t="s">
        <v>12</v>
      </c>
      <c r="C22" s="193">
        <f t="shared" ref="C22:J22" si="19">C21/C14</f>
        <v>-1.1180667478912654E-2</v>
      </c>
      <c r="D22" s="194">
        <f t="shared" si="19"/>
        <v>-0.14430968215811882</v>
      </c>
      <c r="E22" s="11">
        <f t="shared" si="19"/>
        <v>-0.34862892804035572</v>
      </c>
      <c r="F22" s="11">
        <f t="shared" si="19"/>
        <v>-0.22204028771040626</v>
      </c>
      <c r="G22" s="11">
        <f t="shared" si="19"/>
        <v>-0.2211981566820278</v>
      </c>
      <c r="H22" s="11">
        <f t="shared" si="19"/>
        <v>-6.8692206076618176E-2</v>
      </c>
      <c r="I22" s="11">
        <f t="shared" si="19"/>
        <v>-5.6250000000000022E-2</v>
      </c>
      <c r="J22" s="11">
        <f t="shared" si="19"/>
        <v>-0.12479338842975211</v>
      </c>
      <c r="K22" s="11">
        <f>K21/K14</f>
        <v>-0.22212943632567853</v>
      </c>
      <c r="L22" s="11">
        <f>L21/L14</f>
        <v>-0.10897887323943668</v>
      </c>
      <c r="M22" s="11">
        <f>M21/M14</f>
        <v>-0.11442006269592477</v>
      </c>
      <c r="N22" s="11">
        <f>N21/N14</f>
        <v>-0.22586520947176686</v>
      </c>
      <c r="O22" s="11">
        <v>-0.1308586926685319</v>
      </c>
      <c r="P22" s="11">
        <f>P21/P14</f>
        <v>2.9693313142913964E-2</v>
      </c>
      <c r="Q22" s="11">
        <f t="shared" ref="Q22:S22" si="20">Q21/Q14</f>
        <v>3.2258064516129031E-2</v>
      </c>
      <c r="R22" s="11">
        <f t="shared" si="20"/>
        <v>5.2941176470588235E-2</v>
      </c>
      <c r="S22" s="11">
        <f t="shared" si="20"/>
        <v>-1.2444290604285431E-2</v>
      </c>
      <c r="T22" s="11">
        <v>6.9525539469809092E-2</v>
      </c>
      <c r="U22" s="11">
        <v>0.14892051996389724</v>
      </c>
      <c r="V22" s="11">
        <v>0.17636248108756425</v>
      </c>
      <c r="W22" s="11">
        <v>6.1818187731378739E-2</v>
      </c>
    </row>
    <row r="23" spans="2:23" ht="16.5">
      <c r="C23" s="86"/>
      <c r="D23" s="87"/>
      <c r="E23" s="87"/>
      <c r="F23" s="87"/>
      <c r="G23" s="87"/>
      <c r="H23" s="87"/>
    </row>
    <row r="24" spans="2:23" ht="16.5">
      <c r="C24" s="87"/>
      <c r="F24" s="87"/>
      <c r="G24" s="87"/>
    </row>
    <row r="25" spans="2:23">
      <c r="B25" s="80" t="s">
        <v>93</v>
      </c>
      <c r="C25" s="37"/>
      <c r="D25" s="37"/>
      <c r="E25" s="37"/>
      <c r="F25" s="89"/>
    </row>
    <row r="26" spans="2:23">
      <c r="C26" s="37"/>
      <c r="D26" s="37"/>
      <c r="E26" s="37"/>
      <c r="F26" s="89"/>
    </row>
    <row r="27" spans="2:23">
      <c r="F27" s="89"/>
    </row>
    <row r="28" spans="2:23" hidden="1">
      <c r="F28" s="89"/>
    </row>
    <row r="29" spans="2:23" hidden="1">
      <c r="F29" s="89"/>
    </row>
    <row r="30" spans="2:23" hidden="1">
      <c r="F30" s="89"/>
    </row>
    <row r="31" spans="2:23" hidden="1">
      <c r="F31" s="89"/>
    </row>
    <row r="32" spans="2:23" hidden="1">
      <c r="F32" s="89"/>
    </row>
    <row r="33" spans="6:6" hidden="1">
      <c r="F33" s="89"/>
    </row>
  </sheetData>
  <mergeCells count="2">
    <mergeCell ref="B5:B6"/>
    <mergeCell ref="B11:B12"/>
  </mergeCells>
  <pageMargins left="0.511811024" right="0.511811024" top="0.78740157499999996" bottom="0.78740157499999996" header="0.31496062000000002" footer="0.31496062000000002"/>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4:E18"/>
  <sheetViews>
    <sheetView showGridLines="0" zoomScale="80" zoomScaleNormal="80" workbookViewId="0"/>
  </sheetViews>
  <sheetFormatPr defaultColWidth="9.140625" defaultRowHeight="15"/>
  <cols>
    <col min="1" max="1" width="2.85546875" style="76" customWidth="1"/>
    <col min="2" max="2" width="49.140625" style="1" customWidth="1"/>
    <col min="3" max="3" width="12" style="76" bestFit="1" customWidth="1"/>
    <col min="4" max="4" width="12.7109375" style="76" bestFit="1" customWidth="1"/>
    <col min="5" max="5" width="12.7109375" style="76" customWidth="1"/>
    <col min="6" max="16384" width="9.140625" style="76"/>
  </cols>
  <sheetData>
    <row r="4" spans="2:5">
      <c r="B4" s="3"/>
    </row>
    <row r="5" spans="2:5" ht="15" customHeight="1">
      <c r="B5" s="263" t="s">
        <v>269</v>
      </c>
      <c r="C5" s="225" t="s">
        <v>258</v>
      </c>
      <c r="D5" s="225" t="s">
        <v>270</v>
      </c>
      <c r="E5" s="225" t="s">
        <v>272</v>
      </c>
    </row>
    <row r="6" spans="2:5" ht="15" customHeight="1">
      <c r="B6" s="263"/>
      <c r="C6" s="114" t="s">
        <v>69</v>
      </c>
      <c r="D6" s="114" t="s">
        <v>69</v>
      </c>
      <c r="E6" s="114" t="s">
        <v>69</v>
      </c>
    </row>
    <row r="7" spans="2:5" ht="12.75" customHeight="1">
      <c r="B7" s="254" t="s">
        <v>7</v>
      </c>
      <c r="C7" s="227" t="s">
        <v>71</v>
      </c>
      <c r="D7" s="227" t="s">
        <v>72</v>
      </c>
      <c r="E7" s="227" t="s">
        <v>2</v>
      </c>
    </row>
    <row r="8" spans="2:5">
      <c r="B8" s="255" t="s">
        <v>261</v>
      </c>
      <c r="C8" s="242">
        <v>0</v>
      </c>
      <c r="D8" s="242">
        <v>0</v>
      </c>
      <c r="E8" s="242">
        <v>0</v>
      </c>
    </row>
    <row r="9" spans="2:5">
      <c r="B9" s="255" t="s">
        <v>262</v>
      </c>
      <c r="C9" s="242">
        <v>0</v>
      </c>
      <c r="D9" s="242">
        <v>0</v>
      </c>
      <c r="E9" s="242">
        <v>0</v>
      </c>
    </row>
    <row r="10" spans="2:5">
      <c r="B10" s="255" t="s">
        <v>263</v>
      </c>
      <c r="C10" s="242">
        <v>0</v>
      </c>
      <c r="D10" s="242">
        <v>0</v>
      </c>
      <c r="E10" s="242">
        <v>0</v>
      </c>
    </row>
    <row r="11" spans="2:5">
      <c r="B11" s="78" t="s">
        <v>264</v>
      </c>
      <c r="C11" s="79" t="s">
        <v>260</v>
      </c>
      <c r="D11" s="79" t="s">
        <v>260</v>
      </c>
      <c r="E11" s="79" t="s">
        <v>260</v>
      </c>
    </row>
    <row r="12" spans="2:5">
      <c r="B12" s="256" t="s">
        <v>265</v>
      </c>
      <c r="C12" s="233">
        <v>-12.218772899999953</v>
      </c>
      <c r="D12" s="233">
        <v>-15.2</v>
      </c>
      <c r="E12" s="233">
        <v>-11.896186020003693</v>
      </c>
    </row>
    <row r="13" spans="2:5" ht="15" customHeight="1">
      <c r="B13" s="6" t="s">
        <v>266</v>
      </c>
      <c r="C13" s="233">
        <v>-16.100000000000001</v>
      </c>
      <c r="D13" s="233">
        <v>-24.4</v>
      </c>
      <c r="E13" s="233">
        <v>-24.41147203000688</v>
      </c>
    </row>
    <row r="14" spans="2:5">
      <c r="B14" s="6" t="s">
        <v>267</v>
      </c>
      <c r="C14" s="233">
        <v>16.137657999999998</v>
      </c>
      <c r="D14" s="233">
        <v>24.4</v>
      </c>
      <c r="E14" s="233">
        <v>24.206486615415827</v>
      </c>
    </row>
    <row r="15" spans="2:5">
      <c r="B15" s="255" t="s">
        <v>11</v>
      </c>
      <c r="C15" s="242">
        <f>C12</f>
        <v>-12.218772899999953</v>
      </c>
      <c r="D15" s="242">
        <f>D12</f>
        <v>-15.2</v>
      </c>
      <c r="E15" s="242">
        <v>-11.998678730858558</v>
      </c>
    </row>
    <row r="16" spans="2:5">
      <c r="B16" s="78" t="s">
        <v>268</v>
      </c>
      <c r="C16" s="11" t="s">
        <v>260</v>
      </c>
      <c r="D16" s="11" t="s">
        <v>260</v>
      </c>
      <c r="E16" s="11" t="s">
        <v>260</v>
      </c>
    </row>
    <row r="17" spans="2:2" ht="16.5">
      <c r="B17" s="257"/>
    </row>
    <row r="18" spans="2:2">
      <c r="B18" s="80"/>
    </row>
  </sheetData>
  <mergeCells count="1">
    <mergeCell ref="B5:B6"/>
  </mergeCells>
  <pageMargins left="0.511811024" right="0.511811024" top="0.78740157499999996" bottom="0.78740157499999996" header="0.31496062000000002" footer="0.31496062000000002"/>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40"/>
  <sheetViews>
    <sheetView showGridLines="0" topLeftCell="B1" zoomScaleNormal="100" workbookViewId="0">
      <pane ySplit="7" topLeftCell="A8" activePane="bottomLeft" state="frozen"/>
      <selection pane="bottomLeft" activeCell="W5" sqref="W5"/>
    </sheetView>
  </sheetViews>
  <sheetFormatPr defaultColWidth="9.7109375" defaultRowHeight="15" zeroHeight="1" outlineLevelRow="1" outlineLevelCol="1"/>
  <cols>
    <col min="1" max="1" width="2.85546875" style="76" customWidth="1"/>
    <col min="2" max="2" width="38.42578125" style="1" customWidth="1"/>
    <col min="3" max="3" width="11.140625" style="1" hidden="1" customWidth="1"/>
    <col min="4" max="9" width="12.140625" style="1" hidden="1" customWidth="1"/>
    <col min="10" max="10" width="7.85546875" style="1" hidden="1" customWidth="1"/>
    <col min="11" max="16" width="12" style="1" hidden="1" customWidth="1" outlineLevel="1"/>
    <col min="17" max="17" width="13.85546875" style="1" hidden="1" customWidth="1" outlineLevel="1"/>
    <col min="18" max="18" width="12" style="1" hidden="1" customWidth="1" outlineLevel="1"/>
    <col min="19" max="19" width="16.42578125" style="1" customWidth="1" collapsed="1"/>
    <col min="20" max="23" width="16.42578125" style="1" customWidth="1"/>
    <col min="24" max="24" width="11.42578125" style="1" customWidth="1"/>
    <col min="25" max="25" width="16" style="1" customWidth="1"/>
    <col min="26" max="26" width="23.140625" style="1" customWidth="1"/>
    <col min="27" max="27" width="9.140625" style="1" customWidth="1"/>
    <col min="28" max="28" width="4.7109375" style="1" customWidth="1"/>
    <col min="29" max="29" width="13.42578125" style="1" customWidth="1"/>
    <col min="30" max="30" width="9.7109375" style="1" customWidth="1"/>
    <col min="31" max="16384" width="9.7109375" style="1"/>
  </cols>
  <sheetData>
    <row r="1" spans="1:23">
      <c r="C1"/>
    </row>
    <row r="2" spans="1:23">
      <c r="C2"/>
    </row>
    <row r="3" spans="1:23">
      <c r="C3"/>
    </row>
    <row r="4" spans="1:23" ht="15" customHeight="1">
      <c r="B4" s="3"/>
      <c r="C4" s="31"/>
      <c r="D4" s="31"/>
      <c r="E4" s="31"/>
      <c r="F4" s="31"/>
      <c r="G4" s="31"/>
      <c r="H4" s="31"/>
      <c r="I4" s="31"/>
      <c r="J4" s="31"/>
      <c r="K4" s="31"/>
      <c r="L4" s="31"/>
      <c r="M4" s="31"/>
    </row>
    <row r="5" spans="1:23">
      <c r="B5" s="261" t="s">
        <v>61</v>
      </c>
      <c r="C5" s="82" t="s">
        <v>1</v>
      </c>
      <c r="D5" s="81" t="s">
        <v>32</v>
      </c>
      <c r="E5" s="81" t="s">
        <v>21</v>
      </c>
      <c r="F5" s="81" t="s">
        <v>33</v>
      </c>
      <c r="G5" s="81" t="s">
        <v>34</v>
      </c>
      <c r="H5" s="81" t="s">
        <v>46</v>
      </c>
      <c r="I5" s="81" t="s">
        <v>49</v>
      </c>
      <c r="J5" s="81" t="s">
        <v>52</v>
      </c>
      <c r="K5" s="81" t="s">
        <v>63</v>
      </c>
      <c r="L5" s="81" t="s">
        <v>64</v>
      </c>
      <c r="M5" s="81" t="s">
        <v>65</v>
      </c>
      <c r="N5" s="81" t="s">
        <v>66</v>
      </c>
      <c r="O5" s="81" t="s">
        <v>67</v>
      </c>
      <c r="P5" s="81" t="s">
        <v>68</v>
      </c>
      <c r="Q5" s="81" t="s">
        <v>244</v>
      </c>
      <c r="R5" s="225" t="s">
        <v>251</v>
      </c>
      <c r="S5" s="225" t="s">
        <v>254</v>
      </c>
      <c r="T5" s="225" t="s">
        <v>256</v>
      </c>
      <c r="U5" s="225" t="s">
        <v>258</v>
      </c>
      <c r="V5" s="225" t="s">
        <v>270</v>
      </c>
      <c r="W5" s="225" t="s">
        <v>272</v>
      </c>
    </row>
    <row r="6" spans="1:23" s="80" customFormat="1">
      <c r="A6" s="113"/>
      <c r="B6" s="261"/>
      <c r="C6" s="117" t="s">
        <v>35</v>
      </c>
      <c r="D6" s="114" t="s">
        <v>36</v>
      </c>
      <c r="E6" s="114" t="s">
        <v>36</v>
      </c>
      <c r="F6" s="114" t="s">
        <v>36</v>
      </c>
      <c r="G6" s="114" t="s">
        <v>36</v>
      </c>
      <c r="H6" s="114" t="s">
        <v>36</v>
      </c>
      <c r="I6" s="114" t="s">
        <v>36</v>
      </c>
      <c r="J6" s="114" t="s">
        <v>36</v>
      </c>
      <c r="K6" s="114" t="s">
        <v>69</v>
      </c>
      <c r="L6" s="114" t="s">
        <v>69</v>
      </c>
      <c r="M6" s="114" t="s">
        <v>69</v>
      </c>
      <c r="N6" s="114" t="s">
        <v>69</v>
      </c>
      <c r="O6" s="114" t="s">
        <v>69</v>
      </c>
      <c r="P6" s="114" t="s">
        <v>69</v>
      </c>
      <c r="Q6" s="114" t="s">
        <v>69</v>
      </c>
      <c r="R6" s="114" t="s">
        <v>69</v>
      </c>
      <c r="S6" s="114" t="s">
        <v>69</v>
      </c>
      <c r="T6" s="114" t="s">
        <v>69</v>
      </c>
      <c r="U6" s="114" t="s">
        <v>69</v>
      </c>
      <c r="V6" s="114" t="s">
        <v>69</v>
      </c>
      <c r="W6" s="114" t="s">
        <v>69</v>
      </c>
    </row>
    <row r="7" spans="1:23">
      <c r="B7" s="5" t="s">
        <v>62</v>
      </c>
      <c r="C7" s="84" t="s">
        <v>2</v>
      </c>
      <c r="D7" s="83" t="s">
        <v>3</v>
      </c>
      <c r="E7" s="83" t="s">
        <v>4</v>
      </c>
      <c r="F7" s="83" t="s">
        <v>5</v>
      </c>
      <c r="G7" s="83" t="s">
        <v>2</v>
      </c>
      <c r="H7" s="83" t="s">
        <v>3</v>
      </c>
      <c r="I7" s="83" t="s">
        <v>4</v>
      </c>
      <c r="J7" s="116" t="s">
        <v>5</v>
      </c>
      <c r="K7" s="103" t="s">
        <v>2</v>
      </c>
      <c r="L7" s="103" t="s">
        <v>70</v>
      </c>
      <c r="M7" s="103" t="s">
        <v>71</v>
      </c>
      <c r="N7" s="103" t="s">
        <v>72</v>
      </c>
      <c r="O7" s="103" t="s">
        <v>2</v>
      </c>
      <c r="P7" s="103" t="s">
        <v>70</v>
      </c>
      <c r="Q7" s="103" t="s">
        <v>71</v>
      </c>
      <c r="R7" s="227" t="s">
        <v>72</v>
      </c>
      <c r="S7" s="227" t="s">
        <v>2</v>
      </c>
      <c r="T7" s="227" t="s">
        <v>70</v>
      </c>
      <c r="U7" s="227" t="s">
        <v>71</v>
      </c>
      <c r="V7" s="227" t="s">
        <v>72</v>
      </c>
      <c r="W7" s="227" t="s">
        <v>2</v>
      </c>
    </row>
    <row r="8" spans="1:23">
      <c r="B8" s="10" t="s">
        <v>73</v>
      </c>
      <c r="C8" s="55">
        <f t="shared" ref="C8:R8" si="0">C9+C19+C35</f>
        <v>9031.9486159599983</v>
      </c>
      <c r="D8" s="36">
        <f t="shared" si="0"/>
        <v>11251.660293929999</v>
      </c>
      <c r="E8" s="36">
        <f t="shared" si="0"/>
        <v>12493.815708729999</v>
      </c>
      <c r="F8" s="36">
        <f t="shared" si="0"/>
        <v>12131.3647005</v>
      </c>
      <c r="G8" s="36">
        <f t="shared" si="0"/>
        <v>10074.799999999999</v>
      </c>
      <c r="H8" s="36">
        <f t="shared" si="0"/>
        <v>10835</v>
      </c>
      <c r="I8" s="36">
        <f t="shared" si="0"/>
        <v>11899.8</v>
      </c>
      <c r="J8" s="36">
        <f t="shared" si="0"/>
        <v>7459</v>
      </c>
      <c r="K8" s="36">
        <f t="shared" si="0"/>
        <v>10021</v>
      </c>
      <c r="L8" s="36">
        <f t="shared" si="0"/>
        <v>12317</v>
      </c>
      <c r="M8" s="36">
        <f t="shared" si="0"/>
        <v>14001.699999999999</v>
      </c>
      <c r="N8" s="36">
        <f t="shared" si="0"/>
        <v>13350</v>
      </c>
      <c r="O8" s="36">
        <f t="shared" si="0"/>
        <v>11827.301131999999</v>
      </c>
      <c r="P8" s="36">
        <f t="shared" si="0"/>
        <v>13463.837877</v>
      </c>
      <c r="Q8" s="36">
        <f t="shared" si="0"/>
        <v>16130.832097</v>
      </c>
      <c r="R8" s="36">
        <f t="shared" si="0"/>
        <v>14943.135220990003</v>
      </c>
      <c r="S8" s="36">
        <f t="shared" ref="S8" si="1">S9+S19+S35</f>
        <v>13305.769288</v>
      </c>
      <c r="T8" s="36">
        <v>14416.124414999998</v>
      </c>
      <c r="U8" s="36">
        <v>17376.910960000001</v>
      </c>
      <c r="V8" s="36">
        <v>14997.355014999997</v>
      </c>
      <c r="W8" s="36">
        <v>12297.475674000001</v>
      </c>
    </row>
    <row r="9" spans="1:23">
      <c r="A9" s="18"/>
      <c r="B9" s="32" t="s">
        <v>74</v>
      </c>
      <c r="C9" s="145">
        <f t="shared" ref="C9:J9" si="2">C10+C16</f>
        <v>5389.2824979399993</v>
      </c>
      <c r="D9" s="144">
        <f t="shared" si="2"/>
        <v>6968.3926715599991</v>
      </c>
      <c r="E9" s="144">
        <f t="shared" si="2"/>
        <v>8125.2772201299977</v>
      </c>
      <c r="F9" s="144">
        <f t="shared" si="2"/>
        <v>8183.0304777400015</v>
      </c>
      <c r="G9" s="144">
        <f t="shared" si="2"/>
        <v>7002.7999999999993</v>
      </c>
      <c r="H9" s="144">
        <f t="shared" si="2"/>
        <v>7140</v>
      </c>
      <c r="I9" s="144">
        <f t="shared" si="2"/>
        <v>7975.7999999999993</v>
      </c>
      <c r="J9" s="144">
        <f t="shared" si="2"/>
        <v>4473</v>
      </c>
      <c r="K9" s="144">
        <f>K10+K16</f>
        <v>7068</v>
      </c>
      <c r="L9" s="144">
        <f>L10+L16</f>
        <v>8322</v>
      </c>
      <c r="M9" s="144">
        <f>(M10+M16)-0.7</f>
        <v>9205.2999999999993</v>
      </c>
      <c r="N9" s="144">
        <f>(N10+N16)</f>
        <v>9336</v>
      </c>
      <c r="O9" s="144">
        <f>(O10+O16)</f>
        <v>8262.3611449999989</v>
      </c>
      <c r="P9" s="144">
        <f>(P10+P16)</f>
        <v>9097.3518889999996</v>
      </c>
      <c r="Q9" s="144">
        <f t="shared" ref="Q9:R9" si="3">(Q10+Q16)</f>
        <v>11264.412973</v>
      </c>
      <c r="R9" s="144">
        <f t="shared" si="3"/>
        <v>10683.958534990003</v>
      </c>
      <c r="S9" s="144">
        <f t="shared" ref="S9" si="4">(S10+S16)</f>
        <v>9439.3945519999997</v>
      </c>
      <c r="T9" s="144">
        <v>10375.147612999999</v>
      </c>
      <c r="U9" s="144">
        <v>12376.230807</v>
      </c>
      <c r="V9" s="144">
        <v>10654.349119999999</v>
      </c>
      <c r="W9" s="144">
        <v>9080.4284160000007</v>
      </c>
    </row>
    <row r="10" spans="1:23">
      <c r="B10" s="27" t="s">
        <v>75</v>
      </c>
      <c r="C10" s="55">
        <f>'NORTH OP.'!C9</f>
        <v>4755.378547199999</v>
      </c>
      <c r="D10" s="36">
        <f>'NORTH OP.'!D9</f>
        <v>6282.6818238199994</v>
      </c>
      <c r="E10" s="36">
        <f>'NORTH OP.'!E9</f>
        <v>7398.1756143699977</v>
      </c>
      <c r="F10" s="36">
        <f>SUM(F11:F15)</f>
        <v>7492.7520203700014</v>
      </c>
      <c r="G10" s="36">
        <f>SUM(G11:G15)</f>
        <v>6474.7999999999993</v>
      </c>
      <c r="H10" s="36">
        <f>SUM(H11:H15)</f>
        <v>6573</v>
      </c>
      <c r="I10" s="36">
        <f>SUM(I11:I15)</f>
        <v>7322.7999999999993</v>
      </c>
      <c r="J10" s="36">
        <v>3870</v>
      </c>
      <c r="K10" s="36">
        <f t="shared" ref="K10:O10" si="5">SUM(K11:K15)</f>
        <v>6442</v>
      </c>
      <c r="L10" s="36">
        <f t="shared" si="5"/>
        <v>7748</v>
      </c>
      <c r="M10" s="36">
        <f t="shared" si="5"/>
        <v>8591</v>
      </c>
      <c r="N10" s="36">
        <f t="shared" si="5"/>
        <v>8590</v>
      </c>
      <c r="O10" s="36">
        <f t="shared" si="5"/>
        <v>7450.0111809999999</v>
      </c>
      <c r="P10" s="36">
        <f t="shared" ref="P10:R10" si="6">SUM(P11:P15)</f>
        <v>8261.2491239999999</v>
      </c>
      <c r="Q10" s="36">
        <f t="shared" si="6"/>
        <v>10249.514285000001</v>
      </c>
      <c r="R10" s="36">
        <f t="shared" si="6"/>
        <v>9696.7112319900025</v>
      </c>
      <c r="S10" s="36">
        <f t="shared" ref="S10" si="7">SUM(S11:S15)</f>
        <v>8521.7286719999993</v>
      </c>
      <c r="T10" s="36">
        <v>9454.2429979999997</v>
      </c>
      <c r="U10" s="36">
        <v>11366.206688</v>
      </c>
      <c r="V10" s="36">
        <v>9650.9570879999992</v>
      </c>
      <c r="W10" s="36">
        <v>8091.366806</v>
      </c>
    </row>
    <row r="11" spans="1:23">
      <c r="B11" s="31" t="s">
        <v>76</v>
      </c>
      <c r="C11" s="56">
        <f>'NORTH OP.'!C10</f>
        <v>3047.3207718600001</v>
      </c>
      <c r="D11" s="35">
        <f>'NORTH OP.'!D10</f>
        <v>3945.7355521200002</v>
      </c>
      <c r="E11" s="35">
        <f>'NORTH OP.'!E10</f>
        <v>155.53431294000004</v>
      </c>
      <c r="F11" s="35">
        <f>'NORTH OP.'!F10</f>
        <v>0</v>
      </c>
      <c r="G11" s="35">
        <f>'NORTH OP.'!G10</f>
        <v>3566</v>
      </c>
      <c r="H11" s="195">
        <v>4131</v>
      </c>
      <c r="I11" s="35">
        <f>44</f>
        <v>44</v>
      </c>
      <c r="J11" s="35">
        <v>142</v>
      </c>
      <c r="K11" s="35">
        <v>4812</v>
      </c>
      <c r="L11" s="35">
        <v>4531</v>
      </c>
      <c r="M11" s="35">
        <v>278</v>
      </c>
      <c r="N11" s="35">
        <v>0</v>
      </c>
      <c r="O11" s="35">
        <v>5034.6156689999998</v>
      </c>
      <c r="P11" s="35">
        <v>5661.8993659999996</v>
      </c>
      <c r="Q11" s="35">
        <v>348.93128300000001</v>
      </c>
      <c r="R11" s="35">
        <v>43.378521999999997</v>
      </c>
      <c r="S11" s="35">
        <v>6049.6064759999999</v>
      </c>
      <c r="T11" s="35">
        <v>4081.2114270000002</v>
      </c>
      <c r="U11" s="35">
        <v>428.38031000000001</v>
      </c>
      <c r="V11" s="35">
        <v>769.87692000000004</v>
      </c>
      <c r="W11" s="35">
        <v>5673.8200210000005</v>
      </c>
    </row>
    <row r="12" spans="1:23">
      <c r="B12" s="31" t="s">
        <v>77</v>
      </c>
      <c r="C12" s="56">
        <f>'NORTH OP.'!C11</f>
        <v>1022.97542675</v>
      </c>
      <c r="D12" s="35">
        <f>'NORTH OP.'!D11</f>
        <v>1343.7118000799999</v>
      </c>
      <c r="E12" s="35">
        <f>'NORTH OP.'!E11</f>
        <v>1188.26946806</v>
      </c>
      <c r="F12" s="35">
        <f>'NORTH OP.'!F11</f>
        <v>919.17771868</v>
      </c>
      <c r="G12" s="35">
        <f>'NORTH OP.'!G11</f>
        <v>1010</v>
      </c>
      <c r="H12" s="195">
        <v>1413</v>
      </c>
      <c r="I12" s="35">
        <f>894+0.4</f>
        <v>894.4</v>
      </c>
      <c r="J12" s="35">
        <v>1105</v>
      </c>
      <c r="K12" s="35">
        <v>1246</v>
      </c>
      <c r="L12" s="35">
        <v>1445</v>
      </c>
      <c r="M12" s="35">
        <v>1299</v>
      </c>
      <c r="N12" s="35">
        <v>1488</v>
      </c>
      <c r="O12" s="35">
        <v>1440.835405</v>
      </c>
      <c r="P12" s="35">
        <v>1572.0409030000001</v>
      </c>
      <c r="Q12" s="35">
        <v>1379.1929889999999</v>
      </c>
      <c r="R12" s="35">
        <v>1450.8780799900001</v>
      </c>
      <c r="S12" s="35">
        <v>1403.8391790000001</v>
      </c>
      <c r="T12" s="35">
        <v>1656.3552709999999</v>
      </c>
      <c r="U12" s="35">
        <v>1440.132748</v>
      </c>
      <c r="V12" s="35">
        <v>1665.5463030000001</v>
      </c>
      <c r="W12" s="35">
        <v>1376.6886529999999</v>
      </c>
    </row>
    <row r="13" spans="1:23">
      <c r="B13" s="31" t="s">
        <v>78</v>
      </c>
      <c r="C13" s="56">
        <f>'NORTH OP.'!C12</f>
        <v>266.58657369000002</v>
      </c>
      <c r="D13" s="35">
        <f>'NORTH OP.'!D12</f>
        <v>558.95579398999985</v>
      </c>
      <c r="E13" s="35">
        <f>'NORTH OP.'!E12</f>
        <v>5570.515082779998</v>
      </c>
      <c r="F13" s="35">
        <f>'NORTH OP.'!F12</f>
        <v>6093.4132239900018</v>
      </c>
      <c r="G13" s="35">
        <f>'NORTH OP.'!G12</f>
        <v>1551.4</v>
      </c>
      <c r="H13" s="35">
        <v>342.5</v>
      </c>
      <c r="I13" s="35">
        <f>5705+0.4</f>
        <v>5705.4</v>
      </c>
      <c r="J13" s="35">
        <v>1680</v>
      </c>
      <c r="K13" s="35">
        <v>95</v>
      </c>
      <c r="L13" s="35">
        <v>1231</v>
      </c>
      <c r="M13" s="35">
        <v>6705</v>
      </c>
      <c r="N13" s="35">
        <v>6719</v>
      </c>
      <c r="O13" s="35">
        <v>510.07153</v>
      </c>
      <c r="P13" s="35">
        <v>361.09815200000003</v>
      </c>
      <c r="Q13" s="35">
        <v>7700.9104699999998</v>
      </c>
      <c r="R13" s="35">
        <v>7255.1191660000004</v>
      </c>
      <c r="S13" s="35">
        <v>311.41548299999999</v>
      </c>
      <c r="T13" s="35">
        <v>2477.8664269999999</v>
      </c>
      <c r="U13" s="35">
        <v>8511.2276760000004</v>
      </c>
      <c r="V13" s="35">
        <v>5899.6604010000001</v>
      </c>
      <c r="W13" s="35">
        <v>2.2024180000000002</v>
      </c>
    </row>
    <row r="14" spans="1:23">
      <c r="B14" s="31" t="s">
        <v>79</v>
      </c>
      <c r="C14" s="56">
        <f>'NORTH OP.'!C13</f>
        <v>417.09419979</v>
      </c>
      <c r="D14" s="35">
        <f>'NORTH OP.'!D13</f>
        <v>434.27867763</v>
      </c>
      <c r="E14" s="35">
        <f>'NORTH OP.'!E13</f>
        <v>483.8567505900001</v>
      </c>
      <c r="F14" s="35">
        <f>'NORTH OP.'!F13</f>
        <v>480.16107770000002</v>
      </c>
      <c r="G14" s="35">
        <f>'NORTH OP.'!G13</f>
        <v>347.4</v>
      </c>
      <c r="H14" s="35">
        <v>686.5</v>
      </c>
      <c r="I14" s="35">
        <f>679</f>
        <v>679</v>
      </c>
      <c r="J14" s="35">
        <v>942</v>
      </c>
      <c r="K14" s="35">
        <v>289</v>
      </c>
      <c r="L14" s="35">
        <v>541</v>
      </c>
      <c r="M14" s="35">
        <v>309</v>
      </c>
      <c r="N14" s="35">
        <v>383</v>
      </c>
      <c r="O14" s="35">
        <v>464.48857700000002</v>
      </c>
      <c r="P14" s="35">
        <v>523.622704</v>
      </c>
      <c r="Q14" s="35">
        <v>368.87928900000003</v>
      </c>
      <c r="R14" s="35">
        <v>383.87348200000002</v>
      </c>
      <c r="S14" s="35">
        <v>291.05651699999999</v>
      </c>
      <c r="T14" s="35">
        <v>425.51029999999997</v>
      </c>
      <c r="U14" s="35">
        <v>276.93625900000001</v>
      </c>
      <c r="V14" s="35">
        <v>438.69346200000001</v>
      </c>
      <c r="W14" s="35">
        <v>369.52658600000001</v>
      </c>
    </row>
    <row r="15" spans="1:23">
      <c r="A15" s="18"/>
      <c r="B15" s="31" t="s">
        <v>80</v>
      </c>
      <c r="C15" s="56">
        <f>'NORTH OP.'!C14</f>
        <v>1.40157511</v>
      </c>
      <c r="D15" s="35">
        <f>'NORTH OP.'!D14</f>
        <v>0</v>
      </c>
      <c r="E15" s="35">
        <f>'NORTH OP.'!E14</f>
        <v>0</v>
      </c>
      <c r="F15" s="35">
        <f>'NORTH OP.'!F14</f>
        <v>0</v>
      </c>
      <c r="G15" s="35">
        <f>'NORTH OP.'!G14</f>
        <v>0</v>
      </c>
      <c r="H15" s="35">
        <v>0</v>
      </c>
      <c r="I15" s="35">
        <f>0</f>
        <v>0</v>
      </c>
      <c r="J15" s="35">
        <f>0</f>
        <v>0</v>
      </c>
      <c r="K15" s="35">
        <v>0</v>
      </c>
      <c r="L15" s="35">
        <v>0</v>
      </c>
      <c r="M15" s="35">
        <v>0</v>
      </c>
      <c r="N15" s="35">
        <v>0</v>
      </c>
      <c r="O15" s="35">
        <v>0</v>
      </c>
      <c r="P15" s="35">
        <v>142.587999</v>
      </c>
      <c r="Q15" s="35">
        <v>451.60025400000001</v>
      </c>
      <c r="R15" s="35">
        <v>563.46198200000003</v>
      </c>
      <c r="S15" s="35">
        <v>465.81101699999999</v>
      </c>
      <c r="T15" s="35">
        <v>813.29957300000001</v>
      </c>
      <c r="U15" s="35">
        <v>709.52969499999995</v>
      </c>
      <c r="V15" s="35">
        <v>877.18000199999994</v>
      </c>
      <c r="W15" s="35">
        <v>669.12912800000004</v>
      </c>
    </row>
    <row r="16" spans="1:23">
      <c r="B16" s="27" t="s">
        <v>81</v>
      </c>
      <c r="C16" s="55">
        <f t="shared" ref="C16:M16" si="8">SUM(C17:C18)</f>
        <v>633.90395074000003</v>
      </c>
      <c r="D16" s="36">
        <f t="shared" si="8"/>
        <v>685.71084773999996</v>
      </c>
      <c r="E16" s="36">
        <f t="shared" si="8"/>
        <v>727.10160575999998</v>
      </c>
      <c r="F16" s="36">
        <f t="shared" si="8"/>
        <v>690.27845736999996</v>
      </c>
      <c r="G16" s="36">
        <f t="shared" si="8"/>
        <v>528</v>
      </c>
      <c r="H16" s="36">
        <f t="shared" si="8"/>
        <v>567</v>
      </c>
      <c r="I16" s="36">
        <f t="shared" si="8"/>
        <v>653</v>
      </c>
      <c r="J16" s="36">
        <f t="shared" si="8"/>
        <v>603</v>
      </c>
      <c r="K16" s="36">
        <f t="shared" si="8"/>
        <v>626</v>
      </c>
      <c r="L16" s="36">
        <f t="shared" si="8"/>
        <v>574</v>
      </c>
      <c r="M16" s="36">
        <f t="shared" si="8"/>
        <v>615</v>
      </c>
      <c r="N16" s="36">
        <f t="shared" ref="N16:S16" si="9">SUM(N17:N18)</f>
        <v>746</v>
      </c>
      <c r="O16" s="36">
        <f t="shared" si="9"/>
        <v>812.349964</v>
      </c>
      <c r="P16" s="36">
        <f t="shared" si="9"/>
        <v>836.10276499999998</v>
      </c>
      <c r="Q16" s="36">
        <f t="shared" si="9"/>
        <v>1014.898688</v>
      </c>
      <c r="R16" s="36">
        <f t="shared" si="9"/>
        <v>987.2473030000001</v>
      </c>
      <c r="S16" s="36">
        <f t="shared" si="9"/>
        <v>917.66588000000002</v>
      </c>
      <c r="T16" s="36">
        <v>920.90461499999992</v>
      </c>
      <c r="U16" s="36">
        <v>1010.0241189999999</v>
      </c>
      <c r="V16" s="36">
        <v>1003.392032</v>
      </c>
      <c r="W16" s="36">
        <v>989.06160999999997</v>
      </c>
    </row>
    <row r="17" spans="2:23">
      <c r="B17" s="31" t="s">
        <v>82</v>
      </c>
      <c r="C17" s="56">
        <f>'NORTH OP.'!C16</f>
        <v>446.80828251000003</v>
      </c>
      <c r="D17" s="35">
        <f>'NORTH OP.'!D16</f>
        <v>499.11047314000001</v>
      </c>
      <c r="E17" s="35">
        <f>'NORTH OP.'!E16</f>
        <v>647.93029779999995</v>
      </c>
      <c r="F17" s="35">
        <f>'NORTH OP.'!F16</f>
        <v>647.65141504999997</v>
      </c>
      <c r="G17" s="35">
        <f>'NORTH OP.'!G16</f>
        <v>500</v>
      </c>
      <c r="H17" s="35">
        <v>567</v>
      </c>
      <c r="I17" s="35">
        <v>653</v>
      </c>
      <c r="J17" s="88">
        <v>603</v>
      </c>
      <c r="K17" s="35">
        <v>626</v>
      </c>
      <c r="L17" s="35">
        <v>574</v>
      </c>
      <c r="M17" s="35">
        <v>615</v>
      </c>
      <c r="N17" s="35">
        <v>578</v>
      </c>
      <c r="O17" s="35">
        <v>580.81620599999997</v>
      </c>
      <c r="P17" s="35">
        <v>592.72443199999998</v>
      </c>
      <c r="Q17" s="35">
        <v>692.67827799999998</v>
      </c>
      <c r="R17" s="35">
        <v>621.02268000000004</v>
      </c>
      <c r="S17" s="35">
        <v>591.59271899999999</v>
      </c>
      <c r="T17" s="35">
        <v>557.75856099999999</v>
      </c>
      <c r="U17" s="35">
        <v>653.66065900000001</v>
      </c>
      <c r="V17" s="35">
        <v>591.84210399999995</v>
      </c>
      <c r="W17" s="35">
        <v>584.16229799999996</v>
      </c>
    </row>
    <row r="18" spans="2:23">
      <c r="B18" s="31" t="s">
        <v>83</v>
      </c>
      <c r="C18" s="56">
        <f>'NORTH OP.'!C17</f>
        <v>187.09566823</v>
      </c>
      <c r="D18" s="35">
        <f>'NORTH OP.'!D17</f>
        <v>186.60037459999998</v>
      </c>
      <c r="E18" s="35">
        <f>'NORTH OP.'!E17</f>
        <v>79.171307959999993</v>
      </c>
      <c r="F18" s="35">
        <f>'NORTH OP.'!F17</f>
        <v>42.627042320000001</v>
      </c>
      <c r="G18" s="35">
        <f>'NORTH OP.'!G17</f>
        <v>28</v>
      </c>
      <c r="H18" s="35">
        <v>0</v>
      </c>
      <c r="I18" s="35">
        <v>0</v>
      </c>
      <c r="J18" s="35">
        <v>0</v>
      </c>
      <c r="K18" s="172">
        <v>0</v>
      </c>
      <c r="L18" s="35">
        <v>0</v>
      </c>
      <c r="M18" s="35">
        <v>0</v>
      </c>
      <c r="N18" s="35">
        <v>168</v>
      </c>
      <c r="O18" s="35">
        <v>231.53375800000001</v>
      </c>
      <c r="P18" s="35">
        <v>243.378333</v>
      </c>
      <c r="Q18" s="35">
        <v>322.22041000000002</v>
      </c>
      <c r="R18" s="35">
        <v>366.22462300000001</v>
      </c>
      <c r="S18" s="35">
        <v>326.07316100000003</v>
      </c>
      <c r="T18" s="35">
        <v>363.14605399999999</v>
      </c>
      <c r="U18" s="35">
        <v>356.36345999999998</v>
      </c>
      <c r="V18" s="35">
        <v>411.54992800000002</v>
      </c>
      <c r="W18" s="35">
        <v>404.89931200000001</v>
      </c>
    </row>
    <row r="19" spans="2:23">
      <c r="B19" s="32" t="s">
        <v>84</v>
      </c>
      <c r="C19" s="145">
        <f t="shared" ref="C19:J19" si="10">SUM(C20,C29)</f>
        <v>3110.666118019999</v>
      </c>
      <c r="D19" s="144">
        <f t="shared" si="10"/>
        <v>3709.2676223700009</v>
      </c>
      <c r="E19" s="144">
        <f t="shared" si="10"/>
        <v>3844.2001118300004</v>
      </c>
      <c r="F19" s="144">
        <f t="shared" si="10"/>
        <v>3407.7219630399995</v>
      </c>
      <c r="G19" s="144">
        <f t="shared" si="10"/>
        <v>2627</v>
      </c>
      <c r="H19" s="144">
        <f t="shared" si="10"/>
        <v>3238</v>
      </c>
      <c r="I19" s="144">
        <f t="shared" si="10"/>
        <v>3545</v>
      </c>
      <c r="J19" s="144">
        <f t="shared" si="10"/>
        <v>2630</v>
      </c>
      <c r="K19" s="144">
        <f t="shared" ref="K19:R19" si="11">SUM(K20,K29)</f>
        <v>2605</v>
      </c>
      <c r="L19" s="144">
        <f t="shared" si="11"/>
        <v>3543</v>
      </c>
      <c r="M19" s="144">
        <f t="shared" si="11"/>
        <v>4272.3999999999996</v>
      </c>
      <c r="N19" s="144">
        <f t="shared" si="11"/>
        <v>3574</v>
      </c>
      <c r="O19" s="144">
        <f t="shared" si="11"/>
        <v>3086.8633560000003</v>
      </c>
      <c r="P19" s="144">
        <f t="shared" si="11"/>
        <v>3809.651382</v>
      </c>
      <c r="Q19" s="144">
        <f t="shared" si="11"/>
        <v>4190.5082889999994</v>
      </c>
      <c r="R19" s="144">
        <f t="shared" si="11"/>
        <v>3666.7548760000004</v>
      </c>
      <c r="S19" s="144">
        <f t="shared" ref="S19" si="12">SUM(S20,S29)</f>
        <v>3275.2284430000004</v>
      </c>
      <c r="T19" s="144">
        <v>3372.1407160000003</v>
      </c>
      <c r="U19" s="144">
        <v>4242.3354130000007</v>
      </c>
      <c r="V19" s="144">
        <v>3595.0353799999993</v>
      </c>
      <c r="W19" s="144">
        <v>2530.0691699999998</v>
      </c>
    </row>
    <row r="20" spans="2:23">
      <c r="B20" s="27" t="s">
        <v>75</v>
      </c>
      <c r="C20" s="55">
        <f>SUM(C21:C26)</f>
        <v>2072.1696375799988</v>
      </c>
      <c r="D20" s="36">
        <f t="shared" ref="D20:L20" si="13">SUM(D21:D26)</f>
        <v>2623.7021248500005</v>
      </c>
      <c r="E20" s="36">
        <f t="shared" si="13"/>
        <v>2842.0598240800005</v>
      </c>
      <c r="F20" s="36">
        <f t="shared" si="13"/>
        <v>2531.4749633399997</v>
      </c>
      <c r="G20" s="36">
        <f t="shared" si="13"/>
        <v>1864</v>
      </c>
      <c r="H20" s="36">
        <f t="shared" si="13"/>
        <v>2350</v>
      </c>
      <c r="I20" s="36">
        <f t="shared" si="13"/>
        <v>2477</v>
      </c>
      <c r="J20" s="36">
        <f t="shared" si="13"/>
        <v>1681</v>
      </c>
      <c r="K20" s="36">
        <f t="shared" si="13"/>
        <v>1778</v>
      </c>
      <c r="L20" s="36">
        <f t="shared" si="13"/>
        <v>2602</v>
      </c>
      <c r="M20" s="36">
        <f>SUM(M21:M26)-0.6</f>
        <v>3164.4</v>
      </c>
      <c r="N20" s="36">
        <f t="shared" ref="N20:S20" si="14">SUM(N21:N26)</f>
        <v>2527</v>
      </c>
      <c r="O20" s="36">
        <f t="shared" si="14"/>
        <v>2148.4713940000001</v>
      </c>
      <c r="P20" s="36">
        <f t="shared" si="14"/>
        <v>2898.9625550000001</v>
      </c>
      <c r="Q20" s="36">
        <f t="shared" si="14"/>
        <v>3117.8621809999995</v>
      </c>
      <c r="R20" s="36">
        <f t="shared" si="14"/>
        <v>2627.3770110000005</v>
      </c>
      <c r="S20" s="36">
        <f t="shared" si="14"/>
        <v>2298.6503600000005</v>
      </c>
      <c r="T20" s="36">
        <v>2355.8168720000003</v>
      </c>
      <c r="U20" s="36">
        <v>3097.2957160000001</v>
      </c>
      <c r="V20" s="36">
        <v>2587.7579119999996</v>
      </c>
      <c r="W20" s="36">
        <v>1777.040886</v>
      </c>
    </row>
    <row r="21" spans="2:23">
      <c r="B21" s="31" t="s">
        <v>76</v>
      </c>
      <c r="C21" s="56">
        <f>'SOUTH OP.'!C10</f>
        <v>985.100935539999</v>
      </c>
      <c r="D21" s="35">
        <f>'SOUTH OP.'!D10</f>
        <v>1573.2359547700005</v>
      </c>
      <c r="E21" s="35">
        <f>'SOUTH OP.'!E10</f>
        <v>923.29271031000007</v>
      </c>
      <c r="F21" s="35">
        <f>'SOUTH OP.'!F10</f>
        <v>196.60902563000002</v>
      </c>
      <c r="G21" s="35">
        <f>'SOUTH OP.'!G10</f>
        <v>1130.5</v>
      </c>
      <c r="H21" s="35">
        <v>1522</v>
      </c>
      <c r="I21" s="35">
        <v>630</v>
      </c>
      <c r="J21" s="88">
        <v>214</v>
      </c>
      <c r="K21" s="169">
        <v>1191</v>
      </c>
      <c r="L21" s="169">
        <v>1670</v>
      </c>
      <c r="M21" s="169">
        <v>968</v>
      </c>
      <c r="N21" s="35">
        <v>971</v>
      </c>
      <c r="O21" s="35">
        <v>1536.1237759999999</v>
      </c>
      <c r="P21" s="35">
        <v>2107.7708600000001</v>
      </c>
      <c r="Q21" s="169">
        <v>1964.4415260000001</v>
      </c>
      <c r="R21" s="228">
        <v>1440.925978</v>
      </c>
      <c r="S21" s="228">
        <v>1693.7807270000001</v>
      </c>
      <c r="T21" s="228">
        <v>1390.7208989999999</v>
      </c>
      <c r="U21" s="228">
        <v>943.37727700000005</v>
      </c>
      <c r="V21" s="228">
        <v>1088.171482</v>
      </c>
      <c r="W21" s="228">
        <v>1136.6013519999999</v>
      </c>
    </row>
    <row r="22" spans="2:23">
      <c r="B22" s="31" t="s">
        <v>77</v>
      </c>
      <c r="C22" s="56">
        <f>'SOUTH OP.'!C11</f>
        <v>188.46113801000001</v>
      </c>
      <c r="D22" s="35">
        <f>'SOUTH OP.'!D11</f>
        <v>209.07925778999999</v>
      </c>
      <c r="E22" s="35">
        <f>'SOUTH OP.'!E11</f>
        <v>138.11515179</v>
      </c>
      <c r="F22" s="35">
        <f>'SOUTH OP.'!F11</f>
        <v>68.097947360000006</v>
      </c>
      <c r="G22" s="35">
        <f>'SOUTH OP.'!G11</f>
        <v>88.5</v>
      </c>
      <c r="H22" s="35">
        <v>122</v>
      </c>
      <c r="I22" s="35">
        <v>99</v>
      </c>
      <c r="J22" s="88">
        <v>116</v>
      </c>
      <c r="K22" s="88">
        <v>82</v>
      </c>
      <c r="L22" s="35">
        <v>101</v>
      </c>
      <c r="M22" s="35">
        <v>85</v>
      </c>
      <c r="N22" s="35">
        <v>77</v>
      </c>
      <c r="O22" s="35">
        <v>99.091091000000006</v>
      </c>
      <c r="P22" s="35">
        <v>144.48510400000001</v>
      </c>
      <c r="Q22" s="169">
        <v>141.21375800000001</v>
      </c>
      <c r="R22" s="228">
        <v>143.932131</v>
      </c>
      <c r="S22" s="228">
        <v>125.82497100000001</v>
      </c>
      <c r="T22" s="228">
        <v>184.85307299999999</v>
      </c>
      <c r="U22" s="228">
        <v>194.88667899999999</v>
      </c>
      <c r="V22" s="228">
        <v>210.335049</v>
      </c>
      <c r="W22" s="228">
        <v>146.734804</v>
      </c>
    </row>
    <row r="23" spans="2:23">
      <c r="B23" s="31" t="s">
        <v>78</v>
      </c>
      <c r="C23" s="56">
        <f>'SOUTH OP.'!C12</f>
        <v>203.90873081000001</v>
      </c>
      <c r="D23" s="35">
        <f>'SOUTH OP.'!D12</f>
        <v>1.8780000000000002E-2</v>
      </c>
      <c r="E23" s="35">
        <f>'SOUTH OP.'!E12</f>
        <v>771.90545752000014</v>
      </c>
      <c r="F23" s="35">
        <f>'SOUTH OP.'!F12</f>
        <v>1143.7820331799996</v>
      </c>
      <c r="G23" s="35">
        <f>'SOUTH OP.'!G12</f>
        <v>306</v>
      </c>
      <c r="H23" s="35">
        <v>0</v>
      </c>
      <c r="I23" s="35">
        <v>449</v>
      </c>
      <c r="J23" s="88">
        <v>181</v>
      </c>
      <c r="K23" s="88">
        <v>25</v>
      </c>
      <c r="L23" s="35">
        <v>12</v>
      </c>
      <c r="M23" s="35">
        <v>1040</v>
      </c>
      <c r="N23" s="35">
        <v>587</v>
      </c>
      <c r="O23" s="35">
        <v>173.20517599999999</v>
      </c>
      <c r="P23" s="35">
        <v>0.47321099999999999</v>
      </c>
      <c r="Q23" s="169">
        <v>175.46767500000001</v>
      </c>
      <c r="R23" s="228">
        <v>256.690924</v>
      </c>
      <c r="S23" s="228">
        <v>193.07766699999999</v>
      </c>
      <c r="T23" s="228">
        <v>244.70425700000001</v>
      </c>
      <c r="U23" s="228">
        <v>1239.2826250000001</v>
      </c>
      <c r="V23" s="228">
        <v>668.59337800000003</v>
      </c>
      <c r="W23" s="228">
        <v>146.32888800000001</v>
      </c>
    </row>
    <row r="24" spans="2:23">
      <c r="B24" s="31" t="s">
        <v>79</v>
      </c>
      <c r="C24" s="56">
        <f>'SOUTH OP.'!C13</f>
        <v>249.83979597999999</v>
      </c>
      <c r="D24" s="35">
        <f>'SOUTH OP.'!D13</f>
        <v>586.0300756800001</v>
      </c>
      <c r="E24" s="35">
        <f>'SOUTH OP.'!E13</f>
        <v>741.53583195999988</v>
      </c>
      <c r="F24" s="35">
        <f>'SOUTH OP.'!F13</f>
        <v>732.65345498000011</v>
      </c>
      <c r="G24" s="35">
        <f>'SOUTH OP.'!G13</f>
        <v>223</v>
      </c>
      <c r="H24" s="35">
        <v>543</v>
      </c>
      <c r="I24" s="35">
        <v>988</v>
      </c>
      <c r="J24" s="88">
        <v>865</v>
      </c>
      <c r="K24" s="88">
        <v>217</v>
      </c>
      <c r="L24" s="35">
        <v>630</v>
      </c>
      <c r="M24" s="35">
        <v>905</v>
      </c>
      <c r="N24" s="35">
        <v>684</v>
      </c>
      <c r="O24" s="35">
        <v>164.55970199999999</v>
      </c>
      <c r="P24" s="35">
        <v>490.50464699999998</v>
      </c>
      <c r="Q24" s="169">
        <v>636.77738499999998</v>
      </c>
      <c r="R24" s="228">
        <v>496.483722</v>
      </c>
      <c r="S24" s="228">
        <v>91.464798000000002</v>
      </c>
      <c r="T24" s="228">
        <v>379.56815</v>
      </c>
      <c r="U24" s="228">
        <v>519.80503499999998</v>
      </c>
      <c r="V24" s="228">
        <v>423.98715900000002</v>
      </c>
      <c r="W24" s="228">
        <v>191.38522900000001</v>
      </c>
    </row>
    <row r="25" spans="2:23">
      <c r="B25" s="31" t="s">
        <v>80</v>
      </c>
      <c r="C25" s="56">
        <f>'SOUTH OP.'!C14</f>
        <v>177.03153892</v>
      </c>
      <c r="D25" s="35">
        <f>'SOUTH OP.'!D14</f>
        <v>197.70422932000002</v>
      </c>
      <c r="E25" s="35">
        <f>'SOUTH OP.'!E14</f>
        <v>235.56134736000004</v>
      </c>
      <c r="F25" s="35">
        <f>'SOUTH OP.'!F14</f>
        <v>139.91454998000006</v>
      </c>
      <c r="G25" s="35">
        <f>'SOUTH OP.'!G14</f>
        <v>67</v>
      </c>
      <c r="H25" s="35">
        <v>162</v>
      </c>
      <c r="I25" s="35">
        <v>303</v>
      </c>
      <c r="J25" s="88">
        <v>272</v>
      </c>
      <c r="K25" s="173">
        <v>131.5</v>
      </c>
      <c r="L25" s="173">
        <v>187</v>
      </c>
      <c r="M25" s="173">
        <v>166</v>
      </c>
      <c r="N25" s="35">
        <v>189</v>
      </c>
      <c r="O25" s="35">
        <v>151.71744000000001</v>
      </c>
      <c r="P25" s="35">
        <v>155.72873300000001</v>
      </c>
      <c r="Q25" s="169">
        <v>187.95170200000001</v>
      </c>
      <c r="R25" s="228">
        <v>194.14410600000002</v>
      </c>
      <c r="S25" s="228">
        <v>147.011292</v>
      </c>
      <c r="T25" s="228">
        <v>155.92959500000001</v>
      </c>
      <c r="U25" s="228">
        <v>199.94409999999999</v>
      </c>
      <c r="V25" s="228">
        <v>155.262123</v>
      </c>
      <c r="W25" s="228">
        <v>130.52973499999999</v>
      </c>
    </row>
    <row r="26" spans="2:23">
      <c r="B26" s="31" t="s">
        <v>89</v>
      </c>
      <c r="C26" s="56">
        <f>SUM(C27:C28)</f>
        <v>267.82749832000002</v>
      </c>
      <c r="D26" s="35">
        <f>SUM(D27:D28)</f>
        <v>57.633827289999999</v>
      </c>
      <c r="E26" s="35">
        <f>SUM(E27:E28)</f>
        <v>31.649325139999995</v>
      </c>
      <c r="F26" s="35">
        <f t="shared" ref="F26:J26" si="15">SUM(F27:F28)</f>
        <v>250.41795220999995</v>
      </c>
      <c r="G26" s="35">
        <f t="shared" si="15"/>
        <v>49</v>
      </c>
      <c r="H26" s="35">
        <f t="shared" si="15"/>
        <v>1</v>
      </c>
      <c r="I26" s="35">
        <f t="shared" si="15"/>
        <v>8</v>
      </c>
      <c r="J26" s="88">
        <f t="shared" si="15"/>
        <v>33</v>
      </c>
      <c r="K26" s="228">
        <v>131.5</v>
      </c>
      <c r="L26" s="228">
        <v>2</v>
      </c>
      <c r="M26" s="228">
        <v>1</v>
      </c>
      <c r="N26" s="228">
        <v>19</v>
      </c>
      <c r="O26" s="228">
        <v>23.774208999999999</v>
      </c>
      <c r="P26" s="228">
        <v>0</v>
      </c>
      <c r="Q26" s="228">
        <v>12.010135</v>
      </c>
      <c r="R26" s="228">
        <v>95.200149999999994</v>
      </c>
      <c r="S26" s="228">
        <v>47.490904999999998</v>
      </c>
      <c r="T26" s="228">
        <v>4.0897999999999997E-2</v>
      </c>
      <c r="U26" s="228">
        <v>0</v>
      </c>
      <c r="V26" s="228">
        <v>41.408721</v>
      </c>
      <c r="W26" s="228">
        <v>25.460878000000001</v>
      </c>
    </row>
    <row r="27" spans="2:23" outlineLevel="1">
      <c r="B27" s="31" t="s">
        <v>85</v>
      </c>
      <c r="C27" s="56">
        <f>'SOUTH OP.'!C16</f>
        <v>201.20985483999999</v>
      </c>
      <c r="D27" s="35">
        <f>'SOUTH OP.'!D16</f>
        <v>1.3908351999999999</v>
      </c>
      <c r="E27" s="35">
        <f>'SOUTH OP.'!E16</f>
        <v>0</v>
      </c>
      <c r="F27" s="35">
        <f>'SOUTH OP.'!F16</f>
        <v>206.14031551999997</v>
      </c>
      <c r="G27" s="35">
        <f>'SOUTH OP.'!G16</f>
        <v>46</v>
      </c>
      <c r="H27" s="35">
        <v>1</v>
      </c>
      <c r="I27" s="35">
        <v>8</v>
      </c>
      <c r="J27" s="88">
        <v>33</v>
      </c>
      <c r="K27" s="173">
        <v>131.5</v>
      </c>
      <c r="L27" s="173">
        <v>2</v>
      </c>
      <c r="M27" s="173">
        <v>0</v>
      </c>
      <c r="N27" s="35">
        <v>0</v>
      </c>
      <c r="O27" s="35">
        <v>0</v>
      </c>
      <c r="P27" s="35">
        <v>0</v>
      </c>
      <c r="Q27" s="169">
        <v>0</v>
      </c>
      <c r="R27" s="228">
        <v>0</v>
      </c>
      <c r="S27" s="228">
        <v>0</v>
      </c>
      <c r="T27" s="228">
        <v>4.0897999999999997E-2</v>
      </c>
      <c r="U27" s="228">
        <v>0</v>
      </c>
      <c r="V27" s="228">
        <v>41.408721</v>
      </c>
      <c r="W27" s="228">
        <v>25.460878000000001</v>
      </c>
    </row>
    <row r="28" spans="2:23" outlineLevel="1">
      <c r="B28" s="31" t="s">
        <v>86</v>
      </c>
      <c r="C28" s="56">
        <f>'SOUTH OP.'!C17</f>
        <v>66.617643479999998</v>
      </c>
      <c r="D28" s="35">
        <f>'SOUTH OP.'!D17</f>
        <v>56.242992090000001</v>
      </c>
      <c r="E28" s="35">
        <f>'SOUTH OP.'!E17</f>
        <v>31.649325139999995</v>
      </c>
      <c r="F28" s="35">
        <f>'SOUTH OP.'!F17</f>
        <v>44.277636689999994</v>
      </c>
      <c r="G28" s="35">
        <f>'SOUTH OP.'!G17</f>
        <v>3</v>
      </c>
      <c r="H28" s="35">
        <v>0</v>
      </c>
      <c r="I28" s="35">
        <v>0</v>
      </c>
      <c r="J28" s="73">
        <v>0</v>
      </c>
      <c r="K28" s="73">
        <v>0</v>
      </c>
      <c r="L28" s="73">
        <v>0</v>
      </c>
      <c r="M28" s="73">
        <v>0</v>
      </c>
      <c r="N28" s="35">
        <v>0</v>
      </c>
      <c r="O28" s="35">
        <v>0</v>
      </c>
      <c r="P28" s="35">
        <v>0</v>
      </c>
      <c r="Q28" s="35">
        <v>0</v>
      </c>
      <c r="R28" s="228">
        <v>0</v>
      </c>
      <c r="S28" s="228">
        <v>0</v>
      </c>
      <c r="T28" s="228">
        <v>0</v>
      </c>
      <c r="U28" s="228">
        <v>0</v>
      </c>
      <c r="V28" s="228">
        <v>0</v>
      </c>
      <c r="W28" s="228">
        <v>0</v>
      </c>
    </row>
    <row r="29" spans="2:23">
      <c r="B29" s="27" t="s">
        <v>81</v>
      </c>
      <c r="C29" s="55">
        <f t="shared" ref="C29:J29" si="16">SUM(C30:C34)</f>
        <v>1038.4964804399999</v>
      </c>
      <c r="D29" s="36">
        <f t="shared" si="16"/>
        <v>1085.5654975200005</v>
      </c>
      <c r="E29" s="36">
        <f t="shared" si="16"/>
        <v>1002.1402877500001</v>
      </c>
      <c r="F29" s="36">
        <f t="shared" si="16"/>
        <v>876.24699970000006</v>
      </c>
      <c r="G29" s="36">
        <f t="shared" si="16"/>
        <v>763</v>
      </c>
      <c r="H29" s="36">
        <f t="shared" si="16"/>
        <v>888</v>
      </c>
      <c r="I29" s="36">
        <f t="shared" si="16"/>
        <v>1068</v>
      </c>
      <c r="J29" s="36">
        <f t="shared" si="16"/>
        <v>949</v>
      </c>
      <c r="K29" s="36">
        <f t="shared" ref="K29:S29" si="17">SUM(K30:K34)</f>
        <v>827</v>
      </c>
      <c r="L29" s="36">
        <f t="shared" si="17"/>
        <v>941</v>
      </c>
      <c r="M29" s="36">
        <f t="shared" si="17"/>
        <v>1108</v>
      </c>
      <c r="N29" s="36">
        <f t="shared" si="17"/>
        <v>1047</v>
      </c>
      <c r="O29" s="36">
        <f t="shared" si="17"/>
        <v>938.39196200000004</v>
      </c>
      <c r="P29" s="36">
        <f t="shared" si="17"/>
        <v>910.68882699999995</v>
      </c>
      <c r="Q29" s="36">
        <f t="shared" si="17"/>
        <v>1072.6461079999999</v>
      </c>
      <c r="R29" s="36">
        <f t="shared" si="17"/>
        <v>1039.3778649999999</v>
      </c>
      <c r="S29" s="36">
        <f t="shared" si="17"/>
        <v>976.57808299999988</v>
      </c>
      <c r="T29" s="36">
        <v>1016.323844</v>
      </c>
      <c r="U29" s="36">
        <v>1145.0396970000002</v>
      </c>
      <c r="V29" s="36">
        <v>1007.277468</v>
      </c>
      <c r="W29" s="36">
        <v>753.02828399999999</v>
      </c>
    </row>
    <row r="30" spans="2:23">
      <c r="B30" s="31" t="s">
        <v>82</v>
      </c>
      <c r="C30" s="56">
        <f>'SOUTH OP.'!C19</f>
        <v>577.00743033000003</v>
      </c>
      <c r="D30" s="35">
        <f>'SOUTH OP.'!D19</f>
        <v>570.50328610000031</v>
      </c>
      <c r="E30" s="35">
        <f>'SOUTH OP.'!E19</f>
        <v>554.14976709000007</v>
      </c>
      <c r="F30" s="35">
        <f>'SOUTH OP.'!F19</f>
        <v>488.83151355999996</v>
      </c>
      <c r="G30" s="35">
        <f>'SOUTH OP.'!G19</f>
        <v>463</v>
      </c>
      <c r="H30" s="35">
        <v>496</v>
      </c>
      <c r="I30" s="35">
        <v>559</v>
      </c>
      <c r="J30" s="88">
        <v>489</v>
      </c>
      <c r="K30" s="88">
        <v>421</v>
      </c>
      <c r="L30" s="35">
        <v>447</v>
      </c>
      <c r="M30" s="35">
        <v>569</v>
      </c>
      <c r="N30" s="35">
        <v>534</v>
      </c>
      <c r="O30" s="35">
        <v>487</v>
      </c>
      <c r="P30" s="35">
        <v>467</v>
      </c>
      <c r="Q30" s="35">
        <v>566.86902599999996</v>
      </c>
      <c r="R30" s="229">
        <v>531.83834200000001</v>
      </c>
      <c r="S30" s="229">
        <v>525.86979799999995</v>
      </c>
      <c r="T30" s="251">
        <v>569.81912899999998</v>
      </c>
      <c r="U30" s="251">
        <v>650.28173300000003</v>
      </c>
      <c r="V30" s="251">
        <v>547.52501199999995</v>
      </c>
      <c r="W30" s="251">
        <v>407.98673700000001</v>
      </c>
    </row>
    <row r="31" spans="2:23">
      <c r="B31" s="31" t="s">
        <v>83</v>
      </c>
      <c r="C31" s="56">
        <f>'SOUTH OP.'!C20</f>
        <v>184.33864462</v>
      </c>
      <c r="D31" s="35">
        <f>'SOUTH OP.'!D20</f>
        <v>215.76638893000001</v>
      </c>
      <c r="E31" s="35">
        <f>'SOUTH OP.'!E20</f>
        <v>184.70040772999999</v>
      </c>
      <c r="F31" s="35">
        <f>'SOUTH OP.'!F20</f>
        <v>185.49063801999998</v>
      </c>
      <c r="G31" s="35">
        <f>'SOUTH OP.'!G20</f>
        <v>128</v>
      </c>
      <c r="H31" s="35">
        <v>190</v>
      </c>
      <c r="I31" s="35">
        <v>260</v>
      </c>
      <c r="J31" s="88">
        <v>238</v>
      </c>
      <c r="K31" s="88">
        <v>182</v>
      </c>
      <c r="L31" s="35">
        <v>259</v>
      </c>
      <c r="M31" s="35">
        <v>282</v>
      </c>
      <c r="N31" s="35">
        <v>277</v>
      </c>
      <c r="O31" s="35">
        <v>235.67284699999999</v>
      </c>
      <c r="P31" s="35">
        <v>218.09916699999999</v>
      </c>
      <c r="Q31" s="35">
        <v>280.64215999999999</v>
      </c>
      <c r="R31" s="229">
        <v>281.157085</v>
      </c>
      <c r="S31" s="229">
        <v>246.14157599999999</v>
      </c>
      <c r="T31" s="251">
        <v>229.984273</v>
      </c>
      <c r="U31" s="251">
        <v>247.897944</v>
      </c>
      <c r="V31" s="251">
        <v>259.82870200000002</v>
      </c>
      <c r="W31" s="251">
        <v>154.89627300000001</v>
      </c>
    </row>
    <row r="32" spans="2:23">
      <c r="B32" s="31" t="s">
        <v>87</v>
      </c>
      <c r="C32" s="56">
        <f>'SOUTH OP.'!C21</f>
        <v>163.86622481000001</v>
      </c>
      <c r="D32" s="35">
        <f>'SOUTH OP.'!D21</f>
        <v>191.19426725000002</v>
      </c>
      <c r="E32" s="35">
        <f>'SOUTH OP.'!E21</f>
        <v>177.94588032999999</v>
      </c>
      <c r="F32" s="35">
        <f>'SOUTH OP.'!F21</f>
        <v>150.51919693000002</v>
      </c>
      <c r="G32" s="35">
        <f>'SOUTH OP.'!G21</f>
        <v>133</v>
      </c>
      <c r="H32" s="35">
        <v>162</v>
      </c>
      <c r="I32" s="35">
        <v>200</v>
      </c>
      <c r="J32" s="88">
        <v>180</v>
      </c>
      <c r="K32" s="88">
        <v>181</v>
      </c>
      <c r="L32" s="35">
        <v>172</v>
      </c>
      <c r="M32" s="35">
        <v>187</v>
      </c>
      <c r="N32" s="35">
        <v>171</v>
      </c>
      <c r="O32" s="35">
        <v>156.85449800000001</v>
      </c>
      <c r="P32" s="35">
        <v>153.958676</v>
      </c>
      <c r="Q32" s="35">
        <v>0</v>
      </c>
      <c r="R32" s="229">
        <v>0</v>
      </c>
      <c r="S32" s="229">
        <v>0</v>
      </c>
      <c r="T32" s="251">
        <v>0</v>
      </c>
      <c r="U32" s="251">
        <v>0</v>
      </c>
      <c r="V32" s="251">
        <v>0</v>
      </c>
      <c r="W32" s="251">
        <v>0</v>
      </c>
    </row>
    <row r="33" spans="1:23">
      <c r="B33" s="31" t="s">
        <v>88</v>
      </c>
      <c r="C33" s="56">
        <f>'SOUTH OP.'!C22</f>
        <v>56.588495160000001</v>
      </c>
      <c r="D33" s="35">
        <f>'SOUTH OP.'!D22</f>
        <v>50.060252439999999</v>
      </c>
      <c r="E33" s="35">
        <f>'SOUTH OP.'!E22</f>
        <v>34.811954970000002</v>
      </c>
      <c r="F33" s="35">
        <f>'SOUTH OP.'!F22</f>
        <v>15.717525279999998</v>
      </c>
      <c r="G33" s="35">
        <f>'SOUTH OP.'!G22</f>
        <v>39</v>
      </c>
      <c r="H33" s="35">
        <v>38</v>
      </c>
      <c r="I33" s="35">
        <v>49</v>
      </c>
      <c r="J33" s="88">
        <v>41</v>
      </c>
      <c r="K33" s="88">
        <v>43</v>
      </c>
      <c r="L33" s="35">
        <v>63</v>
      </c>
      <c r="M33" s="35">
        <v>70</v>
      </c>
      <c r="N33" s="35">
        <v>65</v>
      </c>
      <c r="O33" s="35">
        <v>58.864617000000003</v>
      </c>
      <c r="P33" s="35">
        <v>71.630983999999998</v>
      </c>
      <c r="Q33" s="35">
        <v>0</v>
      </c>
      <c r="R33" s="229">
        <v>0</v>
      </c>
      <c r="S33" s="229">
        <v>0</v>
      </c>
      <c r="T33" s="251">
        <v>0</v>
      </c>
      <c r="U33" s="251">
        <v>0</v>
      </c>
      <c r="V33" s="251">
        <v>0</v>
      </c>
      <c r="W33" s="251">
        <v>0</v>
      </c>
    </row>
    <row r="34" spans="1:23">
      <c r="B34" s="31" t="s">
        <v>89</v>
      </c>
      <c r="C34" s="56">
        <f>'SOUTH OP.'!C23</f>
        <v>56.695685520000005</v>
      </c>
      <c r="D34" s="35">
        <f>'SOUTH OP.'!D23</f>
        <v>58.041302799999997</v>
      </c>
      <c r="E34" s="35">
        <f>'SOUTH OP.'!E23</f>
        <v>50.532277629999996</v>
      </c>
      <c r="F34" s="35">
        <f>'SOUTH OP.'!F23</f>
        <v>35.688125909999997</v>
      </c>
      <c r="G34" s="35">
        <f>'SOUTH OP.'!G23</f>
        <v>0</v>
      </c>
      <c r="H34" s="35">
        <v>2</v>
      </c>
      <c r="I34" s="35">
        <f>'SOUTH OP.'!I23</f>
        <v>0</v>
      </c>
      <c r="J34" s="88">
        <v>1</v>
      </c>
      <c r="K34" s="76">
        <v>0</v>
      </c>
      <c r="L34" s="35">
        <v>0</v>
      </c>
      <c r="M34" s="35">
        <v>0</v>
      </c>
      <c r="N34" s="35">
        <v>0</v>
      </c>
      <c r="O34" s="35">
        <v>0</v>
      </c>
      <c r="P34" s="35">
        <v>0</v>
      </c>
      <c r="Q34" s="35">
        <v>225.13492199999999</v>
      </c>
      <c r="R34" s="229">
        <v>226.38243799999998</v>
      </c>
      <c r="S34" s="229">
        <v>204.566709</v>
      </c>
      <c r="T34" s="251">
        <v>216.520442</v>
      </c>
      <c r="U34" s="251">
        <v>246.86001999999999</v>
      </c>
      <c r="V34" s="251">
        <v>199.923754</v>
      </c>
      <c r="W34" s="251">
        <v>190.145274</v>
      </c>
    </row>
    <row r="35" spans="1:23">
      <c r="B35" s="185" t="s">
        <v>90</v>
      </c>
      <c r="C35" s="145">
        <f>'CONTAINERS OP.'!C10</f>
        <v>532</v>
      </c>
      <c r="D35" s="144">
        <f>'CONTAINERS OP.'!D10</f>
        <v>574</v>
      </c>
      <c r="E35" s="144">
        <f>'CONTAINERS OP.'!E10</f>
        <v>524.33837677000008</v>
      </c>
      <c r="F35" s="144">
        <f>'CONTAINERS OP.'!F10</f>
        <v>540.61225971999977</v>
      </c>
      <c r="G35" s="144">
        <f>'CONTAINERS OP.'!G10</f>
        <v>445</v>
      </c>
      <c r="H35" s="144">
        <f>'CONTAINERS OP.'!H10</f>
        <v>457</v>
      </c>
      <c r="I35" s="144">
        <f>'CONTAINERS OP.'!I10</f>
        <v>379</v>
      </c>
      <c r="J35" s="144">
        <f>'CONTAINERS OP.'!J10</f>
        <v>356</v>
      </c>
      <c r="K35" s="144">
        <v>348</v>
      </c>
      <c r="L35" s="144">
        <v>452</v>
      </c>
      <c r="M35" s="144">
        <v>524</v>
      </c>
      <c r="N35" s="144">
        <v>440</v>
      </c>
      <c r="O35" s="144">
        <v>478.07663100000002</v>
      </c>
      <c r="P35" s="144">
        <v>556.83460600000001</v>
      </c>
      <c r="Q35" s="144">
        <v>675.91083500000002</v>
      </c>
      <c r="R35" s="144">
        <v>592.42181000000005</v>
      </c>
      <c r="S35" s="144">
        <v>591.14629300000001</v>
      </c>
      <c r="T35" s="144">
        <v>668.83608600000002</v>
      </c>
      <c r="U35" s="144">
        <v>758.34474</v>
      </c>
      <c r="V35" s="144">
        <v>747.97051499999998</v>
      </c>
      <c r="W35" s="144">
        <v>686.97808799999996</v>
      </c>
    </row>
    <row r="36" spans="1:23" ht="15.75" customHeight="1">
      <c r="A36" s="41"/>
      <c r="B36" s="185" t="s">
        <v>91</v>
      </c>
      <c r="C36" s="57">
        <v>81.599999999999994</v>
      </c>
      <c r="D36" s="15">
        <v>96.4</v>
      </c>
      <c r="E36" s="15">
        <v>88.1</v>
      </c>
      <c r="F36" s="15">
        <v>82</v>
      </c>
      <c r="G36" s="15">
        <v>98.2</v>
      </c>
      <c r="H36" s="183">
        <v>101.2</v>
      </c>
      <c r="I36" s="15">
        <v>94.3</v>
      </c>
      <c r="J36" s="15">
        <v>90.2</v>
      </c>
      <c r="K36" s="252">
        <v>100.7</v>
      </c>
      <c r="L36" s="252">
        <v>102.3</v>
      </c>
      <c r="M36" s="252">
        <v>96.4</v>
      </c>
      <c r="N36" s="252">
        <v>98.6</v>
      </c>
      <c r="O36" s="252">
        <f>'[16]Tarifa TKU - RI'!$R$7</f>
        <v>98.280821670198051</v>
      </c>
      <c r="P36" s="252">
        <f>'[16]Tarifa TKU - RI'!$S$7</f>
        <v>102.9511741240655</v>
      </c>
      <c r="Q36" s="252">
        <v>99.4</v>
      </c>
      <c r="R36" s="252">
        <v>89.7</v>
      </c>
      <c r="S36" s="252">
        <v>101</v>
      </c>
      <c r="T36" s="252">
        <v>102.60039088321089</v>
      </c>
      <c r="U36" s="252">
        <v>104.04</v>
      </c>
      <c r="V36" s="252">
        <v>95.9</v>
      </c>
      <c r="W36" s="252">
        <v>99.1282850938954</v>
      </c>
    </row>
    <row r="37" spans="1:23">
      <c r="B37" s="185" t="s">
        <v>92</v>
      </c>
      <c r="C37" s="58">
        <f>'NORTH OP.'!C19</f>
        <v>2469.8279200000006</v>
      </c>
      <c r="D37" s="17">
        <f>'NORTH OP.'!D19</f>
        <v>1952</v>
      </c>
      <c r="E37" s="17">
        <f>'NORTH OP.'!E19</f>
        <v>3747</v>
      </c>
      <c r="F37" s="17">
        <f>'NORTH OP.'!F19</f>
        <v>3513.5803399999995</v>
      </c>
      <c r="G37" s="17">
        <f>'NORTH OP.'!G19</f>
        <v>2855</v>
      </c>
      <c r="H37" s="17">
        <f>'NORTH OP.'!H19</f>
        <v>3513</v>
      </c>
      <c r="I37" s="17">
        <f>'NORTH OP.'!I19</f>
        <v>4153</v>
      </c>
      <c r="J37" s="17">
        <f>'NORTH OP.'!J19</f>
        <v>2593</v>
      </c>
      <c r="K37" s="253">
        <f>'NORTH OP.'!K19</f>
        <v>2502</v>
      </c>
      <c r="L37" s="253">
        <f>'NORTH OP.'!L19</f>
        <v>3292</v>
      </c>
      <c r="M37" s="253">
        <f>'NORTH OP.'!M19</f>
        <v>3967</v>
      </c>
      <c r="N37" s="253">
        <f>'NORTH OP.'!N19</f>
        <v>3373</v>
      </c>
      <c r="O37" s="253">
        <f>'[16]Volume TU - RI'!$R$27</f>
        <v>2474.0040870000003</v>
      </c>
      <c r="P37" s="253">
        <f>'[16]Volume TU - RI'!$S$27</f>
        <v>2616.477249</v>
      </c>
      <c r="Q37" s="253">
        <v>3468</v>
      </c>
      <c r="R37" s="253">
        <v>2785.913215</v>
      </c>
      <c r="S37" s="253">
        <v>2820.3217649999997</v>
      </c>
      <c r="T37" s="253">
        <v>2627.4672009999999</v>
      </c>
      <c r="U37" s="253">
        <v>3099.9497759999995</v>
      </c>
      <c r="V37" s="253">
        <v>2665</v>
      </c>
      <c r="W37" s="253">
        <v>2545</v>
      </c>
    </row>
    <row r="38" spans="1:23">
      <c r="C38" s="166"/>
      <c r="D38" s="167"/>
      <c r="E38" s="167"/>
      <c r="F38" s="167"/>
      <c r="G38" s="167"/>
      <c r="H38" s="167"/>
      <c r="I38" s="167"/>
    </row>
    <row r="39" spans="1:23" ht="30" customHeight="1">
      <c r="B39" s="262" t="s">
        <v>94</v>
      </c>
      <c r="C39" s="262"/>
      <c r="D39" s="262"/>
      <c r="E39" s="262"/>
      <c r="F39" s="262"/>
      <c r="G39" s="262"/>
      <c r="H39" s="262"/>
      <c r="I39" s="262"/>
      <c r="J39" s="262"/>
      <c r="K39" s="262"/>
      <c r="L39" s="262"/>
      <c r="M39" s="262"/>
      <c r="N39" s="262"/>
      <c r="O39" s="262"/>
      <c r="P39" s="262"/>
      <c r="Q39" s="262"/>
      <c r="R39" s="262"/>
    </row>
    <row r="40" spans="1:23"/>
  </sheetData>
  <mergeCells count="2">
    <mergeCell ref="B5:B6"/>
    <mergeCell ref="B39:R39"/>
  </mergeCells>
  <pageMargins left="0.511811024" right="0.511811024" top="0.78740157499999996" bottom="0.78740157499999996" header="0.31496062000000002" footer="0.31496062000000002"/>
  <pageSetup orientation="landscape" r:id="rId1"/>
  <ignoredErrors>
    <ignoredError sqref="S10 Q10:R10 K20:L20 N20:P20 Q29:R29 S29 K29:P29" formulaRange="1"/>
    <ignoredError sqref="M20"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FD16"/>
  <sheetViews>
    <sheetView showGridLines="0" topLeftCell="B1" zoomScaleNormal="100" workbookViewId="0">
      <selection activeCell="W5" sqref="W5"/>
    </sheetView>
  </sheetViews>
  <sheetFormatPr defaultColWidth="15.140625" defaultRowHeight="15" zeroHeight="1" outlineLevelCol="1"/>
  <cols>
    <col min="1" max="1" width="2.85546875" style="76" customWidth="1"/>
    <col min="2" max="2" width="44.85546875" style="1" customWidth="1"/>
    <col min="3" max="7" width="12.140625" style="1" hidden="1" customWidth="1"/>
    <col min="8" max="10" width="12.7109375" style="1" hidden="1" customWidth="1"/>
    <col min="11" max="14" width="12.7109375" style="1" hidden="1" customWidth="1" outlineLevel="1"/>
    <col min="15" max="17" width="12" style="1" hidden="1" customWidth="1" outlineLevel="1"/>
    <col min="18" max="18" width="13.7109375" style="1" hidden="1" customWidth="1" outlineLevel="1"/>
    <col min="19" max="19" width="12.7109375" style="1" bestFit="1" customWidth="1" collapsed="1"/>
    <col min="20" max="21" width="14.7109375" style="1" customWidth="1"/>
    <col min="22" max="22" width="15.140625" style="1" customWidth="1"/>
    <col min="23" max="16383" width="15.140625" style="1"/>
    <col min="16384" max="16384" width="14.7109375" style="1" customWidth="1"/>
  </cols>
  <sheetData>
    <row r="1" spans="1:23">
      <c r="C1"/>
    </row>
    <row r="2" spans="1:23">
      <c r="C2"/>
    </row>
    <row r="3" spans="1:23">
      <c r="C3"/>
    </row>
    <row r="4" spans="1:23" ht="15" customHeight="1">
      <c r="B4" s="3"/>
      <c r="C4" s="23"/>
      <c r="D4" s="31"/>
      <c r="E4" s="31"/>
      <c r="G4" s="23"/>
      <c r="H4" s="31"/>
      <c r="I4" s="31"/>
    </row>
    <row r="5" spans="1:23">
      <c r="B5" s="261" t="s">
        <v>130</v>
      </c>
      <c r="C5" s="82" t="s">
        <v>95</v>
      </c>
      <c r="D5" s="81" t="s">
        <v>96</v>
      </c>
      <c r="E5" s="81" t="s">
        <v>97</v>
      </c>
      <c r="F5" s="81" t="s">
        <v>98</v>
      </c>
      <c r="G5" s="101" t="s">
        <v>99</v>
      </c>
      <c r="H5" s="81" t="s">
        <v>100</v>
      </c>
      <c r="I5" s="81" t="s">
        <v>101</v>
      </c>
      <c r="J5" s="81" t="s">
        <v>102</v>
      </c>
      <c r="K5" s="81" t="s">
        <v>63</v>
      </c>
      <c r="L5" s="81" t="s">
        <v>64</v>
      </c>
      <c r="M5" s="81" t="s">
        <v>65</v>
      </c>
      <c r="N5" s="81" t="s">
        <v>66</v>
      </c>
      <c r="O5" s="81" t="s">
        <v>67</v>
      </c>
      <c r="P5" s="81" t="s">
        <v>68</v>
      </c>
      <c r="Q5" s="81" t="s">
        <v>244</v>
      </c>
      <c r="R5" s="81" t="s">
        <v>251</v>
      </c>
      <c r="S5" s="225" t="s">
        <v>254</v>
      </c>
      <c r="T5" s="225" t="s">
        <v>256</v>
      </c>
      <c r="U5" s="225" t="s">
        <v>258</v>
      </c>
      <c r="V5" s="225" t="s">
        <v>270</v>
      </c>
      <c r="W5" s="225" t="s">
        <v>272</v>
      </c>
    </row>
    <row r="6" spans="1:23">
      <c r="B6" s="261"/>
      <c r="C6" s="84" t="s">
        <v>103</v>
      </c>
      <c r="D6" s="102" t="s">
        <v>103</v>
      </c>
      <c r="E6" s="102" t="s">
        <v>103</v>
      </c>
      <c r="F6" s="102" t="s">
        <v>103</v>
      </c>
      <c r="G6" s="102" t="s">
        <v>103</v>
      </c>
      <c r="H6" s="114" t="s">
        <v>69</v>
      </c>
      <c r="I6" s="114" t="s">
        <v>69</v>
      </c>
      <c r="J6" s="114" t="s">
        <v>69</v>
      </c>
      <c r="K6" s="114" t="s">
        <v>69</v>
      </c>
      <c r="L6" s="114" t="s">
        <v>69</v>
      </c>
      <c r="M6" s="114" t="s">
        <v>69</v>
      </c>
      <c r="N6" s="114" t="s">
        <v>69</v>
      </c>
      <c r="O6" s="114" t="s">
        <v>69</v>
      </c>
      <c r="P6" s="114" t="s">
        <v>69</v>
      </c>
      <c r="Q6" s="114" t="s">
        <v>69</v>
      </c>
      <c r="R6" s="114" t="s">
        <v>69</v>
      </c>
      <c r="S6" s="114" t="s">
        <v>69</v>
      </c>
      <c r="T6" s="114" t="s">
        <v>69</v>
      </c>
      <c r="U6" s="114" t="s">
        <v>69</v>
      </c>
      <c r="V6" s="114" t="s">
        <v>69</v>
      </c>
      <c r="W6" s="114" t="s">
        <v>69</v>
      </c>
    </row>
    <row r="7" spans="1:23">
      <c r="B7" s="5" t="str">
        <f>'OPERATIONAL FIGURES'!B7</f>
        <v>(IN R$ MILLION)</v>
      </c>
      <c r="C7" s="84" t="s">
        <v>2</v>
      </c>
      <c r="D7" s="83" t="s">
        <v>70</v>
      </c>
      <c r="E7" s="83" t="s">
        <v>72</v>
      </c>
      <c r="F7" s="83" t="s">
        <v>5</v>
      </c>
      <c r="G7" s="103" t="s">
        <v>2</v>
      </c>
      <c r="H7" s="83" t="s">
        <v>70</v>
      </c>
      <c r="I7" s="83" t="s">
        <v>72</v>
      </c>
      <c r="J7" s="116" t="s">
        <v>5</v>
      </c>
      <c r="K7" s="103" t="s">
        <v>2</v>
      </c>
      <c r="L7" s="103" t="s">
        <v>70</v>
      </c>
      <c r="M7" s="103" t="s">
        <v>72</v>
      </c>
      <c r="N7" s="103" t="s">
        <v>5</v>
      </c>
      <c r="O7" s="103" t="s">
        <v>2</v>
      </c>
      <c r="P7" s="103" t="str">
        <f>'OPERATIONAL FIGURES'!P7</f>
        <v>(Apr-Jun)</v>
      </c>
      <c r="Q7" s="103" t="str">
        <f>'OPERATIONAL FIGURES'!Q7</f>
        <v>(Jul-Sep)</v>
      </c>
      <c r="R7" s="103" t="str">
        <f>'OPERATIONAL FIGURES'!R7</f>
        <v>(Oct-Dec)</v>
      </c>
      <c r="S7" s="227" t="s">
        <v>2</v>
      </c>
      <c r="T7" s="227" t="s">
        <v>70</v>
      </c>
      <c r="U7" s="227" t="s">
        <v>71</v>
      </c>
      <c r="V7" s="227" t="s">
        <v>72</v>
      </c>
      <c r="W7" s="227" t="s">
        <v>2</v>
      </c>
    </row>
    <row r="8" spans="1:23" s="12" customFormat="1">
      <c r="A8" s="18"/>
      <c r="B8" s="6" t="s">
        <v>13</v>
      </c>
      <c r="C8" s="98">
        <f t="shared" ref="C8:J8" si="0">SUM(C9:C10)</f>
        <v>301</v>
      </c>
      <c r="D8" s="7">
        <f t="shared" si="0"/>
        <v>563.30814906000001</v>
      </c>
      <c r="E8" s="7">
        <f t="shared" si="0"/>
        <v>479.31827037000164</v>
      </c>
      <c r="F8" s="7">
        <f t="shared" si="0"/>
        <v>515.29999999999995</v>
      </c>
      <c r="G8" s="7">
        <f t="shared" si="0"/>
        <v>406</v>
      </c>
      <c r="H8" s="7">
        <f t="shared" si="0"/>
        <v>599.1</v>
      </c>
      <c r="I8" s="7">
        <f t="shared" si="0"/>
        <v>440.90000000000003</v>
      </c>
      <c r="J8" s="7">
        <f t="shared" si="0"/>
        <v>480.1</v>
      </c>
      <c r="K8" s="7">
        <f t="shared" ref="K8:O8" si="1">SUM(K9:K10)</f>
        <v>471.9</v>
      </c>
      <c r="L8" s="7">
        <f t="shared" si="1"/>
        <v>478.1</v>
      </c>
      <c r="M8" s="7">
        <f t="shared" si="1"/>
        <v>473.8</v>
      </c>
      <c r="N8" s="7">
        <f t="shared" si="1"/>
        <v>730</v>
      </c>
      <c r="O8" s="7">
        <f t="shared" si="1"/>
        <v>483.70000000000005</v>
      </c>
      <c r="P8" s="7">
        <f t="shared" ref="P8" si="2">SUM(P9:P10)</f>
        <v>559.1</v>
      </c>
      <c r="Q8" s="45">
        <v>551.4</v>
      </c>
      <c r="R8" s="45">
        <v>419.13620858000002</v>
      </c>
      <c r="S8" s="45">
        <v>535.19774193000001</v>
      </c>
      <c r="T8" s="45">
        <v>440.48579545999996</v>
      </c>
      <c r="U8" s="45">
        <v>390.4</v>
      </c>
      <c r="V8" s="45">
        <v>636.9165395</v>
      </c>
      <c r="W8" s="45">
        <v>561.1</v>
      </c>
    </row>
    <row r="9" spans="1:23" s="12" customFormat="1">
      <c r="A9" s="76"/>
      <c r="B9" s="23" t="s">
        <v>104</v>
      </c>
      <c r="C9" s="99">
        <v>229.6</v>
      </c>
      <c r="D9" s="9">
        <v>172.45814906000001</v>
      </c>
      <c r="E9" s="9">
        <v>215.05326038000175</v>
      </c>
      <c r="F9" s="9">
        <v>223.1</v>
      </c>
      <c r="G9" s="9">
        <v>148</v>
      </c>
      <c r="H9" s="9">
        <v>197</v>
      </c>
      <c r="I9" s="9">
        <v>139.30000000000001</v>
      </c>
      <c r="J9" s="9">
        <v>162.1</v>
      </c>
      <c r="K9" s="9">
        <v>164.4</v>
      </c>
      <c r="L9" s="9">
        <v>192.5</v>
      </c>
      <c r="M9">
        <v>233.9</v>
      </c>
      <c r="N9" s="12">
        <v>187.6</v>
      </c>
      <c r="O9" s="12">
        <v>214.4</v>
      </c>
      <c r="P9" s="12">
        <v>206.4</v>
      </c>
      <c r="Q9" s="12">
        <v>186.5</v>
      </c>
      <c r="R9" s="154">
        <v>190.40311696000003</v>
      </c>
      <c r="S9" s="154">
        <v>219.41929500999998</v>
      </c>
      <c r="T9" s="154">
        <v>244.38772494999998</v>
      </c>
      <c r="U9" s="154">
        <v>226.8</v>
      </c>
      <c r="V9" s="154">
        <v>196.38412471000004</v>
      </c>
      <c r="W9" s="154">
        <v>212.7</v>
      </c>
    </row>
    <row r="10" spans="1:23" s="12" customFormat="1">
      <c r="A10" s="76"/>
      <c r="B10" s="23" t="s">
        <v>105</v>
      </c>
      <c r="C10" s="99">
        <v>71.400000000000006</v>
      </c>
      <c r="D10" s="9">
        <v>390.85</v>
      </c>
      <c r="E10" s="9">
        <v>264.2650099899999</v>
      </c>
      <c r="F10" s="9">
        <v>292.2</v>
      </c>
      <c r="G10" s="9">
        <v>258</v>
      </c>
      <c r="H10" s="9">
        <v>402.1</v>
      </c>
      <c r="I10" s="9">
        <v>301.60000000000002</v>
      </c>
      <c r="J10" s="9">
        <v>318</v>
      </c>
      <c r="K10" s="9">
        <v>307.5</v>
      </c>
      <c r="L10" s="9">
        <v>285.60000000000002</v>
      </c>
      <c r="M10">
        <v>239.9</v>
      </c>
      <c r="N10" s="12">
        <v>542.4</v>
      </c>
      <c r="O10" s="12">
        <v>269.3</v>
      </c>
      <c r="P10" s="12">
        <v>352.7</v>
      </c>
      <c r="Q10" s="12">
        <v>364.9</v>
      </c>
      <c r="R10" s="154">
        <v>228.73309162000001</v>
      </c>
      <c r="S10" s="154">
        <v>315.77844692000002</v>
      </c>
      <c r="T10" s="154">
        <v>196.09807050999999</v>
      </c>
      <c r="U10" s="154">
        <v>163.6</v>
      </c>
      <c r="V10" s="154">
        <v>440.53241478999996</v>
      </c>
      <c r="W10" s="154">
        <v>348.2</v>
      </c>
    </row>
    <row r="11" spans="1:23">
      <c r="C11" s="166"/>
      <c r="D11" s="167"/>
      <c r="E11" s="167"/>
      <c r="F11" s="167"/>
      <c r="G11" s="167"/>
      <c r="H11" s="167"/>
    </row>
    <row r="12" spans="1:23">
      <c r="C12" s="168"/>
      <c r="G12" s="167"/>
    </row>
    <row r="13" spans="1:23">
      <c r="B13" s="80" t="str">
        <f>'OPERATIONAL FIGURES'!B39:R39</f>
        <v>Note1¹: The results of Rumo start to consolidate ALL from April 1, 2015, prior periods reflect the combined results of the two companies</v>
      </c>
    </row>
    <row r="14" spans="1:23"/>
    <row r="15" spans="1:23">
      <c r="A15" s="18"/>
    </row>
    <row r="16" spans="1:23"/>
  </sheetData>
  <mergeCells count="1">
    <mergeCell ref="B5:B6"/>
  </mergeCells>
  <pageMargins left="0.511811024" right="0.511811024" top="0.78740157499999996" bottom="0.78740157499999996" header="0.31496062000000002" footer="0.31496062000000002"/>
  <pageSetup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48"/>
  <sheetViews>
    <sheetView showGridLines="0" topLeftCell="A5" zoomScaleNormal="100" workbookViewId="0">
      <pane xSplit="2" ySplit="3" topLeftCell="S8" activePane="bottomRight" state="frozen"/>
      <selection activeCell="A5" sqref="A5"/>
      <selection pane="topRight" activeCell="C5" sqref="C5"/>
      <selection pane="bottomLeft" activeCell="A8" sqref="A8"/>
      <selection pane="bottomRight" activeCell="W5" sqref="W5"/>
    </sheetView>
  </sheetViews>
  <sheetFormatPr defaultColWidth="9.140625" defaultRowHeight="15" zeroHeight="1" outlineLevelCol="1"/>
  <cols>
    <col min="1" max="1" width="2.85546875" style="76" customWidth="1"/>
    <col min="2" max="2" width="62" style="1" customWidth="1"/>
    <col min="3" max="4" width="12.140625" style="1" hidden="1" customWidth="1"/>
    <col min="5" max="10" width="12" style="1" hidden="1" customWidth="1"/>
    <col min="11" max="12" width="12" style="1" hidden="1" customWidth="1" outlineLevel="1"/>
    <col min="13" max="13" width="12.42578125" style="1" hidden="1" customWidth="1" outlineLevel="1"/>
    <col min="14" max="18" width="12" style="1" hidden="1" customWidth="1" outlineLevel="1"/>
    <col min="19" max="19" width="14.7109375" style="1" customWidth="1" collapsed="1"/>
    <col min="20" max="22" width="14.7109375" style="1" customWidth="1"/>
    <col min="23" max="23" width="11.85546875" style="1" customWidth="1"/>
    <col min="24" max="16384" width="9.140625" style="1"/>
  </cols>
  <sheetData>
    <row r="1" spans="1:23">
      <c r="C1" s="88"/>
    </row>
    <row r="2" spans="1:23">
      <c r="C2" s="88"/>
    </row>
    <row r="3" spans="1:23">
      <c r="C3" s="88"/>
    </row>
    <row r="4" spans="1:23" ht="15" customHeight="1">
      <c r="B4" s="3"/>
      <c r="C4" s="23"/>
      <c r="D4" s="31"/>
      <c r="G4" s="23"/>
      <c r="H4" s="31"/>
    </row>
    <row r="5" spans="1:23">
      <c r="B5" s="261" t="s">
        <v>106</v>
      </c>
      <c r="C5" s="82" t="s">
        <v>95</v>
      </c>
      <c r="D5" s="81" t="s">
        <v>96</v>
      </c>
      <c r="E5" s="81" t="s">
        <v>97</v>
      </c>
      <c r="F5" s="81" t="s">
        <v>98</v>
      </c>
      <c r="G5" s="81" t="s">
        <v>99</v>
      </c>
      <c r="H5" s="81" t="s">
        <v>100</v>
      </c>
      <c r="I5" s="81" t="s">
        <v>101</v>
      </c>
      <c r="J5" s="81" t="s">
        <v>102</v>
      </c>
      <c r="K5" s="81" t="s">
        <v>63</v>
      </c>
      <c r="L5" s="81" t="s">
        <v>64</v>
      </c>
      <c r="M5" s="81" t="s">
        <v>65</v>
      </c>
      <c r="N5" s="81" t="s">
        <v>66</v>
      </c>
      <c r="O5" s="81" t="s">
        <v>67</v>
      </c>
      <c r="P5" s="81" t="s">
        <v>68</v>
      </c>
      <c r="Q5" s="81" t="s">
        <v>244</v>
      </c>
      <c r="R5" s="225" t="s">
        <v>251</v>
      </c>
      <c r="S5" s="225" t="s">
        <v>254</v>
      </c>
      <c r="T5" s="225" t="s">
        <v>256</v>
      </c>
      <c r="U5" s="225" t="s">
        <v>258</v>
      </c>
      <c r="V5" s="225" t="s">
        <v>270</v>
      </c>
      <c r="W5" s="225" t="s">
        <v>271</v>
      </c>
    </row>
    <row r="6" spans="1:23">
      <c r="B6" s="261"/>
      <c r="C6" s="115" t="str">
        <f>CAPEX!C6</f>
        <v>Combined</v>
      </c>
      <c r="D6" s="114" t="str">
        <f>CAPEX!D6</f>
        <v>Combined</v>
      </c>
      <c r="E6" s="114" t="str">
        <f>CAPEX!E6</f>
        <v>Combined</v>
      </c>
      <c r="F6" s="114" t="str">
        <f>CAPEX!F6</f>
        <v>Combined</v>
      </c>
      <c r="G6" s="114" t="str">
        <f>CAPEX!G6</f>
        <v>Combined</v>
      </c>
      <c r="H6" s="114" t="str">
        <f>CAPEX!H6</f>
        <v>Consolidated</v>
      </c>
      <c r="I6" s="114" t="str">
        <f>CAPEX!I6</f>
        <v>Consolidated</v>
      </c>
      <c r="J6" s="114" t="str">
        <f>CAPEX!J6</f>
        <v>Consolidated</v>
      </c>
      <c r="K6" s="114" t="str">
        <f>CAPEX!K6</f>
        <v>Consolidated</v>
      </c>
      <c r="L6" s="114" t="str">
        <f>CAPEX!L6</f>
        <v>Consolidated</v>
      </c>
      <c r="M6" s="114" t="str">
        <f>CAPEX!M6</f>
        <v>Consolidated</v>
      </c>
      <c r="N6" s="114" t="str">
        <f>CAPEX!N6</f>
        <v>Consolidated</v>
      </c>
      <c r="O6" s="114" t="str">
        <f>CAPEX!O6</f>
        <v>Consolidated</v>
      </c>
      <c r="P6" s="114" t="str">
        <f>CAPEX!O6</f>
        <v>Consolidated</v>
      </c>
      <c r="Q6" s="114" t="str">
        <f>CAPEX!R6</f>
        <v>Consolidated</v>
      </c>
      <c r="R6" s="226" t="s">
        <v>69</v>
      </c>
      <c r="S6" s="226" t="s">
        <v>69</v>
      </c>
      <c r="T6" s="114" t="s">
        <v>69</v>
      </c>
      <c r="U6" s="114" t="s">
        <v>69</v>
      </c>
      <c r="V6" s="114" t="s">
        <v>69</v>
      </c>
      <c r="W6" s="114" t="s">
        <v>36</v>
      </c>
    </row>
    <row r="7" spans="1:23" ht="15" customHeight="1">
      <c r="B7" s="5" t="str">
        <f>'OPERATIONAL FIGURES'!B7</f>
        <v>(IN R$ MILLION)</v>
      </c>
      <c r="C7" s="115" t="str">
        <f>CAPEX!C7</f>
        <v>(Jan-Mar)</v>
      </c>
      <c r="D7" s="85" t="str">
        <f>CAPEX!D7</f>
        <v>(Apr-Jun)</v>
      </c>
      <c r="E7" s="85" t="str">
        <f>CAPEX!E7</f>
        <v>(Oct-Dec)</v>
      </c>
      <c r="F7" s="116" t="str">
        <f>CAPEX!F7</f>
        <v>(Out-Dez)</v>
      </c>
      <c r="G7" s="116" t="str">
        <f>CAPEX!G7</f>
        <v>(Jan-Mar)</v>
      </c>
      <c r="H7" s="83" t="str">
        <f>CAPEX!H7</f>
        <v>(Apr-Jun)</v>
      </c>
      <c r="I7" s="83" t="str">
        <f>CAPEX!I7</f>
        <v>(Oct-Dec)</v>
      </c>
      <c r="J7" s="116" t="str">
        <f>CAPEX!J7</f>
        <v>(Out-Dez)</v>
      </c>
      <c r="K7" s="103" t="str">
        <f>CAPEX!K7</f>
        <v>(Jan-Mar)</v>
      </c>
      <c r="L7" s="103" t="str">
        <f>CAPEX!L7</f>
        <v>(Apr-Jun)</v>
      </c>
      <c r="M7" s="103" t="str">
        <f>CAPEX!M7</f>
        <v>(Oct-Dec)</v>
      </c>
      <c r="N7" s="103" t="str">
        <f>CAPEX!N7</f>
        <v>(Out-Dez)</v>
      </c>
      <c r="O7" s="103" t="str">
        <f>CAPEX!O7</f>
        <v>(Jan-Mar)</v>
      </c>
      <c r="P7" s="103" t="s">
        <v>70</v>
      </c>
      <c r="Q7" s="103" t="s">
        <v>71</v>
      </c>
      <c r="R7" s="227" t="s">
        <v>72</v>
      </c>
      <c r="S7" s="227" t="s">
        <v>2</v>
      </c>
      <c r="T7" s="227" t="s">
        <v>70</v>
      </c>
      <c r="U7" s="227" t="s">
        <v>71</v>
      </c>
      <c r="V7" s="227" t="s">
        <v>72</v>
      </c>
      <c r="W7" s="227" t="s">
        <v>2</v>
      </c>
    </row>
    <row r="8" spans="1:23">
      <c r="B8" s="6" t="s">
        <v>107</v>
      </c>
      <c r="C8" s="62">
        <v>970.13850905679988</v>
      </c>
      <c r="D8" s="7">
        <v>1220.2850000000003</v>
      </c>
      <c r="E8" s="7">
        <v>1357.65</v>
      </c>
      <c r="F8" s="7">
        <v>1254.3027864996498</v>
      </c>
      <c r="G8" s="7">
        <v>1185.8599999999999</v>
      </c>
      <c r="H8" s="7">
        <v>1376.2</v>
      </c>
      <c r="I8" s="7">
        <v>1437.8</v>
      </c>
      <c r="J8" s="7">
        <v>1014.6</v>
      </c>
      <c r="K8" s="7">
        <v>1199.1500000000001</v>
      </c>
      <c r="L8" s="7">
        <v>1506.1</v>
      </c>
      <c r="M8" s="7">
        <v>1648.94</v>
      </c>
      <c r="N8" s="7">
        <v>1592.1</v>
      </c>
      <c r="O8" s="7">
        <v>1396.7170103199999</v>
      </c>
      <c r="P8" s="7">
        <f>'[17]E. CONSOLIDADO (BOOK)'!$S$12+0.1</f>
        <v>1664.5389192099997</v>
      </c>
      <c r="Q8" s="7">
        <v>1877.1</v>
      </c>
      <c r="R8" s="233">
        <v>1646.5964300699995</v>
      </c>
      <c r="S8" s="233">
        <v>1634.9459440799999</v>
      </c>
      <c r="T8" s="233">
        <v>1728.7399448799999</v>
      </c>
      <c r="U8" s="233">
        <v>2059.8639308500001</v>
      </c>
      <c r="V8" s="233">
        <v>1664.2897534800006</v>
      </c>
      <c r="W8" s="233">
        <v>1424</v>
      </c>
    </row>
    <row r="9" spans="1:23">
      <c r="A9" s="18"/>
      <c r="B9" s="6" t="s">
        <v>108</v>
      </c>
      <c r="C9" s="62">
        <f t="shared" ref="C9:I9" si="0">SUM(C10:C19)</f>
        <v>-702.62043520267162</v>
      </c>
      <c r="D9" s="7">
        <f t="shared" si="0"/>
        <v>-765.98946543094451</v>
      </c>
      <c r="E9" s="7">
        <f t="shared" si="0"/>
        <v>-921.34000000000015</v>
      </c>
      <c r="F9" s="7">
        <f t="shared" si="0"/>
        <v>-938.04290621473058</v>
      </c>
      <c r="G9" s="7">
        <f>SUM(G10:G19)</f>
        <v>-871.05</v>
      </c>
      <c r="H9" s="7">
        <f>SUM(H10:H19)</f>
        <v>-907.4799999999999</v>
      </c>
      <c r="I9" s="7">
        <f t="shared" si="0"/>
        <v>-938.96000000000015</v>
      </c>
      <c r="J9" s="7">
        <f t="shared" ref="J9:N9" si="1">SUM(J10:J19)</f>
        <v>-1051.5000000000002</v>
      </c>
      <c r="K9" s="7">
        <f t="shared" si="1"/>
        <v>-930.84999999999991</v>
      </c>
      <c r="L9" s="7">
        <f t="shared" si="1"/>
        <v>-989.33999999999992</v>
      </c>
      <c r="M9" s="7">
        <f t="shared" si="1"/>
        <v>-1090.3999999999999</v>
      </c>
      <c r="N9" s="7">
        <f t="shared" si="1"/>
        <v>-1210.4000000000001</v>
      </c>
      <c r="O9" s="7">
        <v>-1000.6806802811673</v>
      </c>
      <c r="P9" s="7">
        <f>SUM(P10:P19)</f>
        <v>-1116.4406116843372</v>
      </c>
      <c r="Q9" s="7">
        <v>-1198.8</v>
      </c>
      <c r="R9" s="233">
        <v>-1149.6999999999998</v>
      </c>
      <c r="S9" s="233">
        <f>SUM(S10:S19)</f>
        <v>-1159.3677806906001</v>
      </c>
      <c r="T9" s="233">
        <v>-1140.9315499960926</v>
      </c>
      <c r="U9" s="233">
        <v>-1238.185569481946</v>
      </c>
      <c r="V9" s="233">
        <v>-1092</v>
      </c>
      <c r="W9" s="233">
        <v>-1070.2261246701</v>
      </c>
    </row>
    <row r="10" spans="1:23">
      <c r="B10" s="23" t="s">
        <v>82</v>
      </c>
      <c r="C10" s="65">
        <v>-153.80000000000001</v>
      </c>
      <c r="D10" s="9">
        <v>-183.17564751432994</v>
      </c>
      <c r="E10" s="9">
        <v>-202.84</v>
      </c>
      <c r="F10" s="9">
        <v>-211.9246393599999</v>
      </c>
      <c r="G10" s="9">
        <f>-175.65</f>
        <v>-175.65</v>
      </c>
      <c r="H10" s="9">
        <v>-184.14</v>
      </c>
      <c r="I10" s="9">
        <v>-191.4</v>
      </c>
      <c r="J10" s="9">
        <f>-134.75</f>
        <v>-134.75</v>
      </c>
      <c r="K10" s="9">
        <f>-160.45</f>
        <v>-160.44999999999999</v>
      </c>
      <c r="L10" s="9">
        <v>-186.1</v>
      </c>
      <c r="M10" s="9">
        <v>-218.1</v>
      </c>
      <c r="N10" s="9">
        <v>-228</v>
      </c>
      <c r="O10" s="9">
        <v>-208.37073807045201</v>
      </c>
      <c r="P10" s="9">
        <f>'[18]Custos Consolidados'!$S$8</f>
        <v>-238.3097111201962</v>
      </c>
      <c r="Q10" s="9">
        <v>-270.89999999999998</v>
      </c>
      <c r="R10" s="235">
        <v>-254.9</v>
      </c>
      <c r="S10" s="235">
        <v>-228</v>
      </c>
      <c r="T10" s="235">
        <v>-241</v>
      </c>
      <c r="U10" s="235">
        <v>-271.39999999999998</v>
      </c>
      <c r="V10" s="235">
        <v>-255.64060607333997</v>
      </c>
      <c r="W10" s="235">
        <v>-210</v>
      </c>
    </row>
    <row r="11" spans="1:23">
      <c r="B11" s="23" t="s">
        <v>109</v>
      </c>
      <c r="C11" s="65">
        <v>-172.53917926451163</v>
      </c>
      <c r="D11" s="9">
        <v>-176.78199673148475</v>
      </c>
      <c r="E11" s="9">
        <f>-193</f>
        <v>-193</v>
      </c>
      <c r="F11" s="9">
        <v>-213.25424359888069</v>
      </c>
      <c r="G11" s="9">
        <v>-206.2</v>
      </c>
      <c r="H11" s="170">
        <v>-212.94</v>
      </c>
      <c r="I11" s="9">
        <v>-222.8</v>
      </c>
      <c r="J11" s="9">
        <v>-470.95</v>
      </c>
      <c r="K11" s="9">
        <v>-287.39999999999998</v>
      </c>
      <c r="L11" s="9">
        <v>-298.8</v>
      </c>
      <c r="M11" s="9">
        <v>-303.60000000000002</v>
      </c>
      <c r="N11" s="9">
        <v>-447.5</v>
      </c>
      <c r="O11" s="9">
        <v>-329.12425503200001</v>
      </c>
      <c r="P11" s="9">
        <f>'[17]4. Consolidado'!$S$19+0.14</f>
        <v>-363.78992135999999</v>
      </c>
      <c r="Q11" s="9">
        <v>-352.6</v>
      </c>
      <c r="R11" s="235">
        <v>-365</v>
      </c>
      <c r="S11" s="235">
        <v>-421.5</v>
      </c>
      <c r="T11" s="235">
        <v>-414.9</v>
      </c>
      <c r="U11" s="235">
        <v>-440.83660183811133</v>
      </c>
      <c r="V11" s="235">
        <v>24</v>
      </c>
      <c r="W11" s="235">
        <v>-393</v>
      </c>
    </row>
    <row r="12" spans="1:23">
      <c r="B12" s="23" t="s">
        <v>110</v>
      </c>
      <c r="C12" s="65">
        <v>-102.70481445788002</v>
      </c>
      <c r="D12" s="9">
        <v>-85.592313392860007</v>
      </c>
      <c r="E12" s="9">
        <f>-58.1-121.7</f>
        <v>-179.8</v>
      </c>
      <c r="F12" s="9">
        <f>-69.3-118.8</f>
        <v>-188.1</v>
      </c>
      <c r="G12" s="9">
        <v>-115.5</v>
      </c>
      <c r="H12" s="22">
        <f>-41.2-99.5</f>
        <v>-140.69999999999999</v>
      </c>
      <c r="I12" s="22">
        <f>-(112.3+43.2)</f>
        <v>-155.5</v>
      </c>
      <c r="J12" s="22">
        <f>-32.4-59.1</f>
        <v>-91.5</v>
      </c>
      <c r="K12" s="22">
        <f>-40.5-77.3</f>
        <v>-117.8</v>
      </c>
      <c r="L12" s="22">
        <f>-51.6-99.3</f>
        <v>-150.9</v>
      </c>
      <c r="M12" s="22">
        <f>-(155.6+57.7)</f>
        <v>-213.3</v>
      </c>
      <c r="N12" s="22">
        <v>-172.3</v>
      </c>
      <c r="O12" s="22">
        <v>-111.76928341974647</v>
      </c>
      <c r="P12" s="22">
        <f>SUM('[18]Custos Consolidados'!$S$9:$S$10)+0.04</f>
        <v>-148.1633897220261</v>
      </c>
      <c r="Q12" s="9">
        <v>-183.8</v>
      </c>
      <c r="R12" s="235">
        <v>-149.19999999999999</v>
      </c>
      <c r="S12" s="235">
        <v>-190.2</v>
      </c>
      <c r="T12" s="235">
        <v>-163</v>
      </c>
      <c r="U12" s="235">
        <v>-186.3</v>
      </c>
      <c r="V12" s="235">
        <v>-158.49467763021005</v>
      </c>
      <c r="W12" s="235">
        <v>-158</v>
      </c>
    </row>
    <row r="13" spans="1:23">
      <c r="B13" s="23" t="s">
        <v>111</v>
      </c>
      <c r="C13" s="65">
        <v>-12.742214849999982</v>
      </c>
      <c r="D13" s="9">
        <v>-65.016027270000038</v>
      </c>
      <c r="E13" s="9">
        <v>-45.3</v>
      </c>
      <c r="F13" s="9">
        <v>-67.281644970000016</v>
      </c>
      <c r="G13" s="9">
        <f>-61.4</f>
        <v>-61.4</v>
      </c>
      <c r="H13" s="9">
        <v>-53.3</v>
      </c>
      <c r="I13" s="9">
        <v>-49.1</v>
      </c>
      <c r="J13" s="9">
        <f>-60.2</f>
        <v>-60.2</v>
      </c>
      <c r="K13" s="9">
        <v>-48.4</v>
      </c>
      <c r="L13" s="9">
        <v>-41.2</v>
      </c>
      <c r="M13" s="9">
        <v>-39.299999999999997</v>
      </c>
      <c r="N13" s="9">
        <v>-31.9</v>
      </c>
      <c r="O13" s="9">
        <v>-24.515445135850527</v>
      </c>
      <c r="P13" s="9">
        <f>'[18]Custos Consolidados'!$S$13</f>
        <v>-33.162718543192511</v>
      </c>
      <c r="Q13" s="9">
        <v>-33.200000000000003</v>
      </c>
      <c r="R13" s="235">
        <v>-36.5</v>
      </c>
      <c r="S13" s="235">
        <v>-34.1</v>
      </c>
      <c r="T13" s="235">
        <v>-39</v>
      </c>
      <c r="U13" s="235">
        <v>-36.072120679320797</v>
      </c>
      <c r="V13" s="235">
        <v>-41.852120446333601</v>
      </c>
      <c r="W13" s="235">
        <v>-32</v>
      </c>
    </row>
    <row r="14" spans="1:23">
      <c r="B14" s="23" t="s">
        <v>273</v>
      </c>
      <c r="C14" s="65"/>
      <c r="D14" s="9"/>
      <c r="E14" s="9"/>
      <c r="F14" s="9"/>
      <c r="G14" s="9"/>
      <c r="H14" s="9"/>
      <c r="I14" s="9"/>
      <c r="J14" s="9"/>
      <c r="K14" s="9"/>
      <c r="L14" s="9"/>
      <c r="M14" s="9"/>
      <c r="N14" s="9"/>
      <c r="O14" s="9"/>
      <c r="P14" s="9"/>
      <c r="Q14" s="9"/>
      <c r="R14" s="235"/>
      <c r="S14" s="235">
        <v>-39.667780690599997</v>
      </c>
      <c r="T14" s="235">
        <v>-41.9204386165</v>
      </c>
      <c r="U14" s="235">
        <v>-46.639077728700002</v>
      </c>
      <c r="V14" s="235">
        <v>-41.130076141540002</v>
      </c>
      <c r="W14" s="235">
        <v>-43.226124670100198</v>
      </c>
    </row>
    <row r="15" spans="1:23">
      <c r="B15" s="23" t="s">
        <v>112</v>
      </c>
      <c r="C15" s="65">
        <v>-99.843741389999977</v>
      </c>
      <c r="D15" s="9">
        <v>-112.26908783999981</v>
      </c>
      <c r="E15" s="9">
        <v>-137.5</v>
      </c>
      <c r="F15" s="9">
        <v>-114.71072588584997</v>
      </c>
      <c r="G15" s="9">
        <v>-107.9</v>
      </c>
      <c r="H15" s="9">
        <v>-140.19999999999999</v>
      </c>
      <c r="I15" s="9">
        <f>-126.5</f>
        <v>-126.5</v>
      </c>
      <c r="J15" s="9">
        <f>-118.7</f>
        <v>-118.7</v>
      </c>
      <c r="K15" s="9">
        <f>-137.3</f>
        <v>-137.30000000000001</v>
      </c>
      <c r="L15" s="9">
        <v>-168</v>
      </c>
      <c r="M15" s="9">
        <v>-162.30000000000001</v>
      </c>
      <c r="N15" s="9">
        <v>-168.1</v>
      </c>
      <c r="O15" s="9">
        <v>-166.52741881572479</v>
      </c>
      <c r="P15" s="9">
        <f>'[18]Custos Consolidados'!$S$14</f>
        <v>-173.50723126189206</v>
      </c>
      <c r="Q15" s="9">
        <v>-175.1</v>
      </c>
      <c r="R15" s="235">
        <v>-189.3</v>
      </c>
      <c r="S15" s="235">
        <v>-184.2</v>
      </c>
      <c r="T15" s="235">
        <v>-193</v>
      </c>
      <c r="U15" s="235">
        <v>-194.37684696451382</v>
      </c>
      <c r="V15" s="235">
        <v>-185.4</v>
      </c>
      <c r="W15" s="235">
        <v>-188</v>
      </c>
    </row>
    <row r="16" spans="1:23">
      <c r="A16" s="18"/>
      <c r="B16" s="23" t="s">
        <v>113</v>
      </c>
      <c r="C16" s="65">
        <v>-46.089979170000014</v>
      </c>
      <c r="D16" s="9">
        <v>-47.379196720000003</v>
      </c>
      <c r="E16" s="9">
        <v>-47.5</v>
      </c>
      <c r="F16" s="9">
        <v>-52.116841059999999</v>
      </c>
      <c r="G16" s="9">
        <v>-50.8</v>
      </c>
      <c r="H16" s="9">
        <v>-51.9</v>
      </c>
      <c r="I16" s="9">
        <v>-49.2</v>
      </c>
      <c r="J16" s="9">
        <v>-49.6</v>
      </c>
      <c r="K16" s="9">
        <v>-51.4</v>
      </c>
      <c r="L16" s="9">
        <v>-47.8</v>
      </c>
      <c r="M16" s="9">
        <v>-50.1</v>
      </c>
      <c r="N16" s="9">
        <v>-52</v>
      </c>
      <c r="O16" s="9">
        <v>-51.686364827194794</v>
      </c>
      <c r="P16" s="9">
        <f>'[18]Custos Consolidados'!$S$15</f>
        <v>-55.077692064242513</v>
      </c>
      <c r="Q16" s="9">
        <v>-54.1</v>
      </c>
      <c r="R16" s="235">
        <v>-51.23</v>
      </c>
      <c r="S16" s="235">
        <v>-2</v>
      </c>
      <c r="T16" s="235" t="s">
        <v>22</v>
      </c>
      <c r="U16" s="235">
        <v>0</v>
      </c>
      <c r="V16" s="235">
        <v>-2.2040815301120031</v>
      </c>
      <c r="W16" s="235">
        <v>0</v>
      </c>
    </row>
    <row r="17" spans="1:23">
      <c r="B17" s="23" t="s">
        <v>114</v>
      </c>
      <c r="C17" s="65">
        <v>-11.76278376</v>
      </c>
      <c r="D17" s="9">
        <v>-13.85446651</v>
      </c>
      <c r="E17" s="9">
        <v>-14.6</v>
      </c>
      <c r="F17" s="9">
        <v>-13.638336360000098</v>
      </c>
      <c r="G17" s="9">
        <v>-14.2</v>
      </c>
      <c r="H17" s="9">
        <v>-17.100000000000001</v>
      </c>
      <c r="I17" s="9">
        <v>-19.8</v>
      </c>
      <c r="J17" s="9">
        <v>-12.7</v>
      </c>
      <c r="K17" s="9">
        <v>-15.3</v>
      </c>
      <c r="L17" s="9">
        <v>-17.8</v>
      </c>
      <c r="M17" s="9">
        <v>-17.3</v>
      </c>
      <c r="N17" s="9">
        <v>-10.5</v>
      </c>
      <c r="O17" s="9">
        <v>-9.7617663413870002</v>
      </c>
      <c r="P17" s="9">
        <f>'[18]Custos Consolidados'!$S$16+0.04</f>
        <v>-8.6625934835488998</v>
      </c>
      <c r="Q17" s="9">
        <v>-7.7</v>
      </c>
      <c r="R17" s="235">
        <v>-9.2899999999999991</v>
      </c>
      <c r="S17" s="235">
        <v>-3</v>
      </c>
      <c r="T17" s="235">
        <v>-8</v>
      </c>
      <c r="U17" s="235">
        <v>0</v>
      </c>
      <c r="V17" s="235">
        <v>-1.6388188107622117</v>
      </c>
      <c r="W17" s="235">
        <v>0</v>
      </c>
    </row>
    <row r="18" spans="1:23">
      <c r="B18" s="23" t="s">
        <v>115</v>
      </c>
      <c r="C18" s="65">
        <v>-16.313392160000006</v>
      </c>
      <c r="D18" s="9">
        <v>-19.152376750000002</v>
      </c>
      <c r="E18" s="9">
        <v>-29.6</v>
      </c>
      <c r="F18" s="9">
        <v>-29.016474980000005</v>
      </c>
      <c r="G18" s="9">
        <v>-53.5</v>
      </c>
      <c r="H18" s="9">
        <v>-53.9</v>
      </c>
      <c r="I18" s="9">
        <v>-58.7</v>
      </c>
      <c r="J18" s="9">
        <v>-51</v>
      </c>
      <c r="K18" s="9">
        <v>-57.6</v>
      </c>
      <c r="L18" s="9">
        <v>-57.44</v>
      </c>
      <c r="M18" s="9">
        <v>-62.2</v>
      </c>
      <c r="N18" s="9">
        <v>-65.900000000000006</v>
      </c>
      <c r="O18" s="9">
        <v>-59.616615948356234</v>
      </c>
      <c r="P18" s="9">
        <f>'[18]Custos Consolidados'!$S$17+0.04</f>
        <v>-60.002844662502504</v>
      </c>
      <c r="Q18" s="9">
        <v>-66.3</v>
      </c>
      <c r="R18" s="235">
        <v>-64.02</v>
      </c>
      <c r="S18" s="235">
        <v>-20</v>
      </c>
      <c r="T18" s="235">
        <v>-37</v>
      </c>
      <c r="U18" s="235">
        <v>-41.4</v>
      </c>
      <c r="V18" s="235">
        <v>-19.873000000000001</v>
      </c>
      <c r="W18" s="235">
        <v>-17</v>
      </c>
    </row>
    <row r="19" spans="1:23">
      <c r="B19" s="23" t="s">
        <v>116</v>
      </c>
      <c r="C19" s="65">
        <v>-86.824330150279934</v>
      </c>
      <c r="D19" s="9">
        <v>-62.768352702270015</v>
      </c>
      <c r="E19" s="9">
        <v>-71.2</v>
      </c>
      <c r="F19" s="9">
        <v>-48</v>
      </c>
      <c r="G19" s="9">
        <v>-85.9</v>
      </c>
      <c r="H19" s="9">
        <v>-53.3</v>
      </c>
      <c r="I19" s="9">
        <f>-66+0.04</f>
        <v>-65.959999999999994</v>
      </c>
      <c r="J19" s="9">
        <v>-62.1</v>
      </c>
      <c r="K19" s="9">
        <v>-55.2</v>
      </c>
      <c r="L19" s="9">
        <v>-21.3</v>
      </c>
      <c r="M19" s="9">
        <v>-24.2</v>
      </c>
      <c r="N19" s="9">
        <v>-34.200000000000003</v>
      </c>
      <c r="O19" s="9">
        <v>-39.308792690455547</v>
      </c>
      <c r="P19" s="9">
        <f>'[18]Custos Consolidados'!$S$18</f>
        <v>-35.764509466736641</v>
      </c>
      <c r="Q19" s="9">
        <v>-55.1</v>
      </c>
      <c r="R19" s="235">
        <v>-30.259999999999998</v>
      </c>
      <c r="S19" s="235">
        <v>-36.700000000000003</v>
      </c>
      <c r="T19" s="235">
        <v>-45</v>
      </c>
      <c r="U19" s="235">
        <v>-67.800000000000011</v>
      </c>
      <c r="V19" s="235">
        <v>-23.722900340874215</v>
      </c>
      <c r="W19" s="235">
        <v>-29</v>
      </c>
    </row>
    <row r="20" spans="1:23">
      <c r="B20" s="6" t="s">
        <v>117</v>
      </c>
      <c r="C20" s="62">
        <f t="shared" ref="C20:J20" si="2">SUM(C8:C9)</f>
        <v>267.51807385412826</v>
      </c>
      <c r="D20" s="7">
        <f t="shared" si="2"/>
        <v>454.2955345690558</v>
      </c>
      <c r="E20" s="7">
        <f>SUM(E8:E9)</f>
        <v>436.30999999999995</v>
      </c>
      <c r="F20" s="7">
        <f t="shared" si="2"/>
        <v>316.25988028491918</v>
      </c>
      <c r="G20" s="7">
        <f>SUM(G8:G9)</f>
        <v>314.80999999999995</v>
      </c>
      <c r="H20" s="7">
        <f>SUM(H8:H9)</f>
        <v>468.72000000000014</v>
      </c>
      <c r="I20" s="7">
        <f>SUM(I8:I9)</f>
        <v>498.8399999999998</v>
      </c>
      <c r="J20" s="7">
        <f t="shared" si="2"/>
        <v>-36.900000000000205</v>
      </c>
      <c r="K20" s="7">
        <f>SUM(K8:K9)</f>
        <v>268.30000000000018</v>
      </c>
      <c r="L20" s="7">
        <f>SUM(L8:L9)</f>
        <v>516.76</v>
      </c>
      <c r="M20" s="7">
        <f>SUM(M8:M9)</f>
        <v>558.54000000000019</v>
      </c>
      <c r="N20" s="7">
        <f>SUM(N8:N9)</f>
        <v>381.69999999999982</v>
      </c>
      <c r="O20" s="7">
        <v>396.0363300388326</v>
      </c>
      <c r="P20" s="7">
        <f>SUM(P8:P9)</f>
        <v>548.09830752566245</v>
      </c>
      <c r="Q20" s="7">
        <v>678.3</v>
      </c>
      <c r="R20" s="233">
        <v>496.89643006999972</v>
      </c>
      <c r="S20" s="244">
        <f>SUM(S8:S9)</f>
        <v>475.57816338939983</v>
      </c>
      <c r="T20" s="244">
        <v>587.80839488390734</v>
      </c>
      <c r="U20" s="244">
        <v>821.67836136805408</v>
      </c>
      <c r="V20" s="244">
        <v>572.28975348000063</v>
      </c>
      <c r="W20" s="244">
        <v>353.77387532989997</v>
      </c>
    </row>
    <row r="21" spans="1:23" s="28" customFormat="1">
      <c r="A21" s="76"/>
      <c r="B21" s="93" t="s">
        <v>118</v>
      </c>
      <c r="C21" s="96">
        <f t="shared" ref="C21:E21" si="3">C20/C8</f>
        <v>0.27575245323909264</v>
      </c>
      <c r="D21" s="95">
        <f t="shared" si="3"/>
        <v>0.37228642044199156</v>
      </c>
      <c r="E21" s="95">
        <f t="shared" si="3"/>
        <v>0.32137148749677746</v>
      </c>
      <c r="F21" s="142">
        <f t="shared" ref="F21:H21" si="4">F20/F8</f>
        <v>0.25213998062421389</v>
      </c>
      <c r="G21" s="95">
        <f t="shared" si="4"/>
        <v>0.26546978564080076</v>
      </c>
      <c r="H21" s="142">
        <f t="shared" si="4"/>
        <v>0.34059003051882003</v>
      </c>
      <c r="I21" s="142">
        <f t="shared" ref="I21:N21" si="5">I20/I8</f>
        <v>0.34694672416191391</v>
      </c>
      <c r="J21" s="142">
        <f t="shared" si="5"/>
        <v>-3.6369012418687369E-2</v>
      </c>
      <c r="K21" s="142">
        <f t="shared" si="5"/>
        <v>0.22374181712046046</v>
      </c>
      <c r="L21" s="142">
        <f t="shared" si="5"/>
        <v>0.34311134718810171</v>
      </c>
      <c r="M21" s="142">
        <f t="shared" si="5"/>
        <v>0.33872669715089704</v>
      </c>
      <c r="N21" s="142">
        <f t="shared" si="5"/>
        <v>0.23974624709503162</v>
      </c>
      <c r="O21" s="142">
        <v>0.28354801088024073</v>
      </c>
      <c r="P21" s="142">
        <f>P20/P8</f>
        <v>0.32927935850595386</v>
      </c>
      <c r="Q21" s="142">
        <v>0.36135528208406587</v>
      </c>
      <c r="R21" s="142">
        <v>0.30177183734624996</v>
      </c>
      <c r="S21" s="245">
        <f>S20/S8</f>
        <v>0.29088311152514118</v>
      </c>
      <c r="T21" s="245">
        <v>0.34002129506223094</v>
      </c>
      <c r="U21" s="245">
        <v>0.39889933944762535</v>
      </c>
      <c r="V21" s="245">
        <v>0.3438642533749624</v>
      </c>
      <c r="W21" s="245">
        <v>0.24843671020358143</v>
      </c>
    </row>
    <row r="22" spans="1:23" s="10" customFormat="1" ht="15.75" customHeight="1">
      <c r="A22" s="76"/>
      <c r="B22" s="6" t="s">
        <v>119</v>
      </c>
      <c r="C22" s="62">
        <v>-98.7</v>
      </c>
      <c r="D22" s="7">
        <v>-84.209428420088841</v>
      </c>
      <c r="E22" s="7">
        <v>-95.2</v>
      </c>
      <c r="F22" s="7">
        <v>-82.567682399999995</v>
      </c>
      <c r="G22" s="7">
        <v>-85.9</v>
      </c>
      <c r="H22" s="7">
        <v>-84.4</v>
      </c>
      <c r="I22" s="7">
        <f>-88.7</f>
        <v>-88.7</v>
      </c>
      <c r="J22" s="7">
        <v>-85.4</v>
      </c>
      <c r="K22" s="7">
        <v>-65.16</v>
      </c>
      <c r="L22" s="7">
        <v>-82</v>
      </c>
      <c r="M22" s="7">
        <v>-63.9</v>
      </c>
      <c r="N22" s="10">
        <v>-99.8</v>
      </c>
      <c r="O22" s="212">
        <v>-74.000956598740999</v>
      </c>
      <c r="P22" s="212">
        <f>'[17]4. Consolidado'!$S$22</f>
        <v>-69.995873050000014</v>
      </c>
      <c r="Q22" s="7">
        <v>-79.099999999999994</v>
      </c>
      <c r="R22" s="233">
        <v>-90.417128089999963</v>
      </c>
      <c r="S22" s="233">
        <v>-86.452179759999993</v>
      </c>
      <c r="T22" s="233">
        <v>-79.168138859999928</v>
      </c>
      <c r="U22" s="233">
        <v>-101.33744739000002</v>
      </c>
      <c r="V22" s="233">
        <v>-97.625699999999995</v>
      </c>
      <c r="W22" s="233">
        <v>-105</v>
      </c>
    </row>
    <row r="23" spans="1:23" s="10" customFormat="1" ht="15.75" customHeight="1">
      <c r="A23" s="76"/>
      <c r="B23" s="6" t="s">
        <v>120</v>
      </c>
      <c r="C23" s="62">
        <f>-29.8-C26</f>
        <v>-29.8</v>
      </c>
      <c r="D23" s="7">
        <f>39.75+D26</f>
        <v>39.99</v>
      </c>
      <c r="E23" s="7">
        <f>11.15+E26</f>
        <v>15.2</v>
      </c>
      <c r="F23" s="7">
        <f>16.6+F26</f>
        <v>23.5</v>
      </c>
      <c r="G23" s="7">
        <f>2.25+G26</f>
        <v>5.8</v>
      </c>
      <c r="H23" s="7">
        <f>-9.5+H26</f>
        <v>-6.9</v>
      </c>
      <c r="I23" s="7">
        <f>3.85+I26</f>
        <v>6.45</v>
      </c>
      <c r="J23" s="7">
        <f>2.54+J26</f>
        <v>2.14</v>
      </c>
      <c r="K23" s="7">
        <f>-2.15+K26</f>
        <v>-0.40999999999999992</v>
      </c>
      <c r="L23" s="7">
        <v>-0.84</v>
      </c>
      <c r="M23" s="7">
        <v>2</v>
      </c>
      <c r="N23" s="10">
        <v>0.2</v>
      </c>
      <c r="O23" s="212">
        <v>-2.9935117060330398</v>
      </c>
      <c r="P23" s="212">
        <f>'[17]4. Consolidado'!$S$26+'[17]4. Consolidado'!$S$31</f>
        <v>-0.32300415937999993</v>
      </c>
      <c r="Q23" s="7">
        <v>-1.2</v>
      </c>
      <c r="R23" s="233">
        <v>-50.503614289999973</v>
      </c>
      <c r="S23" s="233">
        <v>-15.776162239999966</v>
      </c>
      <c r="T23" s="233">
        <v>-1.7</v>
      </c>
      <c r="U23" s="233">
        <v>43.180184359999963</v>
      </c>
      <c r="V23" s="233">
        <v>-10.800700000000003</v>
      </c>
      <c r="W23" s="233">
        <v>-90</v>
      </c>
    </row>
    <row r="24" spans="1:23" s="156" customFormat="1" ht="15.75" customHeight="1">
      <c r="A24" s="41"/>
      <c r="B24" s="6" t="s">
        <v>109</v>
      </c>
      <c r="C24" s="62">
        <v>160.19999999999999</v>
      </c>
      <c r="D24" s="7">
        <v>176.88550702599636</v>
      </c>
      <c r="E24" s="7">
        <v>195.25</v>
      </c>
      <c r="F24" s="7">
        <v>217.65946994888</v>
      </c>
      <c r="G24" s="7">
        <f>209.84</f>
        <v>209.84</v>
      </c>
      <c r="H24" s="180">
        <f>215.6</f>
        <v>215.6</v>
      </c>
      <c r="I24" s="7">
        <f>226.35</f>
        <v>226.35</v>
      </c>
      <c r="J24" s="7">
        <v>468.20282627000006</v>
      </c>
      <c r="K24" s="7">
        <v>289.92</v>
      </c>
      <c r="L24" s="7">
        <v>298.74</v>
      </c>
      <c r="M24" s="7">
        <v>304.24</v>
      </c>
      <c r="N24" s="156">
        <v>448.3</v>
      </c>
      <c r="O24" s="213">
        <v>331.14118636199998</v>
      </c>
      <c r="P24" s="213">
        <f>'[17]4. Consolidado'!$S$30-0.1</f>
        <v>365.87857751000001</v>
      </c>
      <c r="Q24" s="7">
        <v>354.7</v>
      </c>
      <c r="R24" s="233">
        <v>367.19003219000012</v>
      </c>
      <c r="S24" s="233">
        <v>422.45511600000003</v>
      </c>
      <c r="T24" s="233">
        <v>417</v>
      </c>
      <c r="U24" s="233">
        <v>442.85735347000002</v>
      </c>
      <c r="V24" s="233">
        <v>433.89176435000019</v>
      </c>
      <c r="W24" s="233">
        <v>419</v>
      </c>
    </row>
    <row r="25" spans="1:23" s="10" customFormat="1" ht="15.75" customHeight="1">
      <c r="A25" s="76"/>
      <c r="B25" s="29" t="s">
        <v>11</v>
      </c>
      <c r="C25" s="182">
        <f t="shared" ref="C25" si="6">SUM(C20,C22:C24)</f>
        <v>299.21807385412825</v>
      </c>
      <c r="D25" s="143">
        <f t="shared" ref="D25" si="7">SUM(D20,D22:D24)</f>
        <v>586.9616131749633</v>
      </c>
      <c r="E25" s="143">
        <f>SUM(E20,E22:E24)</f>
        <v>551.55999999999995</v>
      </c>
      <c r="F25" s="143">
        <f t="shared" ref="F25" si="8">SUM(F20,F22:F24)</f>
        <v>474.85166783379918</v>
      </c>
      <c r="G25" s="143">
        <f t="shared" ref="G25" si="9">SUM(G20,G22:G24)</f>
        <v>444.54999999999995</v>
      </c>
      <c r="H25" s="143">
        <f t="shared" ref="H25" si="10">SUM(H20,H22:H24)</f>
        <v>593.02000000000021</v>
      </c>
      <c r="I25" s="143">
        <f>SUM(I20,I22:I24)</f>
        <v>642.93999999999983</v>
      </c>
      <c r="J25" s="143">
        <f>SUM(J20,J22:J24)</f>
        <v>348.04282626999986</v>
      </c>
      <c r="K25" s="143">
        <f t="shared" ref="K25" si="11">SUM(K20,K22:K24)</f>
        <v>492.6500000000002</v>
      </c>
      <c r="L25" s="143">
        <f>SUM(L20,L22:L24)</f>
        <v>732.66000000000008</v>
      </c>
      <c r="M25" s="143">
        <f>SUM(M20,M22:M24)</f>
        <v>800.88000000000022</v>
      </c>
      <c r="N25" s="143">
        <f>SUM(N20,N22:N24)</f>
        <v>730.39999999999986</v>
      </c>
      <c r="O25" s="143">
        <v>650.18304809605854</v>
      </c>
      <c r="P25" s="143">
        <f>SUM(P20,P22:P24)</f>
        <v>843.65800782628253</v>
      </c>
      <c r="Q25" s="143">
        <v>952.6</v>
      </c>
      <c r="R25" s="242">
        <v>723.16571987999987</v>
      </c>
      <c r="S25" s="242">
        <f>SUM(S20,S22:S24)</f>
        <v>795.80493738939992</v>
      </c>
      <c r="T25" s="242">
        <v>923.94025602390741</v>
      </c>
      <c r="U25" s="242">
        <v>1206.378451808054</v>
      </c>
      <c r="V25" s="242">
        <v>897.75511783000081</v>
      </c>
      <c r="W25" s="242">
        <v>577.79999999999995</v>
      </c>
    </row>
    <row r="26" spans="1:23" s="10" customFormat="1">
      <c r="A26" s="76"/>
      <c r="B26" s="39" t="s">
        <v>121</v>
      </c>
      <c r="C26" s="65">
        <v>0</v>
      </c>
      <c r="D26" s="9">
        <v>0.24</v>
      </c>
      <c r="E26" s="9">
        <v>4.05</v>
      </c>
      <c r="F26" s="9">
        <v>6.9</v>
      </c>
      <c r="G26" s="9">
        <v>3.55</v>
      </c>
      <c r="H26" s="9">
        <f>2.6</f>
        <v>2.6</v>
      </c>
      <c r="I26" s="9">
        <f>2.6</f>
        <v>2.6</v>
      </c>
      <c r="J26" s="9">
        <f>-0.4</f>
        <v>-0.4</v>
      </c>
      <c r="K26" s="9">
        <f>1.74</f>
        <v>1.74</v>
      </c>
      <c r="L26" s="9">
        <v>1.4</v>
      </c>
      <c r="M26" s="9">
        <v>4</v>
      </c>
      <c r="N26" s="9">
        <v>-3</v>
      </c>
      <c r="O26" s="9">
        <v>1.3891006800000003</v>
      </c>
      <c r="P26" s="9">
        <f>'[17]4. Consolidado'!$S$31</f>
        <v>3.7757636912999999</v>
      </c>
      <c r="Q26" s="9">
        <v>3.3</v>
      </c>
      <c r="R26" s="235">
        <v>1.7595101600000316</v>
      </c>
      <c r="S26" s="235">
        <v>4.7503976500000329</v>
      </c>
      <c r="T26" s="235">
        <v>3.8246792900000299</v>
      </c>
      <c r="U26" s="235">
        <v>7.7295863299999539</v>
      </c>
      <c r="V26" s="235">
        <v>5.571190169999972</v>
      </c>
      <c r="W26" s="235">
        <v>2</v>
      </c>
    </row>
    <row r="27" spans="1:23" s="10" customFormat="1">
      <c r="A27" s="76"/>
      <c r="B27" s="39" t="s">
        <v>122</v>
      </c>
      <c r="C27" s="65">
        <v>-338.7</v>
      </c>
      <c r="D27" s="22">
        <v>-332.1</v>
      </c>
      <c r="E27" s="22">
        <v>-402</v>
      </c>
      <c r="F27" s="22">
        <v>-428.2</v>
      </c>
      <c r="G27" s="22">
        <v>-430.6</v>
      </c>
      <c r="H27" s="22">
        <f>-406.6</f>
        <v>-406.6</v>
      </c>
      <c r="I27" s="9">
        <f>-424</f>
        <v>-424</v>
      </c>
      <c r="J27" s="9">
        <v>-415.64</v>
      </c>
      <c r="K27" s="9">
        <f>-451.404</f>
        <v>-451.404</v>
      </c>
      <c r="L27" s="9">
        <v>-433</v>
      </c>
      <c r="M27" s="9">
        <v>-388.2</v>
      </c>
      <c r="N27" s="9">
        <v>-392.2</v>
      </c>
      <c r="O27" s="9">
        <v>-348.90758536999999</v>
      </c>
      <c r="P27" s="9">
        <f>'[17]E. CONSOLIDADO (BOOK)'!$S$29</f>
        <v>-459.65831359999999</v>
      </c>
      <c r="Q27" s="9">
        <v>-257.5</v>
      </c>
      <c r="R27" s="235">
        <v>-143.22264508999999</v>
      </c>
      <c r="S27" s="235">
        <v>-324.53639213999998</v>
      </c>
      <c r="T27" s="235">
        <v>-258.68735601999975</v>
      </c>
      <c r="U27" s="235">
        <v>-300.22264551000092</v>
      </c>
      <c r="V27" s="235">
        <v>-314.68141778000012</v>
      </c>
      <c r="W27" s="235">
        <v>-531</v>
      </c>
    </row>
    <row r="28" spans="1:23" s="10" customFormat="1">
      <c r="A28" s="76"/>
      <c r="B28" s="39" t="s">
        <v>123</v>
      </c>
      <c r="C28" s="65">
        <f t="shared" ref="C28:K28" si="12">C20+C22+C23+C27</f>
        <v>-199.68192614587173</v>
      </c>
      <c r="D28" s="9">
        <f t="shared" si="12"/>
        <v>77.976106148966949</v>
      </c>
      <c r="E28" s="9">
        <f t="shared" si="12"/>
        <v>-45.690000000000055</v>
      </c>
      <c r="F28" s="9">
        <f t="shared" si="12"/>
        <v>-171.00780211508078</v>
      </c>
      <c r="G28" s="9">
        <f t="shared" si="12"/>
        <v>-195.89000000000007</v>
      </c>
      <c r="H28" s="9">
        <f t="shared" si="12"/>
        <v>-29.179999999999836</v>
      </c>
      <c r="I28" s="9">
        <f t="shared" si="12"/>
        <v>-7.4100000000001955</v>
      </c>
      <c r="J28" s="9">
        <f>J20+J22+J23+J27</f>
        <v>-535.80000000000018</v>
      </c>
      <c r="K28" s="9">
        <f t="shared" si="12"/>
        <v>-248.67399999999981</v>
      </c>
      <c r="L28" s="9">
        <f>L20+L22+L23+L27</f>
        <v>0.92000000000001592</v>
      </c>
      <c r="M28" s="9">
        <f>M20+M22+M23+M27</f>
        <v>108.44000000000023</v>
      </c>
      <c r="N28" s="9">
        <v>-110.2</v>
      </c>
      <c r="O28" s="9">
        <v>-29.865723635941436</v>
      </c>
      <c r="P28" s="9">
        <f>P20+P22+P23+P27</f>
        <v>18.121116716282472</v>
      </c>
      <c r="Q28" s="9">
        <v>340.4</v>
      </c>
      <c r="R28" s="235">
        <v>212.75304259999982</v>
      </c>
      <c r="S28" s="235">
        <f t="shared" ref="S28" si="13">S20+S22+S23+S27</f>
        <v>48.813429249399917</v>
      </c>
      <c r="T28" s="235">
        <v>248.25290000390765</v>
      </c>
      <c r="U28" s="235">
        <v>463.29845282805309</v>
      </c>
      <c r="V28" s="235">
        <v>148.69999999999999</v>
      </c>
      <c r="W28" s="235">
        <v>-372.22612467010003</v>
      </c>
    </row>
    <row r="29" spans="1:23" s="192" customFormat="1">
      <c r="A29" s="41"/>
      <c r="B29" s="39" t="s">
        <v>124</v>
      </c>
      <c r="C29" s="65">
        <v>-26.5</v>
      </c>
      <c r="D29" s="22">
        <v>-44.8</v>
      </c>
      <c r="E29" s="9">
        <f>1.9</f>
        <v>1.9</v>
      </c>
      <c r="F29" s="22">
        <v>15.2</v>
      </c>
      <c r="G29" s="22">
        <f>10.84</f>
        <v>10.84</v>
      </c>
      <c r="H29" s="170">
        <f>-3.4</f>
        <v>-3.4</v>
      </c>
      <c r="I29" s="9">
        <f>-51.4</f>
        <v>-51.4</v>
      </c>
      <c r="J29" s="9">
        <v>78.849999999999994</v>
      </c>
      <c r="K29" s="170">
        <v>0.10299999999999999</v>
      </c>
      <c r="L29" s="170">
        <v>-31.05</v>
      </c>
      <c r="M29" s="170">
        <v>-30.8</v>
      </c>
      <c r="N29" s="170">
        <v>52.8</v>
      </c>
      <c r="O29" s="170">
        <v>-28.385344230000001</v>
      </c>
      <c r="P29" s="170">
        <f>'[17]E. CONSOLIDADO (BOOK)'!$S$30-0.4</f>
        <v>-53.366466999999993</v>
      </c>
      <c r="Q29" s="9">
        <v>-111.80000000000001</v>
      </c>
      <c r="R29" s="235">
        <v>-75.631631960000007</v>
      </c>
      <c r="S29" s="235">
        <v>-27.810830310000007</v>
      </c>
      <c r="T29" s="235">
        <v>-61.62061301</v>
      </c>
      <c r="U29" s="235">
        <v>-94.102867869999983</v>
      </c>
      <c r="V29" s="235">
        <v>54.286749499999985</v>
      </c>
      <c r="W29" s="235">
        <v>99</v>
      </c>
    </row>
    <row r="30" spans="1:23" s="21" customFormat="1">
      <c r="A30" s="76"/>
      <c r="B30" s="39" t="s">
        <v>125</v>
      </c>
      <c r="C30" s="65">
        <v>0</v>
      </c>
      <c r="D30" s="22">
        <v>0</v>
      </c>
      <c r="E30" s="22"/>
      <c r="F30" s="22">
        <v>0</v>
      </c>
      <c r="G30" s="22">
        <v>0</v>
      </c>
      <c r="H30" s="22">
        <v>0</v>
      </c>
      <c r="I30" s="22">
        <v>0</v>
      </c>
      <c r="J30" s="22">
        <v>0</v>
      </c>
      <c r="K30" s="22">
        <v>0</v>
      </c>
      <c r="L30" s="22">
        <v>0</v>
      </c>
      <c r="M30" s="22">
        <v>0</v>
      </c>
      <c r="N30" s="22">
        <v>0</v>
      </c>
      <c r="O30" s="22">
        <v>0</v>
      </c>
      <c r="P30" s="22">
        <v>0</v>
      </c>
      <c r="Q30" s="9">
        <v>0</v>
      </c>
      <c r="R30" s="235">
        <v>0</v>
      </c>
      <c r="S30" s="235">
        <v>0</v>
      </c>
      <c r="T30" s="235">
        <v>0</v>
      </c>
      <c r="U30" s="235">
        <v>0</v>
      </c>
      <c r="V30" s="235">
        <v>0</v>
      </c>
      <c r="W30" s="235">
        <v>0</v>
      </c>
    </row>
    <row r="31" spans="1:23" s="21" customFormat="1">
      <c r="A31" s="76"/>
      <c r="B31" s="39" t="s">
        <v>126</v>
      </c>
      <c r="C31" s="65">
        <v>0</v>
      </c>
      <c r="D31" s="22">
        <v>0</v>
      </c>
      <c r="E31" s="22">
        <v>0</v>
      </c>
      <c r="F31" s="22">
        <v>0</v>
      </c>
      <c r="G31" s="22">
        <v>0</v>
      </c>
      <c r="H31" s="22">
        <v>0</v>
      </c>
      <c r="I31" s="22">
        <v>0</v>
      </c>
      <c r="J31" s="22">
        <v>0</v>
      </c>
      <c r="K31" s="22">
        <v>0</v>
      </c>
      <c r="L31" s="22">
        <v>0</v>
      </c>
      <c r="M31" s="22">
        <v>0</v>
      </c>
      <c r="N31" s="22">
        <v>0</v>
      </c>
      <c r="O31" s="22">
        <v>0</v>
      </c>
      <c r="P31" s="22">
        <v>0</v>
      </c>
      <c r="Q31" s="9">
        <v>0</v>
      </c>
      <c r="R31" s="235">
        <v>0</v>
      </c>
      <c r="S31" s="235">
        <v>0</v>
      </c>
      <c r="T31" s="235">
        <v>0</v>
      </c>
      <c r="U31" s="235">
        <v>0</v>
      </c>
      <c r="V31" s="235">
        <v>0</v>
      </c>
      <c r="W31" s="235">
        <v>0</v>
      </c>
    </row>
    <row r="32" spans="1:23" s="10" customFormat="1">
      <c r="A32" s="76"/>
      <c r="B32" s="40" t="s">
        <v>127</v>
      </c>
      <c r="C32" s="62">
        <f t="shared" ref="C32:I32" si="14">SUM(C28:C29)</f>
        <v>-226.18192614587173</v>
      </c>
      <c r="D32" s="7">
        <f>SUM(D28:D29)</f>
        <v>33.176106148966952</v>
      </c>
      <c r="E32" s="7">
        <f t="shared" si="14"/>
        <v>-43.790000000000056</v>
      </c>
      <c r="F32" s="7">
        <f t="shared" si="14"/>
        <v>-155.80780211508079</v>
      </c>
      <c r="G32" s="7">
        <f>SUM(G28:G29)</f>
        <v>-185.05000000000007</v>
      </c>
      <c r="H32" s="7">
        <f t="shared" si="14"/>
        <v>-32.579999999999835</v>
      </c>
      <c r="I32" s="7">
        <f t="shared" si="14"/>
        <v>-58.810000000000194</v>
      </c>
      <c r="J32" s="7">
        <f t="shared" ref="J32:N32" si="15">SUM(J28:J29)</f>
        <v>-456.95000000000016</v>
      </c>
      <c r="K32" s="7">
        <f t="shared" si="15"/>
        <v>-248.5709999999998</v>
      </c>
      <c r="L32" s="7">
        <f t="shared" si="15"/>
        <v>-30.129999999999985</v>
      </c>
      <c r="M32" s="7">
        <f t="shared" si="15"/>
        <v>77.640000000000228</v>
      </c>
      <c r="N32" s="7">
        <f t="shared" si="15"/>
        <v>-57.400000000000006</v>
      </c>
      <c r="O32" s="7">
        <v>-58.251067865941437</v>
      </c>
      <c r="P32" s="7">
        <f>SUM(P28:P29)</f>
        <v>-35.245350283717521</v>
      </c>
      <c r="Q32" s="7">
        <v>228.6</v>
      </c>
      <c r="R32" s="233">
        <v>137.12141063999979</v>
      </c>
      <c r="S32" s="233">
        <f>SUM(S28:S29)</f>
        <v>21.00259893939991</v>
      </c>
      <c r="T32" s="233">
        <v>186.63228699390766</v>
      </c>
      <c r="U32" s="233">
        <v>369.19558495805313</v>
      </c>
      <c r="V32" s="233">
        <v>202.98674949999997</v>
      </c>
      <c r="W32" s="233">
        <v>-273.22612467010003</v>
      </c>
    </row>
    <row r="33" spans="1:23" s="10" customFormat="1">
      <c r="A33" s="76"/>
      <c r="B33" s="261" t="s">
        <v>128</v>
      </c>
      <c r="C33" s="115" t="str">
        <f>C5</f>
        <v>1Q15</v>
      </c>
      <c r="D33" s="81" t="str">
        <f t="shared" ref="D33:O33" si="16">D5</f>
        <v>2Q15¹</v>
      </c>
      <c r="E33" s="81" t="str">
        <f t="shared" si="16"/>
        <v>3Q15</v>
      </c>
      <c r="F33" s="81" t="str">
        <f t="shared" si="16"/>
        <v>4Q15</v>
      </c>
      <c r="G33" s="81" t="str">
        <f t="shared" si="16"/>
        <v>1Q16</v>
      </c>
      <c r="H33" s="81" t="str">
        <f t="shared" si="16"/>
        <v>2Q16</v>
      </c>
      <c r="I33" s="81" t="str">
        <f t="shared" si="16"/>
        <v>3Q16</v>
      </c>
      <c r="J33" s="81" t="str">
        <f t="shared" si="16"/>
        <v>4Q16</v>
      </c>
      <c r="K33" s="81" t="str">
        <f t="shared" si="16"/>
        <v>1Q17</v>
      </c>
      <c r="L33" s="81" t="str">
        <f t="shared" si="16"/>
        <v>2Q17</v>
      </c>
      <c r="M33" s="81" t="str">
        <f t="shared" si="16"/>
        <v>3Q17</v>
      </c>
      <c r="N33" s="81" t="str">
        <f t="shared" si="16"/>
        <v>4Q17</v>
      </c>
      <c r="O33" s="81" t="str">
        <f t="shared" si="16"/>
        <v>1Q18</v>
      </c>
      <c r="P33" s="81" t="str">
        <f t="shared" ref="P33" si="17">P5</f>
        <v>2Q18</v>
      </c>
      <c r="Q33" s="81" t="s">
        <v>244</v>
      </c>
      <c r="R33" s="225" t="s">
        <v>251</v>
      </c>
      <c r="S33" s="225" t="s">
        <v>254</v>
      </c>
      <c r="T33" s="225" t="s">
        <v>256</v>
      </c>
      <c r="U33" s="225" t="s">
        <v>258</v>
      </c>
      <c r="V33" s="225" t="s">
        <v>270</v>
      </c>
      <c r="W33" s="225" t="s">
        <v>272</v>
      </c>
    </row>
    <row r="34" spans="1:23" s="10" customFormat="1">
      <c r="A34" s="76"/>
      <c r="B34" s="261"/>
      <c r="C34" s="115" t="str">
        <f>C6</f>
        <v>Combined</v>
      </c>
      <c r="D34" s="114" t="str">
        <f t="shared" ref="D34:O34" si="18">D6</f>
        <v>Combined</v>
      </c>
      <c r="E34" s="114" t="str">
        <f t="shared" si="18"/>
        <v>Combined</v>
      </c>
      <c r="F34" s="114" t="str">
        <f t="shared" si="18"/>
        <v>Combined</v>
      </c>
      <c r="G34" s="114" t="str">
        <f t="shared" si="18"/>
        <v>Combined</v>
      </c>
      <c r="H34" s="114" t="str">
        <f t="shared" si="18"/>
        <v>Consolidated</v>
      </c>
      <c r="I34" s="114" t="str">
        <f t="shared" si="18"/>
        <v>Consolidated</v>
      </c>
      <c r="J34" s="114" t="str">
        <f t="shared" si="18"/>
        <v>Consolidated</v>
      </c>
      <c r="K34" s="114" t="str">
        <f t="shared" si="18"/>
        <v>Consolidated</v>
      </c>
      <c r="L34" s="114" t="str">
        <f t="shared" si="18"/>
        <v>Consolidated</v>
      </c>
      <c r="M34" s="114" t="str">
        <f t="shared" si="18"/>
        <v>Consolidated</v>
      </c>
      <c r="N34" s="114" t="str">
        <f t="shared" si="18"/>
        <v>Consolidated</v>
      </c>
      <c r="O34" s="114" t="str">
        <f t="shared" si="18"/>
        <v>Consolidated</v>
      </c>
      <c r="P34" s="114" t="str">
        <f t="shared" ref="P34" si="19">P6</f>
        <v>Consolidated</v>
      </c>
      <c r="Q34" s="114" t="s">
        <v>69</v>
      </c>
      <c r="R34" s="226" t="s">
        <v>69</v>
      </c>
      <c r="S34" s="226" t="s">
        <v>69</v>
      </c>
      <c r="T34" s="226" t="s">
        <v>36</v>
      </c>
      <c r="U34" s="114" t="s">
        <v>69</v>
      </c>
      <c r="V34" s="114" t="s">
        <v>69</v>
      </c>
      <c r="W34" s="114" t="s">
        <v>69</v>
      </c>
    </row>
    <row r="35" spans="1:23" s="10" customFormat="1" ht="14.25" customHeight="1">
      <c r="A35" s="76"/>
      <c r="B35" s="5" t="str">
        <f>B7</f>
        <v>(IN R$ MILLION)</v>
      </c>
      <c r="C35" s="70" t="str">
        <f>C7</f>
        <v>(Jan-Mar)</v>
      </c>
      <c r="D35" s="26" t="str">
        <f t="shared" ref="D35:O35" si="20">D7</f>
        <v>(Apr-Jun)</v>
      </c>
      <c r="E35" s="26" t="str">
        <f t="shared" si="20"/>
        <v>(Oct-Dec)</v>
      </c>
      <c r="F35" s="72" t="str">
        <f t="shared" si="20"/>
        <v>(Out-Dez)</v>
      </c>
      <c r="G35" s="116" t="str">
        <f t="shared" si="20"/>
        <v>(Jan-Mar)</v>
      </c>
      <c r="H35" s="83" t="str">
        <f t="shared" si="20"/>
        <v>(Apr-Jun)</v>
      </c>
      <c r="I35" s="83" t="str">
        <f t="shared" si="20"/>
        <v>(Oct-Dec)</v>
      </c>
      <c r="J35" s="116" t="str">
        <f t="shared" si="20"/>
        <v>(Out-Dez)</v>
      </c>
      <c r="K35" s="103" t="str">
        <f t="shared" si="20"/>
        <v>(Jan-Mar)</v>
      </c>
      <c r="L35" s="103" t="str">
        <f t="shared" si="20"/>
        <v>(Apr-Jun)</v>
      </c>
      <c r="M35" s="103" t="str">
        <f t="shared" si="20"/>
        <v>(Oct-Dec)</v>
      </c>
      <c r="N35" s="103" t="str">
        <f t="shared" si="20"/>
        <v>(Out-Dez)</v>
      </c>
      <c r="O35" s="103" t="str">
        <f t="shared" si="20"/>
        <v>(Jan-Mar)</v>
      </c>
      <c r="P35" s="103" t="str">
        <f t="shared" ref="P35" si="21">P7</f>
        <v>(Apr-Jun)</v>
      </c>
      <c r="Q35" s="103" t="s">
        <v>71</v>
      </c>
      <c r="R35" s="227" t="s">
        <v>72</v>
      </c>
      <c r="S35" s="227" t="s">
        <v>2</v>
      </c>
      <c r="T35" s="227" t="s">
        <v>3</v>
      </c>
      <c r="U35" s="227" t="s">
        <v>71</v>
      </c>
      <c r="V35" s="227" t="s">
        <v>72</v>
      </c>
      <c r="W35" s="227" t="s">
        <v>2</v>
      </c>
    </row>
    <row r="36" spans="1:23" s="10" customFormat="1">
      <c r="A36" s="76"/>
      <c r="B36" s="40" t="s">
        <v>127</v>
      </c>
      <c r="C36" s="62">
        <f t="shared" ref="C36:H36" si="22">C32</f>
        <v>-226.18192614587173</v>
      </c>
      <c r="D36" s="7">
        <f t="shared" si="22"/>
        <v>33.176106148966952</v>
      </c>
      <c r="E36" s="7">
        <f t="shared" si="22"/>
        <v>-43.790000000000056</v>
      </c>
      <c r="F36" s="7">
        <f t="shared" si="22"/>
        <v>-155.80780211508079</v>
      </c>
      <c r="G36" s="7">
        <f t="shared" si="22"/>
        <v>-185.05000000000007</v>
      </c>
      <c r="H36" s="7">
        <f t="shared" si="22"/>
        <v>-32.579999999999835</v>
      </c>
      <c r="I36" s="7">
        <f>I32</f>
        <v>-58.810000000000194</v>
      </c>
      <c r="J36" s="7">
        <f>J32</f>
        <v>-456.95000000000016</v>
      </c>
      <c r="K36" s="7">
        <f t="shared" ref="K36:L36" si="23">K32</f>
        <v>-248.5709999999998</v>
      </c>
      <c r="L36" s="7">
        <f t="shared" si="23"/>
        <v>-30.129999999999985</v>
      </c>
      <c r="M36" s="7">
        <f>M32</f>
        <v>77.640000000000228</v>
      </c>
      <c r="N36" s="7">
        <f>N32</f>
        <v>-57.400000000000006</v>
      </c>
      <c r="O36" s="7">
        <v>-58.251067865941437</v>
      </c>
      <c r="P36" s="7">
        <f>P32</f>
        <v>-35.245350283717521</v>
      </c>
      <c r="Q36" s="7">
        <v>228.6</v>
      </c>
      <c r="R36" s="233">
        <v>137.12141063999979</v>
      </c>
      <c r="S36" s="233">
        <f>S32</f>
        <v>21.00259893939991</v>
      </c>
      <c r="T36" s="233">
        <v>186.63228699390766</v>
      </c>
      <c r="U36" s="233">
        <v>369.19558495805313</v>
      </c>
      <c r="V36" s="233">
        <v>202.98674949999997</v>
      </c>
      <c r="W36" s="233">
        <v>-273.22612467010003</v>
      </c>
    </row>
    <row r="37" spans="1:23" s="10" customFormat="1">
      <c r="A37" s="76"/>
      <c r="B37" s="23" t="s">
        <v>124</v>
      </c>
      <c r="C37" s="99">
        <f t="shared" ref="C37:K37" si="24">-C29</f>
        <v>26.5</v>
      </c>
      <c r="D37" s="22">
        <f>-D29</f>
        <v>44.8</v>
      </c>
      <c r="E37" s="22">
        <f t="shared" si="24"/>
        <v>-1.9</v>
      </c>
      <c r="F37" s="22">
        <f t="shared" si="24"/>
        <v>-15.2</v>
      </c>
      <c r="G37" s="22">
        <f t="shared" si="24"/>
        <v>-10.84</v>
      </c>
      <c r="H37" s="22">
        <f>-H29</f>
        <v>3.4</v>
      </c>
      <c r="I37" s="22">
        <f>-I29</f>
        <v>51.4</v>
      </c>
      <c r="J37" s="22">
        <f t="shared" si="24"/>
        <v>-78.849999999999994</v>
      </c>
      <c r="K37" s="22">
        <f t="shared" si="24"/>
        <v>-0.10299999999999999</v>
      </c>
      <c r="L37" s="22">
        <f t="shared" ref="L37" si="25">-L29</f>
        <v>31.05</v>
      </c>
      <c r="M37" s="22">
        <f>-M29</f>
        <v>30.8</v>
      </c>
      <c r="N37" s="22">
        <f>-N29</f>
        <v>-52.8</v>
      </c>
      <c r="O37" s="22">
        <v>28.385344230000001</v>
      </c>
      <c r="P37" s="22">
        <f>-P29</f>
        <v>53.366466999999993</v>
      </c>
      <c r="Q37" s="22">
        <v>111.80000000000001</v>
      </c>
      <c r="R37" s="243">
        <v>75.631631960000007</v>
      </c>
      <c r="S37" s="243">
        <v>27.810830310000007</v>
      </c>
      <c r="T37" s="243">
        <v>61.62061301</v>
      </c>
      <c r="U37" s="243">
        <v>94.102867869999983</v>
      </c>
      <c r="V37" s="243">
        <v>-54.286749499999985</v>
      </c>
      <c r="W37" s="243">
        <v>-99</v>
      </c>
    </row>
    <row r="38" spans="1:23" s="10" customFormat="1">
      <c r="A38" s="76"/>
      <c r="B38" s="23" t="s">
        <v>122</v>
      </c>
      <c r="C38" s="99">
        <f t="shared" ref="C38:K38" si="26">-C27</f>
        <v>338.7</v>
      </c>
      <c r="D38" s="22">
        <f>-D27</f>
        <v>332.1</v>
      </c>
      <c r="E38" s="22">
        <f t="shared" si="26"/>
        <v>402</v>
      </c>
      <c r="F38" s="22">
        <f t="shared" si="26"/>
        <v>428.2</v>
      </c>
      <c r="G38" s="22">
        <f t="shared" si="26"/>
        <v>430.6</v>
      </c>
      <c r="H38" s="22">
        <f>-H27</f>
        <v>406.6</v>
      </c>
      <c r="I38" s="22">
        <f>-I27</f>
        <v>424</v>
      </c>
      <c r="J38" s="22">
        <f t="shared" si="26"/>
        <v>415.64</v>
      </c>
      <c r="K38" s="22">
        <f t="shared" si="26"/>
        <v>451.404</v>
      </c>
      <c r="L38" s="22">
        <f t="shared" ref="L38" si="27">-L27</f>
        <v>433</v>
      </c>
      <c r="M38" s="22">
        <f>-M27</f>
        <v>388.2</v>
      </c>
      <c r="N38" s="22">
        <f>-N27+0.04</f>
        <v>392.24</v>
      </c>
      <c r="O38" s="22">
        <v>348.90758536999999</v>
      </c>
      <c r="P38" s="22">
        <f>-P27</f>
        <v>459.65831359999999</v>
      </c>
      <c r="Q38" s="22">
        <v>257.5</v>
      </c>
      <c r="R38" s="243">
        <v>143.22264508999999</v>
      </c>
      <c r="S38" s="243">
        <v>324.53639213999998</v>
      </c>
      <c r="T38" s="243">
        <v>258.68735601999975</v>
      </c>
      <c r="U38" s="243">
        <v>300.22264551000092</v>
      </c>
      <c r="V38" s="243">
        <v>314.68141778000012</v>
      </c>
      <c r="W38" s="243">
        <v>531</v>
      </c>
    </row>
    <row r="39" spans="1:23" s="10" customFormat="1">
      <c r="A39" s="76"/>
      <c r="B39" s="23" t="s">
        <v>109</v>
      </c>
      <c r="C39" s="99">
        <f t="shared" ref="C39:K39" si="28">C24</f>
        <v>160.19999999999999</v>
      </c>
      <c r="D39" s="22">
        <f>D24</f>
        <v>176.88550702599636</v>
      </c>
      <c r="E39" s="22">
        <f t="shared" si="28"/>
        <v>195.25</v>
      </c>
      <c r="F39" s="22">
        <f t="shared" si="28"/>
        <v>217.65946994888</v>
      </c>
      <c r="G39" s="22">
        <f t="shared" si="28"/>
        <v>209.84</v>
      </c>
      <c r="H39" s="22">
        <f>H24</f>
        <v>215.6</v>
      </c>
      <c r="I39" s="22">
        <f>I24</f>
        <v>226.35</v>
      </c>
      <c r="J39" s="22">
        <f t="shared" si="28"/>
        <v>468.20282627000006</v>
      </c>
      <c r="K39" s="22">
        <f t="shared" si="28"/>
        <v>289.92</v>
      </c>
      <c r="L39" s="22">
        <f t="shared" ref="L39" si="29">L24</f>
        <v>298.74</v>
      </c>
      <c r="M39" s="22">
        <f>M24</f>
        <v>304.24</v>
      </c>
      <c r="N39" s="22">
        <f>448.3+0.04</f>
        <v>448.34000000000003</v>
      </c>
      <c r="O39" s="22">
        <v>331.14118636199998</v>
      </c>
      <c r="P39" s="22">
        <f>P24</f>
        <v>365.87857751000001</v>
      </c>
      <c r="Q39" s="22">
        <v>354.7</v>
      </c>
      <c r="R39" s="243">
        <v>367.19003219000012</v>
      </c>
      <c r="S39" s="243">
        <v>422.45511600000003</v>
      </c>
      <c r="T39" s="243">
        <v>417</v>
      </c>
      <c r="U39" s="243">
        <v>442.85735347000002</v>
      </c>
      <c r="V39" s="243">
        <v>433.89176435000019</v>
      </c>
      <c r="W39" s="243">
        <v>419</v>
      </c>
    </row>
    <row r="40" spans="1:23" s="10" customFormat="1">
      <c r="A40" s="76"/>
      <c r="B40" s="40" t="s">
        <v>11</v>
      </c>
      <c r="C40" s="98">
        <f t="shared" ref="C40:K40" si="30">SUM(C36:C39)</f>
        <v>299.21807385412825</v>
      </c>
      <c r="D40" s="45">
        <f t="shared" si="30"/>
        <v>586.9616131749633</v>
      </c>
      <c r="E40" s="45">
        <f t="shared" si="30"/>
        <v>551.55999999999995</v>
      </c>
      <c r="F40" s="45">
        <f t="shared" si="30"/>
        <v>474.85166783379918</v>
      </c>
      <c r="G40" s="45">
        <f t="shared" si="30"/>
        <v>444.54999999999995</v>
      </c>
      <c r="H40" s="45">
        <f t="shared" si="30"/>
        <v>593.02000000000021</v>
      </c>
      <c r="I40" s="45">
        <f t="shared" si="30"/>
        <v>642.93999999999983</v>
      </c>
      <c r="J40" s="45">
        <f t="shared" si="30"/>
        <v>348.04282626999986</v>
      </c>
      <c r="K40" s="45">
        <f t="shared" si="30"/>
        <v>492.6500000000002</v>
      </c>
      <c r="L40" s="45">
        <f t="shared" ref="L40" si="31">SUM(L36:L39)</f>
        <v>732.66000000000008</v>
      </c>
      <c r="M40" s="45">
        <f>SUM(M36:M39)</f>
        <v>800.88000000000022</v>
      </c>
      <c r="N40" s="45">
        <f>SUM(N36:N39)</f>
        <v>730.38000000000011</v>
      </c>
      <c r="O40" s="45">
        <v>650.18304809605854</v>
      </c>
      <c r="P40" s="45">
        <f>SUM(P36:P39)</f>
        <v>843.65800782628253</v>
      </c>
      <c r="Q40" s="45">
        <v>952</v>
      </c>
      <c r="R40" s="232">
        <v>723.16571987999987</v>
      </c>
      <c r="S40" s="232">
        <f>SUM(S36:S39)</f>
        <v>795.80493738939992</v>
      </c>
      <c r="T40" s="232">
        <v>923.94025602390741</v>
      </c>
      <c r="U40" s="232">
        <v>1206.378451808054</v>
      </c>
      <c r="V40" s="232">
        <v>897.27318213000035</v>
      </c>
      <c r="W40" s="232">
        <v>577.77387532989997</v>
      </c>
    </row>
    <row r="41" spans="1:23" s="10" customFormat="1">
      <c r="A41" s="76"/>
      <c r="B41" s="94" t="s">
        <v>230</v>
      </c>
      <c r="C41" s="96">
        <f>C40/C8</f>
        <v>0.30842819974751623</v>
      </c>
      <c r="D41" s="100">
        <f>D40/D8</f>
        <v>0.48100371075196624</v>
      </c>
      <c r="E41" s="100">
        <f>E40/E8</f>
        <v>0.40626081832578348</v>
      </c>
      <c r="F41" s="100">
        <f>F40/F8</f>
        <v>0.37857818139665894</v>
      </c>
      <c r="G41" s="100">
        <f>G40/G8</f>
        <v>0.3748756176951748</v>
      </c>
      <c r="H41" s="100">
        <v>0.43099999999999999</v>
      </c>
      <c r="I41" s="100">
        <f t="shared" ref="I41:N41" si="32">I40/I8</f>
        <v>0.44716928640979264</v>
      </c>
      <c r="J41" s="100">
        <f t="shared" si="32"/>
        <v>0.34303452224521963</v>
      </c>
      <c r="K41" s="100">
        <f t="shared" si="32"/>
        <v>0.41083267314347677</v>
      </c>
      <c r="L41" s="100">
        <f t="shared" si="32"/>
        <v>0.48646172232919471</v>
      </c>
      <c r="M41" s="100">
        <f t="shared" si="32"/>
        <v>0.48569383967882407</v>
      </c>
      <c r="N41" s="100">
        <f t="shared" si="32"/>
        <v>0.45875259091765602</v>
      </c>
      <c r="O41" s="100">
        <v>0.46550807593235799</v>
      </c>
      <c r="P41" s="100">
        <f>P40/P8</f>
        <v>0.50684186358747785</v>
      </c>
      <c r="Q41" s="100">
        <f>Q40/Q8</f>
        <v>0.50716530818816263</v>
      </c>
      <c r="R41" s="100">
        <f>R40/R8</f>
        <v>0.43918819856135416</v>
      </c>
      <c r="S41" s="100">
        <f>S40/S8</f>
        <v>0.48674694124961249</v>
      </c>
      <c r="T41" s="100">
        <v>0.53445878818288228</v>
      </c>
      <c r="U41" s="100">
        <v>0.58565929221851254</v>
      </c>
      <c r="V41" s="100">
        <v>0.53913279238414935</v>
      </c>
      <c r="W41" s="100">
        <v>0.40574008099009828</v>
      </c>
    </row>
    <row r="42" spans="1:23">
      <c r="W42" s="100"/>
    </row>
    <row r="43" spans="1:23"/>
    <row r="44" spans="1:23"/>
    <row r="45" spans="1:23" hidden="1"/>
    <row r="46" spans="1:23"/>
    <row r="47" spans="1:23"/>
    <row r="48" spans="1:23"/>
  </sheetData>
  <mergeCells count="2">
    <mergeCell ref="B5:B6"/>
    <mergeCell ref="B33:B34"/>
  </mergeCells>
  <pageMargins left="0.511811024" right="0.511811024" top="0.78740157499999996" bottom="0.78740157499999996" header="0.31496062000000002" footer="0.31496062000000002"/>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17"/>
  <sheetViews>
    <sheetView showGridLines="0" zoomScaleNormal="100" workbookViewId="0">
      <pane xSplit="2" ySplit="7" topLeftCell="K8" activePane="bottomRight" state="frozen"/>
      <selection pane="topRight"/>
      <selection pane="bottomLeft"/>
      <selection pane="bottomRight" activeCell="W5" sqref="W5"/>
    </sheetView>
  </sheetViews>
  <sheetFormatPr defaultColWidth="9.140625" defaultRowHeight="15" zeroHeight="1" outlineLevelCol="1"/>
  <cols>
    <col min="1" max="1" width="2.85546875" style="76" customWidth="1"/>
    <col min="2" max="2" width="66.42578125" style="1" customWidth="1"/>
    <col min="3" max="3" width="11.5703125" style="1" hidden="1" customWidth="1" outlineLevel="1"/>
    <col min="4" max="7" width="13.5703125" style="1" hidden="1" customWidth="1" outlineLevel="1"/>
    <col min="8" max="11" width="12" style="1" hidden="1" customWidth="1" outlineLevel="1"/>
    <col min="12" max="12" width="12.7109375" style="1" hidden="1" customWidth="1" outlineLevel="1"/>
    <col min="13" max="13" width="12" style="1" hidden="1" customWidth="1" outlineLevel="1"/>
    <col min="14" max="17" width="12.7109375" style="1" hidden="1" customWidth="1" outlineLevel="1"/>
    <col min="18" max="18" width="13.42578125" style="1" hidden="1" customWidth="1" outlineLevel="1"/>
    <col min="19" max="19" width="13.42578125" style="1" customWidth="1" collapsed="1"/>
    <col min="20" max="20" width="12.7109375" style="1" bestFit="1" customWidth="1"/>
    <col min="21" max="21" width="12" style="1" bestFit="1" customWidth="1"/>
    <col min="22" max="23" width="12.7109375" style="1" customWidth="1"/>
    <col min="24" max="16384" width="9.140625" style="1"/>
  </cols>
  <sheetData>
    <row r="1" spans="1:23">
      <c r="C1" s="76"/>
    </row>
    <row r="2" spans="1:23">
      <c r="C2" s="76"/>
    </row>
    <row r="3" spans="1:23">
      <c r="C3" s="76"/>
    </row>
    <row r="4" spans="1:23" ht="15" customHeight="1">
      <c r="B4" s="3"/>
      <c r="C4" s="23"/>
      <c r="D4" s="31"/>
      <c r="E4" s="31"/>
      <c r="G4" s="23"/>
      <c r="H4" s="31"/>
      <c r="I4" s="31"/>
    </row>
    <row r="5" spans="1:23" s="10" customFormat="1">
      <c r="A5" s="76"/>
      <c r="B5" s="261" t="s">
        <v>129</v>
      </c>
      <c r="C5" s="219" t="str">
        <f>CAPEX!C5</f>
        <v>1Q15</v>
      </c>
      <c r="D5" s="107" t="str">
        <f>CAPEX!D5</f>
        <v>2Q15¹</v>
      </c>
      <c r="E5" s="107" t="str">
        <f>CAPEX!E5</f>
        <v>3Q15</v>
      </c>
      <c r="F5" s="107" t="str">
        <f>CAPEX!F5</f>
        <v>4Q15</v>
      </c>
      <c r="G5" s="107" t="str">
        <f>CAPEX!G5</f>
        <v>1Q16</v>
      </c>
      <c r="H5" s="81" t="str">
        <f>CAPEX!H5</f>
        <v>2Q16</v>
      </c>
      <c r="I5" s="81" t="str">
        <f>CAPEX!I5</f>
        <v>3Q16</v>
      </c>
      <c r="J5" s="81" t="str">
        <f>CAPEX!J5</f>
        <v>4Q16</v>
      </c>
      <c r="K5" s="81" t="str">
        <f>CAPEX!K5</f>
        <v>1Q17</v>
      </c>
      <c r="L5" s="81" t="str">
        <f>CAPEX!L5</f>
        <v>2Q17</v>
      </c>
      <c r="M5" s="81" t="str">
        <f>CAPEX!M5</f>
        <v>3Q17</v>
      </c>
      <c r="N5" s="81" t="str">
        <f>CAPEX!N5</f>
        <v>4Q17</v>
      </c>
      <c r="O5" s="81" t="str">
        <f>CAPEX!O5</f>
        <v>1Q18</v>
      </c>
      <c r="P5" s="81" t="s">
        <v>68</v>
      </c>
      <c r="Q5" s="81" t="s">
        <v>244</v>
      </c>
      <c r="R5" s="81" t="s">
        <v>251</v>
      </c>
      <c r="S5" s="225" t="s">
        <v>254</v>
      </c>
      <c r="T5" s="225" t="s">
        <v>256</v>
      </c>
      <c r="U5" s="225" t="s">
        <v>258</v>
      </c>
      <c r="V5" s="225" t="s">
        <v>270</v>
      </c>
      <c r="W5" s="225" t="s">
        <v>272</v>
      </c>
    </row>
    <row r="6" spans="1:23" s="10" customFormat="1">
      <c r="A6" s="76"/>
      <c r="B6" s="261"/>
      <c r="C6" s="110" t="str">
        <f>CAPEX!C6</f>
        <v>Combined</v>
      </c>
      <c r="D6" s="105" t="str">
        <f>CAPEX!D6</f>
        <v>Combined</v>
      </c>
      <c r="E6" s="105" t="str">
        <f>CAPEX!E6</f>
        <v>Combined</v>
      </c>
      <c r="F6" s="105" t="str">
        <f>CAPEX!F6</f>
        <v>Combined</v>
      </c>
      <c r="G6" s="105" t="str">
        <f>CAPEX!G6</f>
        <v>Combined</v>
      </c>
      <c r="H6" s="114" t="str">
        <f>CAPEX!H6</f>
        <v>Consolidated</v>
      </c>
      <c r="I6" s="114" t="str">
        <f>CAPEX!I6</f>
        <v>Consolidated</v>
      </c>
      <c r="J6" s="114" t="str">
        <f>CAPEX!J6</f>
        <v>Consolidated</v>
      </c>
      <c r="K6" s="114" t="str">
        <f>CAPEX!K6</f>
        <v>Consolidated</v>
      </c>
      <c r="L6" s="114" t="str">
        <f>CAPEX!L6</f>
        <v>Consolidated</v>
      </c>
      <c r="M6" s="114" t="str">
        <f>CAPEX!M6</f>
        <v>Consolidated</v>
      </c>
      <c r="N6" s="114" t="str">
        <f>CAPEX!N6</f>
        <v>Consolidated</v>
      </c>
      <c r="O6" s="114" t="str">
        <f>CAPEX!O6</f>
        <v>Consolidated</v>
      </c>
      <c r="P6" s="114" t="str">
        <f>CAPEX!P6</f>
        <v>Consolidated</v>
      </c>
      <c r="Q6" s="114" t="str">
        <f>CAPEX!R6</f>
        <v>Consolidated</v>
      </c>
      <c r="R6" s="114" t="s">
        <v>69</v>
      </c>
      <c r="S6" s="114" t="s">
        <v>69</v>
      </c>
      <c r="T6" s="114" t="s">
        <v>69</v>
      </c>
      <c r="U6" s="114" t="s">
        <v>69</v>
      </c>
      <c r="V6" s="114" t="s">
        <v>69</v>
      </c>
      <c r="W6" s="114" t="s">
        <v>69</v>
      </c>
    </row>
    <row r="7" spans="1:23" s="10" customFormat="1">
      <c r="A7" s="18"/>
      <c r="B7" s="5" t="str">
        <f>CAPEX!B7</f>
        <v>(IN R$ MILLION)</v>
      </c>
      <c r="C7" s="109" t="str">
        <f>CAPEX!C7</f>
        <v>(Jan-Mar)</v>
      </c>
      <c r="D7" s="108" t="str">
        <f>CAPEX!D7</f>
        <v>(Apr-Jun)</v>
      </c>
      <c r="E7" s="108" t="str">
        <f>CAPEX!E7</f>
        <v>(Oct-Dec)</v>
      </c>
      <c r="F7" s="109" t="str">
        <f>CAPEX!F7</f>
        <v>(Out-Dez)</v>
      </c>
      <c r="G7" s="109" t="str">
        <f>CAPEX!G7</f>
        <v>(Jan-Mar)</v>
      </c>
      <c r="H7" s="83" t="str">
        <f>CAPEX!H7</f>
        <v>(Apr-Jun)</v>
      </c>
      <c r="I7" s="83" t="str">
        <f>CAPEX!I7</f>
        <v>(Oct-Dec)</v>
      </c>
      <c r="J7" s="116" t="str">
        <f>CAPEX!J7</f>
        <v>(Out-Dez)</v>
      </c>
      <c r="K7" s="103" t="str">
        <f>CAPEX!K7</f>
        <v>(Jan-Mar)</v>
      </c>
      <c r="L7" s="103" t="str">
        <f>CAPEX!L7</f>
        <v>(Apr-Jun)</v>
      </c>
      <c r="M7" s="103" t="str">
        <f>CAPEX!M7</f>
        <v>(Oct-Dec)</v>
      </c>
      <c r="N7" s="103" t="str">
        <f>CAPEX!N7</f>
        <v>(Out-Dez)</v>
      </c>
      <c r="O7" s="103" t="str">
        <f>CAPEX!O7</f>
        <v>(Jan-Mar)</v>
      </c>
      <c r="P7" s="103" t="s">
        <v>70</v>
      </c>
      <c r="Q7" s="103" t="s">
        <v>71</v>
      </c>
      <c r="R7" s="103" t="s">
        <v>72</v>
      </c>
      <c r="S7" s="227" t="s">
        <v>2</v>
      </c>
      <c r="T7" s="227" t="s">
        <v>70</v>
      </c>
      <c r="U7" s="227" t="s">
        <v>71</v>
      </c>
      <c r="V7" s="227" t="s">
        <v>72</v>
      </c>
      <c r="W7" s="227" t="s">
        <v>2</v>
      </c>
    </row>
    <row r="8" spans="1:23">
      <c r="B8" s="41" t="s">
        <v>131</v>
      </c>
      <c r="C8" s="220">
        <v>-217.9</v>
      </c>
      <c r="D8" s="134">
        <v>-234.1</v>
      </c>
      <c r="E8" s="134">
        <v>-261.3</v>
      </c>
      <c r="F8" s="134">
        <v>-241.2</v>
      </c>
      <c r="G8" s="134">
        <f>-226.1-65.7+46.5</f>
        <v>-245.3</v>
      </c>
      <c r="H8" s="134">
        <v>-252.2</v>
      </c>
      <c r="I8" s="134">
        <v>-272.2</v>
      </c>
      <c r="J8" s="134">
        <v>-257</v>
      </c>
      <c r="K8" s="134">
        <v>-291.39999999999998</v>
      </c>
      <c r="L8" s="134">
        <v>-324</v>
      </c>
      <c r="M8" s="134">
        <v>-248.1</v>
      </c>
      <c r="N8" s="134">
        <v>-293</v>
      </c>
      <c r="O8" s="134">
        <v>-230.26908367000004</v>
      </c>
      <c r="P8" s="134">
        <f>SUM([19]book!$S$18,[19]book!$S$21:$S$22)</f>
        <v>-360.17682041</v>
      </c>
      <c r="Q8" s="134">
        <v>-189</v>
      </c>
      <c r="R8" s="134">
        <v>-72.323898840000084</v>
      </c>
      <c r="S8" s="134">
        <v>-211.23533030000004</v>
      </c>
      <c r="T8" s="134">
        <v>-114.80450409999997</v>
      </c>
      <c r="U8" s="134">
        <v>-161.95340570999997</v>
      </c>
      <c r="V8" s="134">
        <v>-157.56763714999991</v>
      </c>
      <c r="W8" s="134">
        <v>-321.3</v>
      </c>
    </row>
    <row r="9" spans="1:23">
      <c r="B9" s="41" t="s">
        <v>132</v>
      </c>
      <c r="C9" s="220">
        <v>47.2</v>
      </c>
      <c r="D9" s="134">
        <v>33.299999999999997</v>
      </c>
      <c r="E9" s="134">
        <v>32.1</v>
      </c>
      <c r="F9" s="134">
        <v>25.5</v>
      </c>
      <c r="G9" s="134">
        <f>19.8</f>
        <v>19.8</v>
      </c>
      <c r="H9" s="134">
        <v>67.099999999999994</v>
      </c>
      <c r="I9" s="134">
        <v>60.2</v>
      </c>
      <c r="J9" s="134">
        <v>44.3</v>
      </c>
      <c r="K9" s="134">
        <v>32.6</v>
      </c>
      <c r="L9" s="134">
        <v>69.8</v>
      </c>
      <c r="M9" s="134">
        <v>53</v>
      </c>
      <c r="N9" s="1">
        <v>64.5</v>
      </c>
      <c r="O9" s="1">
        <v>-52.319269689999999</v>
      </c>
      <c r="P9" s="1">
        <f>[19]book!$S$19</f>
        <v>-20.176175440000002</v>
      </c>
      <c r="Q9" s="134">
        <v>41.2</v>
      </c>
      <c r="R9" s="134">
        <v>36.080446790000025</v>
      </c>
      <c r="S9" s="134">
        <v>33.306340749999997</v>
      </c>
      <c r="T9" s="134">
        <v>38.956589420000014</v>
      </c>
      <c r="U9" s="134">
        <v>40.632361339999974</v>
      </c>
      <c r="V9" s="134">
        <v>42.325525790000022</v>
      </c>
      <c r="W9" s="134">
        <v>27.9</v>
      </c>
    </row>
    <row r="10" spans="1:23" s="10" customFormat="1">
      <c r="A10" s="76"/>
      <c r="B10" s="42" t="s">
        <v>133</v>
      </c>
      <c r="C10" s="221">
        <f t="shared" ref="C10" si="0">SUM(C8:C9)</f>
        <v>-170.7</v>
      </c>
      <c r="D10" s="45">
        <f t="shared" ref="D10" si="1">SUM(D8:D9)</f>
        <v>-200.8</v>
      </c>
      <c r="E10" s="45">
        <f t="shared" ref="E10" si="2">SUM(E8:E9)</f>
        <v>-229.20000000000002</v>
      </c>
      <c r="F10" s="45">
        <f t="shared" ref="F10" si="3">SUM(F8:F9)</f>
        <v>-215.7</v>
      </c>
      <c r="G10" s="45">
        <f t="shared" ref="G10" si="4">SUM(G8:G9)</f>
        <v>-225.5</v>
      </c>
      <c r="H10" s="45">
        <f t="shared" ref="H10" si="5">SUM(H8:H9)</f>
        <v>-185.1</v>
      </c>
      <c r="I10" s="45">
        <f t="shared" ref="I10" si="6">SUM(I8:I9)</f>
        <v>-212</v>
      </c>
      <c r="J10" s="45">
        <f t="shared" ref="J10" si="7">SUM(J8:J9)</f>
        <v>-212.7</v>
      </c>
      <c r="K10" s="45">
        <f t="shared" ref="K10:L10" si="8">SUM(K8:K9)</f>
        <v>-258.79999999999995</v>
      </c>
      <c r="L10" s="45">
        <f t="shared" si="8"/>
        <v>-254.2</v>
      </c>
      <c r="M10" s="45">
        <f>SUM(M8:M9)</f>
        <v>-195.1</v>
      </c>
      <c r="N10" s="45">
        <f>SUM(N8:N9)</f>
        <v>-228.5</v>
      </c>
      <c r="O10" s="45">
        <v>-282.58835336000004</v>
      </c>
      <c r="P10" s="45">
        <f>SUM(P8:P9)</f>
        <v>-380.35299585000001</v>
      </c>
      <c r="Q10" s="45">
        <f>SUM(Q8:Q9)</f>
        <v>-147.80000000000001</v>
      </c>
      <c r="R10" s="45">
        <f>SUM(R8:R9)</f>
        <v>-36.243452050000059</v>
      </c>
      <c r="S10" s="45">
        <f>SUM(S8:S9)</f>
        <v>-177.92898955000004</v>
      </c>
      <c r="T10" s="45">
        <v>-75.84791467999996</v>
      </c>
      <c r="U10" s="45">
        <v>-121.32104437</v>
      </c>
      <c r="V10" s="45">
        <v>-115.24211135999988</v>
      </c>
      <c r="W10" s="45">
        <v>-293.39999999999998</v>
      </c>
    </row>
    <row r="11" spans="1:23">
      <c r="B11" s="41" t="s">
        <v>134</v>
      </c>
      <c r="C11" s="220">
        <v>-50.04</v>
      </c>
      <c r="D11" s="134">
        <v>-53.7</v>
      </c>
      <c r="E11" s="134">
        <v>-62.49778405</v>
      </c>
      <c r="F11" s="134">
        <v>-64.099999999999994</v>
      </c>
      <c r="G11" s="134">
        <v>-73.400000000000006</v>
      </c>
      <c r="H11" s="134">
        <v>-72.2</v>
      </c>
      <c r="I11" s="134">
        <f>-76.1+0.04</f>
        <v>-76.059999999999988</v>
      </c>
      <c r="J11" s="134">
        <v>-74.400000000000006</v>
      </c>
      <c r="K11" s="134">
        <v>-73.14</v>
      </c>
      <c r="L11" s="134">
        <v>-61.9</v>
      </c>
      <c r="M11" s="134">
        <v>-60.3</v>
      </c>
      <c r="N11" s="134">
        <v>-48.9</v>
      </c>
      <c r="O11" s="134">
        <v>56.071777940000004</v>
      </c>
      <c r="P11" s="134">
        <f>[19]book!$S$23</f>
        <v>47.076546210000004</v>
      </c>
      <c r="Q11" s="134">
        <v>-48</v>
      </c>
      <c r="R11" s="134">
        <v>-45.675435870000008</v>
      </c>
      <c r="S11" s="134">
        <v>-48.610589479999994</v>
      </c>
      <c r="T11" s="134">
        <v>-49.78046277</v>
      </c>
      <c r="U11" s="134">
        <v>-49.051139970000001</v>
      </c>
      <c r="V11" s="134">
        <v>-42.829766039999988</v>
      </c>
      <c r="W11" s="134">
        <v>-34.799999999999997</v>
      </c>
    </row>
    <row r="12" spans="1:23">
      <c r="A12" s="18"/>
      <c r="B12" s="41" t="s">
        <v>135</v>
      </c>
      <c r="C12" s="220">
        <v>-115.44</v>
      </c>
      <c r="D12" s="134">
        <f>-22.2-12-43.4</f>
        <v>-77.599999999999994</v>
      </c>
      <c r="E12" s="134">
        <v>-110.3</v>
      </c>
      <c r="F12" s="134">
        <v>-148.4</v>
      </c>
      <c r="G12" s="134">
        <v>-131.69999999999999</v>
      </c>
      <c r="H12" s="134">
        <f>-51.4-9.4-88.5</f>
        <v>-149.30000000000001</v>
      </c>
      <c r="I12" s="134">
        <f>-135.9</f>
        <v>-135.9</v>
      </c>
      <c r="J12" s="134">
        <f>-49.6-8.4-70.7</f>
        <v>-128.69999999999999</v>
      </c>
      <c r="K12" s="134">
        <f>-34.2-7-19.8-58.44</f>
        <v>-119.44</v>
      </c>
      <c r="L12" s="134">
        <f>-32.3-5.6-16.1-62.9</f>
        <v>-116.9</v>
      </c>
      <c r="M12" s="134">
        <f>-32.1-4.4-18.5-77.9+0.1</f>
        <v>-132.80000000000001</v>
      </c>
      <c r="N12" s="134">
        <v>-114.8</v>
      </c>
      <c r="O12" s="134">
        <v>-122.39100995</v>
      </c>
      <c r="P12" s="134">
        <f>SUM([19]book!$S$20,[19]book!$S$24:$S$26)</f>
        <v>-126.38176698999997</v>
      </c>
      <c r="Q12" s="134">
        <v>-61.7</v>
      </c>
      <c r="R12" s="134">
        <v>-61.303757170000075</v>
      </c>
      <c r="S12" s="134">
        <v>-97.996813110000062</v>
      </c>
      <c r="T12" s="134">
        <v>-133.05897856999997</v>
      </c>
      <c r="U12" s="134">
        <v>-129.85046116999987</v>
      </c>
      <c r="V12" s="134">
        <v>-156.60954038000008</v>
      </c>
      <c r="W12" s="134">
        <v>-202.6</v>
      </c>
    </row>
    <row r="13" spans="1:23" s="10" customFormat="1">
      <c r="A13" s="76"/>
      <c r="B13" s="42" t="s">
        <v>136</v>
      </c>
      <c r="C13" s="221">
        <f t="shared" ref="C13:J13" si="9">SUM(C10:C12)</f>
        <v>-336.17999999999995</v>
      </c>
      <c r="D13" s="179">
        <f t="shared" si="9"/>
        <v>-332.1</v>
      </c>
      <c r="E13" s="179">
        <f t="shared" si="9"/>
        <v>-401.99778405000001</v>
      </c>
      <c r="F13" s="179">
        <f t="shared" si="9"/>
        <v>-428.19999999999993</v>
      </c>
      <c r="G13" s="179">
        <f t="shared" si="9"/>
        <v>-430.59999999999997</v>
      </c>
      <c r="H13" s="179">
        <f t="shared" si="9"/>
        <v>-406.6</v>
      </c>
      <c r="I13" s="179">
        <f t="shared" si="9"/>
        <v>-423.96000000000004</v>
      </c>
      <c r="J13" s="179">
        <f t="shared" si="9"/>
        <v>-415.8</v>
      </c>
      <c r="K13" s="179">
        <f>SUM(K10:K12)</f>
        <v>-451.37999999999994</v>
      </c>
      <c r="L13" s="179">
        <f>SUM(L10:L12)</f>
        <v>-433</v>
      </c>
      <c r="M13" s="179">
        <f>SUM(M10:M12)</f>
        <v>-388.2</v>
      </c>
      <c r="N13" s="179">
        <f>SUM(N10:N12)</f>
        <v>-392.2</v>
      </c>
      <c r="O13" s="179">
        <v>-348.90758537000005</v>
      </c>
      <c r="P13" s="179">
        <f>SUM(P10:P12)</f>
        <v>-459.65821662999997</v>
      </c>
      <c r="Q13" s="179">
        <f>SUM(Q10:Q12)</f>
        <v>-257.5</v>
      </c>
      <c r="R13" s="179">
        <f>SUM(R10:R12)</f>
        <v>-143.22264509000013</v>
      </c>
      <c r="S13" s="179">
        <f>SUM(S10:S12)</f>
        <v>-324.53639214000009</v>
      </c>
      <c r="T13" s="179">
        <v>-258.68735601999992</v>
      </c>
      <c r="U13" s="179">
        <v>-300.22264550999989</v>
      </c>
      <c r="V13" s="179">
        <v>-314.68141777999995</v>
      </c>
      <c r="W13" s="179">
        <v>-530.79999999999995</v>
      </c>
    </row>
    <row r="14" spans="1:23" ht="16.5">
      <c r="C14" s="222"/>
      <c r="D14" s="123"/>
      <c r="E14" s="123"/>
      <c r="F14" s="123"/>
      <c r="G14" s="123"/>
      <c r="H14" s="123"/>
      <c r="I14" s="123"/>
    </row>
    <row r="15" spans="1:23">
      <c r="B15" s="80" t="s">
        <v>93</v>
      </c>
    </row>
    <row r="16" spans="1:23"/>
    <row r="17"/>
  </sheetData>
  <mergeCells count="1">
    <mergeCell ref="B5:B6"/>
  </mergeCells>
  <pageMargins left="0.511811024" right="0.511811024" top="0.78740157499999996" bottom="0.78740157499999996" header="0.31496062000000002" footer="0.31496062000000002"/>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23"/>
  <sheetViews>
    <sheetView showGridLines="0" zoomScaleNormal="100" workbookViewId="0">
      <selection activeCell="W5" sqref="W5"/>
    </sheetView>
  </sheetViews>
  <sheetFormatPr defaultColWidth="9.140625" defaultRowHeight="15" zeroHeight="1" outlineLevelCol="1"/>
  <cols>
    <col min="1" max="1" width="2.85546875" style="76" customWidth="1"/>
    <col min="2" max="2" width="51.7109375" style="1" customWidth="1"/>
    <col min="3" max="3" width="12.5703125" style="1" hidden="1" customWidth="1"/>
    <col min="4" max="7" width="12.140625" style="1" hidden="1" customWidth="1"/>
    <col min="8" max="8" width="12.28515625" style="1" hidden="1" customWidth="1"/>
    <col min="9" max="9" width="12" style="1" hidden="1" customWidth="1"/>
    <col min="10" max="10" width="11.5703125" style="1" hidden="1" customWidth="1"/>
    <col min="11" max="13" width="11.5703125" style="1" hidden="1" customWidth="1" outlineLevel="1"/>
    <col min="14" max="17" width="12" style="1" hidden="1" customWidth="1" outlineLevel="1"/>
    <col min="18" max="18" width="15.140625" style="1" hidden="1" customWidth="1" outlineLevel="1"/>
    <col min="19" max="19" width="15.140625" style="1" customWidth="1" collapsed="1"/>
    <col min="20" max="20" width="12.7109375" style="1" bestFit="1" customWidth="1"/>
    <col min="21" max="23" width="14.7109375" style="1" customWidth="1"/>
    <col min="24" max="16384" width="9.140625" style="1"/>
  </cols>
  <sheetData>
    <row r="1" spans="1:23">
      <c r="C1"/>
    </row>
    <row r="2" spans="1:23">
      <c r="C2"/>
    </row>
    <row r="3" spans="1:23">
      <c r="C3"/>
    </row>
    <row r="4" spans="1:23">
      <c r="B4" s="3"/>
      <c r="C4" s="23"/>
      <c r="D4" s="31"/>
      <c r="E4" s="31"/>
      <c r="G4" s="23"/>
      <c r="H4" s="31"/>
      <c r="I4" s="31"/>
    </row>
    <row r="5" spans="1:23" s="10" customFormat="1">
      <c r="A5" s="76"/>
      <c r="B5" s="261" t="s">
        <v>137</v>
      </c>
      <c r="C5" s="82" t="s">
        <v>1</v>
      </c>
      <c r="D5" s="81" t="s">
        <v>32</v>
      </c>
      <c r="E5" s="81" t="s">
        <v>21</v>
      </c>
      <c r="F5" s="105" t="s">
        <v>33</v>
      </c>
      <c r="G5" s="105" t="s">
        <v>34</v>
      </c>
      <c r="H5" s="81" t="s">
        <v>46</v>
      </c>
      <c r="I5" s="81" t="s">
        <v>49</v>
      </c>
      <c r="J5" s="81" t="s">
        <v>52</v>
      </c>
      <c r="K5" s="81" t="str">
        <f>'FINANCIAL RESULT'!K5</f>
        <v>1Q17</v>
      </c>
      <c r="L5" s="81" t="str">
        <f>'FINANCIAL RESULT'!L5</f>
        <v>2Q17</v>
      </c>
      <c r="M5" s="81" t="str">
        <f>'FINANCIAL RESULT'!M5</f>
        <v>3Q17</v>
      </c>
      <c r="N5" s="81" t="str">
        <f>'FINANCIAL RESULT'!N5</f>
        <v>4Q17</v>
      </c>
      <c r="O5" s="81" t="str">
        <f>'FINANCIAL RESULT'!O5</f>
        <v>1Q18</v>
      </c>
      <c r="P5" s="81" t="s">
        <v>68</v>
      </c>
      <c r="Q5" s="81" t="s">
        <v>244</v>
      </c>
      <c r="R5" s="81" t="s">
        <v>251</v>
      </c>
      <c r="S5" s="225" t="s">
        <v>254</v>
      </c>
      <c r="T5" s="225" t="s">
        <v>256</v>
      </c>
      <c r="U5" s="225" t="s">
        <v>258</v>
      </c>
      <c r="V5" s="225" t="s">
        <v>270</v>
      </c>
      <c r="W5" s="225" t="s">
        <v>272</v>
      </c>
    </row>
    <row r="6" spans="1:23" s="10" customFormat="1">
      <c r="A6" s="76"/>
      <c r="B6" s="261"/>
      <c r="C6" s="106" t="s">
        <v>35</v>
      </c>
      <c r="D6" s="105" t="s">
        <v>36</v>
      </c>
      <c r="E6" s="105" t="s">
        <v>36</v>
      </c>
      <c r="F6" s="105" t="s">
        <v>36</v>
      </c>
      <c r="G6" s="105" t="s">
        <v>36</v>
      </c>
      <c r="H6" s="114" t="s">
        <v>36</v>
      </c>
      <c r="I6" s="114" t="s">
        <v>36</v>
      </c>
      <c r="J6" s="114" t="s">
        <v>36</v>
      </c>
      <c r="K6" s="114" t="str">
        <f>'FINANCIAL RESULT'!K6</f>
        <v>Consolidated</v>
      </c>
      <c r="L6" s="114" t="str">
        <f>'FINANCIAL RESULT'!L6</f>
        <v>Consolidated</v>
      </c>
      <c r="M6" s="114" t="str">
        <f>'FINANCIAL RESULT'!M6</f>
        <v>Consolidated</v>
      </c>
      <c r="N6" s="114" t="str">
        <f>'FINANCIAL RESULT'!N6</f>
        <v>Consolidated</v>
      </c>
      <c r="O6" s="114" t="str">
        <f>'FINANCIAL RESULT'!O6</f>
        <v>Consolidated</v>
      </c>
      <c r="P6" s="114" t="str">
        <f>'FINANCIAL RESULT'!P6</f>
        <v>Consolidated</v>
      </c>
      <c r="Q6" s="114" t="str">
        <f>'FINANCIAL RESULT'!Q6</f>
        <v>Consolidated</v>
      </c>
      <c r="R6" s="114" t="str">
        <f>'FINANCIAL RESULT'!R6</f>
        <v>Consolidated</v>
      </c>
      <c r="S6" s="114" t="str">
        <f>'FINANCIAL RESULT'!S6</f>
        <v>Consolidated</v>
      </c>
      <c r="T6" s="114" t="s">
        <v>69</v>
      </c>
      <c r="U6" s="114" t="s">
        <v>69</v>
      </c>
      <c r="V6" s="114" t="s">
        <v>69</v>
      </c>
      <c r="W6" s="114" t="s">
        <v>69</v>
      </c>
    </row>
    <row r="7" spans="1:23" s="10" customFormat="1">
      <c r="A7" s="76"/>
      <c r="B7" s="5" t="s">
        <v>62</v>
      </c>
      <c r="C7" s="84" t="s">
        <v>2</v>
      </c>
      <c r="D7" s="83" t="s">
        <v>3</v>
      </c>
      <c r="E7" s="83" t="s">
        <v>4</v>
      </c>
      <c r="F7" s="110" t="s">
        <v>5</v>
      </c>
      <c r="G7" s="110" t="s">
        <v>2</v>
      </c>
      <c r="H7" s="83" t="s">
        <v>3</v>
      </c>
      <c r="I7" s="83" t="s">
        <v>4</v>
      </c>
      <c r="J7" s="116" t="s">
        <v>5</v>
      </c>
      <c r="K7" s="103" t="str">
        <f>'FINANCIAL RESULT'!K7</f>
        <v>(Jan-Mar)</v>
      </c>
      <c r="L7" s="103" t="str">
        <f>'FINANCIAL RESULT'!L7</f>
        <v>(Apr-Jun)</v>
      </c>
      <c r="M7" s="103" t="str">
        <f>'FINANCIAL RESULT'!M7</f>
        <v>(Oct-Dec)</v>
      </c>
      <c r="N7" s="103" t="str">
        <f>'FINANCIAL RESULT'!N7</f>
        <v>(Out-Dez)</v>
      </c>
      <c r="O7" s="103" t="str">
        <f>'FINANCIAL RESULT'!O7</f>
        <v>(Jan-Mar)</v>
      </c>
      <c r="P7" s="103" t="s">
        <v>70</v>
      </c>
      <c r="Q7" s="103" t="s">
        <v>71</v>
      </c>
      <c r="R7" s="103" t="s">
        <v>72</v>
      </c>
      <c r="S7" s="227" t="s">
        <v>2</v>
      </c>
      <c r="T7" s="227" t="s">
        <v>70</v>
      </c>
      <c r="U7" s="227" t="s">
        <v>71</v>
      </c>
      <c r="V7" s="227" t="s">
        <v>72</v>
      </c>
      <c r="W7" s="227" t="s">
        <v>2</v>
      </c>
    </row>
    <row r="8" spans="1:23" s="10" customFormat="1">
      <c r="A8" s="18"/>
      <c r="B8" s="40" t="s">
        <v>138</v>
      </c>
      <c r="C8" s="62">
        <f>'FINANCIAL FIGURES'!C28</f>
        <v>-199.68192614587173</v>
      </c>
      <c r="D8" s="7">
        <f>'FINANCIAL FIGURES'!D28</f>
        <v>77.976106148966949</v>
      </c>
      <c r="E8" s="45">
        <f>'FINANCIAL FIGURES'!E28</f>
        <v>-45.690000000000055</v>
      </c>
      <c r="F8" s="7">
        <f>'FINANCIAL FIGURES'!F28</f>
        <v>-171.00780211508078</v>
      </c>
      <c r="G8" s="7">
        <f>'FINANCIAL FIGURES'!G28</f>
        <v>-195.89000000000007</v>
      </c>
      <c r="H8" s="7">
        <f>'FINANCIAL FIGURES'!H28</f>
        <v>-29.179999999999836</v>
      </c>
      <c r="I8" s="45">
        <f>'FINANCIAL FIGURES'!I28</f>
        <v>-7.4100000000001955</v>
      </c>
      <c r="J8" s="7">
        <f>'FINANCIAL FIGURES'!J28</f>
        <v>-535.80000000000018</v>
      </c>
      <c r="K8" s="7">
        <f>'FINANCIAL FIGURES'!K28</f>
        <v>-248.67399999999981</v>
      </c>
      <c r="L8" s="7">
        <f>'FINANCIAL FIGURES'!L28</f>
        <v>0.92000000000001592</v>
      </c>
      <c r="M8" s="7">
        <f>'FINANCIAL FIGURES'!M28</f>
        <v>108.44000000000023</v>
      </c>
      <c r="N8" s="7">
        <v>-110.2</v>
      </c>
      <c r="O8" s="7">
        <v>-29.9</v>
      </c>
      <c r="P8" s="7">
        <v>18.100000000000001</v>
      </c>
      <c r="Q8" s="7">
        <v>340.4</v>
      </c>
      <c r="R8" s="233">
        <v>212.80180622999876</v>
      </c>
      <c r="S8" s="233">
        <v>54.706658130000413</v>
      </c>
      <c r="T8" s="233">
        <v>248.52641969000055</v>
      </c>
      <c r="U8" s="233">
        <v>463.16145935999924</v>
      </c>
      <c r="V8" s="233">
        <v>148.72322454999983</v>
      </c>
      <c r="W8" s="233">
        <v>-372.59492984000201</v>
      </c>
    </row>
    <row r="9" spans="1:23" s="10" customFormat="1">
      <c r="A9" s="76"/>
      <c r="B9" s="43" t="s">
        <v>139</v>
      </c>
      <c r="C9" s="133">
        <v>0.34</v>
      </c>
      <c r="D9" s="132">
        <v>0.34</v>
      </c>
      <c r="E9" s="132">
        <v>0.34</v>
      </c>
      <c r="F9" s="132">
        <v>0.34</v>
      </c>
      <c r="G9" s="174">
        <v>0.34</v>
      </c>
      <c r="H9" s="174">
        <v>0.34</v>
      </c>
      <c r="I9" s="174">
        <v>0.34</v>
      </c>
      <c r="J9" s="174">
        <v>0.34</v>
      </c>
      <c r="K9" s="174">
        <v>0.34</v>
      </c>
      <c r="L9" s="174">
        <v>0.34</v>
      </c>
      <c r="M9" s="174">
        <v>0.34</v>
      </c>
      <c r="N9" s="174">
        <v>0.34</v>
      </c>
      <c r="O9" s="174">
        <v>0.34</v>
      </c>
      <c r="P9" s="174">
        <v>0.34</v>
      </c>
      <c r="Q9" s="174">
        <v>0.34</v>
      </c>
      <c r="R9" s="234">
        <v>0.34</v>
      </c>
      <c r="S9" s="234">
        <v>0.34</v>
      </c>
      <c r="T9" s="234">
        <v>0.34</v>
      </c>
      <c r="U9" s="234">
        <v>0.34</v>
      </c>
      <c r="V9" s="234">
        <v>0.34</v>
      </c>
      <c r="W9" s="234">
        <v>0.34</v>
      </c>
    </row>
    <row r="10" spans="1:23" s="10" customFormat="1">
      <c r="A10" s="76"/>
      <c r="B10" s="40" t="s">
        <v>140</v>
      </c>
      <c r="C10" s="62">
        <f>-C8*C9</f>
        <v>67.891854889596388</v>
      </c>
      <c r="D10" s="7">
        <f>-D8*D9</f>
        <v>-26.511876090648766</v>
      </c>
      <c r="E10" s="7">
        <f>-E8*E9</f>
        <v>15.534600000000019</v>
      </c>
      <c r="F10" s="7">
        <f t="shared" ref="F10:K10" si="0">-F8*F9</f>
        <v>58.142652719127469</v>
      </c>
      <c r="G10" s="7">
        <f t="shared" si="0"/>
        <v>66.602600000000024</v>
      </c>
      <c r="H10" s="45">
        <f t="shared" si="0"/>
        <v>9.9211999999999456</v>
      </c>
      <c r="I10" s="7">
        <f t="shared" si="0"/>
        <v>2.5194000000000667</v>
      </c>
      <c r="J10" s="7">
        <f t="shared" si="0"/>
        <v>182.17200000000008</v>
      </c>
      <c r="K10" s="7">
        <f t="shared" si="0"/>
        <v>84.549159999999944</v>
      </c>
      <c r="L10" s="7">
        <f t="shared" ref="L10" si="1">-L8*L9</f>
        <v>-0.31280000000000541</v>
      </c>
      <c r="M10" s="7">
        <f t="shared" ref="M10:S10" si="2">-M8*M9</f>
        <v>-36.869600000000077</v>
      </c>
      <c r="N10" s="7">
        <f t="shared" si="2"/>
        <v>37.468000000000004</v>
      </c>
      <c r="O10" s="7">
        <f t="shared" si="2"/>
        <v>10.166</v>
      </c>
      <c r="P10" s="7">
        <f t="shared" si="2"/>
        <v>-6.1540000000000008</v>
      </c>
      <c r="Q10" s="7">
        <f t="shared" si="2"/>
        <v>-115.736</v>
      </c>
      <c r="R10" s="7">
        <f t="shared" si="2"/>
        <v>-72.352614118199583</v>
      </c>
      <c r="S10" s="7">
        <f t="shared" si="2"/>
        <v>-18.600263764200143</v>
      </c>
      <c r="T10" s="7">
        <v>-84.498982694600187</v>
      </c>
      <c r="U10" s="7">
        <v>-157.47489618239976</v>
      </c>
      <c r="V10" s="7">
        <v>-50.565896346999942</v>
      </c>
      <c r="W10" s="7">
        <v>126.6822761456007</v>
      </c>
    </row>
    <row r="11" spans="1:23" s="30" customFormat="1">
      <c r="A11" s="76"/>
      <c r="B11" s="129" t="s">
        <v>141</v>
      </c>
      <c r="C11" s="131"/>
      <c r="D11" s="130"/>
      <c r="E11" s="130"/>
      <c r="F11" s="130"/>
      <c r="G11" s="130"/>
      <c r="H11" s="130"/>
      <c r="J11" s="130"/>
      <c r="K11" s="130"/>
      <c r="L11" s="130"/>
      <c r="M11" s="130"/>
    </row>
    <row r="12" spans="1:23" s="10" customFormat="1">
      <c r="A12" s="76"/>
      <c r="B12" s="23" t="s">
        <v>142</v>
      </c>
      <c r="C12" s="65">
        <v>-81.099999999999994</v>
      </c>
      <c r="D12" s="9">
        <v>-27.3</v>
      </c>
      <c r="E12" s="9">
        <v>-26.63</v>
      </c>
      <c r="F12" s="9">
        <v>-41.3</v>
      </c>
      <c r="G12" s="9">
        <v>-69.8</v>
      </c>
      <c r="H12" s="9">
        <v>-42.7</v>
      </c>
      <c r="I12" s="9">
        <v>-64.599999999999994</v>
      </c>
      <c r="J12" s="9">
        <v>-49.356000000000002</v>
      </c>
      <c r="K12" s="9">
        <v>-93.561000000000007</v>
      </c>
      <c r="L12" s="9">
        <v>-34.700000000000003</v>
      </c>
      <c r="M12" s="9">
        <v>-29.4</v>
      </c>
      <c r="N12" s="9">
        <v>-26.4</v>
      </c>
      <c r="O12" s="9">
        <v>-36.4</v>
      </c>
      <c r="P12" s="9">
        <v>-25</v>
      </c>
      <c r="Q12" s="9">
        <v>-18.600000000000001</v>
      </c>
      <c r="R12" s="235">
        <v>-52.09</v>
      </c>
      <c r="S12" s="235">
        <v>-37</v>
      </c>
      <c r="T12" s="235">
        <v>-21.3</v>
      </c>
      <c r="U12" s="235">
        <v>-12.2</v>
      </c>
      <c r="V12" s="235">
        <v>26.722312609999996</v>
      </c>
      <c r="W12" s="235">
        <v>-33.770000000000003</v>
      </c>
    </row>
    <row r="13" spans="1:23" s="10" customFormat="1">
      <c r="A13" s="76"/>
      <c r="B13" s="23" t="s">
        <v>143</v>
      </c>
      <c r="C13" s="65">
        <v>0</v>
      </c>
      <c r="D13" s="9">
        <v>0</v>
      </c>
      <c r="E13" s="9" t="s">
        <v>22</v>
      </c>
      <c r="F13" s="9">
        <v>0</v>
      </c>
      <c r="G13" s="9">
        <v>0</v>
      </c>
      <c r="H13" s="9">
        <v>0</v>
      </c>
      <c r="I13" s="9">
        <v>0</v>
      </c>
      <c r="J13" s="9">
        <v>0</v>
      </c>
      <c r="K13" s="9">
        <v>0</v>
      </c>
      <c r="L13" s="9">
        <v>0</v>
      </c>
      <c r="M13" s="9">
        <v>0</v>
      </c>
      <c r="N13" s="9">
        <v>0</v>
      </c>
      <c r="O13" s="9">
        <v>0</v>
      </c>
      <c r="P13" s="9">
        <v>0</v>
      </c>
      <c r="Q13" s="9">
        <v>0</v>
      </c>
      <c r="R13" s="235">
        <v>0</v>
      </c>
      <c r="S13" s="235">
        <v>0</v>
      </c>
      <c r="T13" s="235">
        <v>0</v>
      </c>
      <c r="U13" s="235">
        <v>0</v>
      </c>
      <c r="V13" s="235">
        <v>0</v>
      </c>
      <c r="W13" s="235">
        <v>0</v>
      </c>
    </row>
    <row r="14" spans="1:23" s="10" customFormat="1">
      <c r="A14" s="76"/>
      <c r="B14" s="23" t="s">
        <v>144</v>
      </c>
      <c r="C14" s="65">
        <v>8.4</v>
      </c>
      <c r="D14" s="9">
        <v>9.1</v>
      </c>
      <c r="E14" s="9">
        <v>11.850479463366007</v>
      </c>
      <c r="F14" s="9">
        <v>-0.74</v>
      </c>
      <c r="G14" s="9">
        <v>10.7</v>
      </c>
      <c r="H14" s="9">
        <v>6.6</v>
      </c>
      <c r="I14" s="9">
        <v>10.199999999999999</v>
      </c>
      <c r="J14" s="9">
        <v>-17.399999999999999</v>
      </c>
      <c r="K14" s="9">
        <v>4</v>
      </c>
      <c r="L14" s="9">
        <v>10.9</v>
      </c>
      <c r="M14" s="9">
        <v>31.3</v>
      </c>
      <c r="N14" s="10">
        <v>28.1</v>
      </c>
      <c r="O14" s="10">
        <v>4.8</v>
      </c>
      <c r="P14" s="10">
        <v>-16.100000000000001</v>
      </c>
      <c r="Q14" s="9">
        <v>11.3</v>
      </c>
      <c r="R14" s="235">
        <v>50</v>
      </c>
      <c r="S14" s="235">
        <v>28</v>
      </c>
      <c r="T14" s="235">
        <v>44.1</v>
      </c>
      <c r="U14" s="235">
        <v>65.900000000000006</v>
      </c>
      <c r="V14" s="235">
        <v>40.62377613999999</v>
      </c>
      <c r="W14" s="235">
        <v>0</v>
      </c>
    </row>
    <row r="15" spans="1:23" s="10" customFormat="1">
      <c r="A15" s="18"/>
      <c r="B15" s="23" t="s">
        <v>145</v>
      </c>
      <c r="C15" s="65">
        <f>0.6-17.3</f>
        <v>-16.7</v>
      </c>
      <c r="D15" s="9">
        <f>-0.2+0.1</f>
        <v>-0.1</v>
      </c>
      <c r="E15" s="9">
        <f>-0.2</f>
        <v>-0.2</v>
      </c>
      <c r="F15" s="9">
        <v>-3.24</v>
      </c>
      <c r="G15" s="9">
        <f>1.2+2.1</f>
        <v>3.3</v>
      </c>
      <c r="H15" s="9">
        <f>21.9+0.9</f>
        <v>22.799999999999997</v>
      </c>
      <c r="I15" s="9">
        <f>-0.5+0.9</f>
        <v>0.4</v>
      </c>
      <c r="J15" s="9">
        <f>-36.4-0.1-0.04</f>
        <v>-36.54</v>
      </c>
      <c r="K15" s="9">
        <f>4.5+0.6</f>
        <v>5.0999999999999996</v>
      </c>
      <c r="L15" s="9">
        <f>-7.5+0.5</f>
        <v>-7</v>
      </c>
      <c r="M15" s="9">
        <f>1.4+2.8</f>
        <v>4.1999999999999993</v>
      </c>
      <c r="N15" s="10">
        <v>13.7</v>
      </c>
      <c r="O15" s="10">
        <f>-7.5+0.5</f>
        <v>-7</v>
      </c>
      <c r="P15" s="10">
        <f>-6.6+1.3</f>
        <v>-5.3</v>
      </c>
      <c r="Q15" s="9">
        <v>9</v>
      </c>
      <c r="R15" s="235">
        <v>-1.8</v>
      </c>
      <c r="S15" s="235">
        <v>-0.38486479899998871</v>
      </c>
      <c r="T15" s="235">
        <v>0.30039095860001019</v>
      </c>
      <c r="U15" s="235">
        <v>9.6280593521999851</v>
      </c>
      <c r="V15" s="235">
        <v>37.992204657799988</v>
      </c>
      <c r="W15" s="235">
        <v>5.9188182137999874</v>
      </c>
    </row>
    <row r="16" spans="1:23" s="10" customFormat="1">
      <c r="A16" s="76"/>
      <c r="B16" s="40" t="s">
        <v>146</v>
      </c>
      <c r="C16" s="62">
        <f>SUM(C10:C15)</f>
        <v>-21.508145110403603</v>
      </c>
      <c r="D16" s="7">
        <f>SUM(D10:D15)</f>
        <v>-44.811876090648767</v>
      </c>
      <c r="E16" s="7">
        <f t="shared" ref="E16:J16" si="3">SUM(E10:E15)</f>
        <v>0.55507946336602676</v>
      </c>
      <c r="F16" s="7">
        <f t="shared" si="3"/>
        <v>12.862652719127473</v>
      </c>
      <c r="G16" s="7">
        <f t="shared" si="3"/>
        <v>10.802600000000027</v>
      </c>
      <c r="H16" s="45">
        <f>SUM(H10:H15)</f>
        <v>-3.3788000000000622</v>
      </c>
      <c r="I16" s="7">
        <f t="shared" si="3"/>
        <v>-51.480599999999932</v>
      </c>
      <c r="J16" s="7">
        <f t="shared" si="3"/>
        <v>78.87600000000009</v>
      </c>
      <c r="K16" s="7">
        <f>SUM(K10:K15)</f>
        <v>8.8159999999936289E-2</v>
      </c>
      <c r="L16" s="7">
        <f t="shared" ref="L16" si="4">SUM(L10:L15)</f>
        <v>-31.112800000000007</v>
      </c>
      <c r="M16" s="7">
        <f>SUM(M10:M15)</f>
        <v>-30.769600000000086</v>
      </c>
      <c r="N16" s="7">
        <f>SUM(N10:N15)-0.02</f>
        <v>52.848000000000006</v>
      </c>
      <c r="O16" s="7">
        <f>SUM(O10:O15)-0.02</f>
        <v>-28.453999999999997</v>
      </c>
      <c r="P16" s="7">
        <f>SUM(P10:P15)</f>
        <v>-52.554000000000002</v>
      </c>
      <c r="Q16" s="7">
        <f>SUM(Q10:Q15)</f>
        <v>-114.03600000000002</v>
      </c>
      <c r="R16" s="7">
        <f>SUM(R10:R15)</f>
        <v>-76.242614118199583</v>
      </c>
      <c r="S16" s="7">
        <f>SUM(S10:S15)</f>
        <v>-27.985128563200131</v>
      </c>
      <c r="T16" s="7">
        <v>-61.398591736000171</v>
      </c>
      <c r="U16" s="7">
        <v>-94.14683683019976</v>
      </c>
      <c r="V16" s="7">
        <v>54.772397060800031</v>
      </c>
      <c r="W16" s="7">
        <v>98.83109435940068</v>
      </c>
    </row>
    <row r="17" spans="1:23" s="10" customFormat="1">
      <c r="A17" s="76"/>
      <c r="B17" s="43" t="s">
        <v>147</v>
      </c>
      <c r="C17" s="133">
        <f>C16/C8</f>
        <v>0.10771202745055386</v>
      </c>
      <c r="D17" s="132">
        <f>D16/D8</f>
        <v>-0.57468727670293462</v>
      </c>
      <c r="E17" s="132">
        <f>E16/E8</f>
        <v>-1.2148817320333249E-2</v>
      </c>
      <c r="F17" s="132">
        <f>F16/F8</f>
        <v>-7.5216759469673031E-2</v>
      </c>
      <c r="G17" s="132">
        <f>G16/G8</f>
        <v>-5.5146255551585192E-2</v>
      </c>
      <c r="H17" s="132">
        <v>0.1172</v>
      </c>
      <c r="I17" s="153" t="s">
        <v>50</v>
      </c>
      <c r="J17" s="132">
        <v>-0.14718056304729035</v>
      </c>
      <c r="K17" s="132">
        <v>0</v>
      </c>
      <c r="L17" s="132">
        <v>0</v>
      </c>
      <c r="M17" s="132">
        <f t="shared" ref="M17:S17" si="5">M16/M8</f>
        <v>-0.28374769457764681</v>
      </c>
      <c r="N17" s="132">
        <f t="shared" si="5"/>
        <v>-0.47956442831215973</v>
      </c>
      <c r="O17" s="132">
        <f t="shared" si="5"/>
        <v>0.95163879598662204</v>
      </c>
      <c r="P17" s="132">
        <f t="shared" si="5"/>
        <v>-2.9035359116022099</v>
      </c>
      <c r="Q17" s="132">
        <f t="shared" si="5"/>
        <v>-0.33500587544065813</v>
      </c>
      <c r="R17" s="132">
        <f t="shared" si="5"/>
        <v>-0.35827992002941761</v>
      </c>
      <c r="S17" s="236">
        <f t="shared" si="5"/>
        <v>-0.51154885931249117</v>
      </c>
      <c r="T17" s="236">
        <v>-0.24705056232084183</v>
      </c>
      <c r="U17" s="236">
        <v>-0.20327001508349318</v>
      </c>
      <c r="V17" s="236">
        <v>0.36828408761663106</v>
      </c>
      <c r="W17" s="236">
        <v>-0.26525077622994031</v>
      </c>
    </row>
    <row r="18" spans="1:23" ht="16.5">
      <c r="B18" s="20"/>
      <c r="C18" s="74"/>
      <c r="D18" s="123"/>
      <c r="E18" s="123"/>
      <c r="F18" s="123"/>
      <c r="G18" s="123"/>
      <c r="H18" s="123"/>
    </row>
    <row r="19" spans="1:23">
      <c r="E19" s="22"/>
    </row>
    <row r="20" spans="1:23">
      <c r="B20" s="80" t="s">
        <v>93</v>
      </c>
    </row>
    <row r="21" spans="1:23">
      <c r="B21" s="1" t="s">
        <v>148</v>
      </c>
    </row>
    <row r="22" spans="1:23">
      <c r="B22" s="1" t="s">
        <v>149</v>
      </c>
    </row>
    <row r="23" spans="1:23"/>
  </sheetData>
  <mergeCells count="1">
    <mergeCell ref="B5:B6"/>
  </mergeCells>
  <pageMargins left="0.511811024" right="0.511811024" top="0.78740157499999996" bottom="0.78740157499999996" header="0.31496062000000002" footer="0.31496062000000002"/>
  <pageSetup scale="73" orientation="landscape" r:id="rId1"/>
  <ignoredErrors>
    <ignoredError sqref="D1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V50"/>
  <sheetViews>
    <sheetView showGridLines="0" zoomScaleNormal="100" workbookViewId="0">
      <pane xSplit="2" ySplit="7" topLeftCell="J8" activePane="bottomRight" state="frozen"/>
      <selection pane="topRight"/>
      <selection pane="bottomLeft"/>
      <selection pane="bottomRight" activeCell="V5" sqref="V5"/>
    </sheetView>
  </sheetViews>
  <sheetFormatPr defaultColWidth="9.140625" defaultRowHeight="15" zeroHeight="1" outlineLevelCol="1"/>
  <cols>
    <col min="1" max="1" width="2.85546875" style="76" customWidth="1"/>
    <col min="2" max="2" width="62.5703125" style="1" customWidth="1"/>
    <col min="3" max="3" width="12.42578125" style="1" hidden="1" customWidth="1"/>
    <col min="4" max="4" width="12" style="1" hidden="1" customWidth="1"/>
    <col min="5" max="6" width="12.140625" style="1" hidden="1" customWidth="1"/>
    <col min="7" max="8" width="12.7109375" style="1" hidden="1" customWidth="1"/>
    <col min="9" max="9" width="12.140625" style="1" hidden="1" customWidth="1"/>
    <col min="10" max="12" width="12.140625" style="1" hidden="1" customWidth="1" outlineLevel="1"/>
    <col min="13" max="17" width="12" style="1" hidden="1" customWidth="1" outlineLevel="1"/>
    <col min="18" max="18" width="12.7109375" style="1" customWidth="1" collapsed="1"/>
    <col min="19" max="19" width="12.7109375" style="1" bestFit="1" customWidth="1"/>
    <col min="20" max="22" width="14.7109375" style="1" customWidth="1"/>
    <col min="23" max="16384" width="9.140625" style="1"/>
  </cols>
  <sheetData>
    <row r="1" spans="1:22"/>
    <row r="2" spans="1:22"/>
    <row r="3" spans="1:22"/>
    <row r="4" spans="1:22" ht="15" customHeight="1">
      <c r="B4" s="3"/>
      <c r="C4" s="123"/>
      <c r="E4" s="123"/>
      <c r="F4" s="23"/>
      <c r="G4" s="31"/>
      <c r="H4" s="31"/>
    </row>
    <row r="5" spans="1:22" s="10" customFormat="1">
      <c r="A5" s="76"/>
      <c r="B5" s="261" t="s">
        <v>150</v>
      </c>
      <c r="C5" s="81" t="s">
        <v>96</v>
      </c>
      <c r="D5" s="81" t="str">
        <f>'FINANCIAL RESULT'!E5</f>
        <v>3Q15</v>
      </c>
      <c r="E5" s="81" t="str">
        <f>'FINANCIAL RESULT'!F5</f>
        <v>4Q15</v>
      </c>
      <c r="F5" s="81" t="str">
        <f>'FINANCIAL RESULT'!G5</f>
        <v>1Q16</v>
      </c>
      <c r="G5" s="81" t="str">
        <f>'FINANCIAL RESULT'!H5</f>
        <v>2Q16</v>
      </c>
      <c r="H5" s="81" t="str">
        <f>'FINANCIAL RESULT'!I5</f>
        <v>3Q16</v>
      </c>
      <c r="I5" s="81" t="str">
        <f>'FINANCIAL RESULT'!J5</f>
        <v>4Q16</v>
      </c>
      <c r="J5" s="81" t="str">
        <f>'FINANCIAL RESULT'!K5</f>
        <v>1Q17</v>
      </c>
      <c r="K5" s="81" t="str">
        <f>'FINANCIAL RESULT'!L5</f>
        <v>2Q17</v>
      </c>
      <c r="L5" s="81" t="str">
        <f>'FINANCIAL RESULT'!M5</f>
        <v>3Q17</v>
      </c>
      <c r="M5" s="81" t="str">
        <f>'FINANCIAL RESULT'!N5</f>
        <v>4Q17</v>
      </c>
      <c r="N5" s="81" t="str">
        <f>'FINANCIAL RESULT'!O5</f>
        <v>1Q18</v>
      </c>
      <c r="O5" s="81" t="s">
        <v>68</v>
      </c>
      <c r="P5" s="81" t="s">
        <v>244</v>
      </c>
      <c r="Q5" s="225" t="s">
        <v>251</v>
      </c>
      <c r="R5" s="225" t="s">
        <v>254</v>
      </c>
      <c r="S5" s="225" t="s">
        <v>256</v>
      </c>
      <c r="T5" s="225" t="s">
        <v>258</v>
      </c>
      <c r="U5" s="225" t="s">
        <v>270</v>
      </c>
      <c r="V5" s="225" t="s">
        <v>272</v>
      </c>
    </row>
    <row r="6" spans="1:22" s="10" customFormat="1">
      <c r="A6" s="76"/>
      <c r="B6" s="261"/>
      <c r="C6" s="114" t="str">
        <f>'FINANCIAL RESULT'!C6</f>
        <v>Combined</v>
      </c>
      <c r="D6" s="114" t="str">
        <f>'FINANCIAL RESULT'!D6</f>
        <v>Combined</v>
      </c>
      <c r="E6" s="114" t="str">
        <f>'FINANCIAL RESULT'!E6</f>
        <v>Combined</v>
      </c>
      <c r="F6" s="114" t="str">
        <f>'FINANCIAL RESULT'!F6</f>
        <v>Combined</v>
      </c>
      <c r="G6" s="114" t="str">
        <f>'FINANCIAL RESULT'!G6</f>
        <v>Combined</v>
      </c>
      <c r="H6" s="114" t="str">
        <f>'FINANCIAL RESULT'!H6</f>
        <v>Consolidated</v>
      </c>
      <c r="I6" s="114" t="str">
        <f>'FINANCIAL RESULT'!I6</f>
        <v>Consolidated</v>
      </c>
      <c r="J6" s="114" t="str">
        <f>'FINANCIAL RESULT'!J6</f>
        <v>Consolidated</v>
      </c>
      <c r="K6" s="114" t="str">
        <f>'FINANCIAL RESULT'!K6</f>
        <v>Consolidated</v>
      </c>
      <c r="L6" s="114" t="str">
        <f>'FINANCIAL RESULT'!L6</f>
        <v>Consolidated</v>
      </c>
      <c r="M6" s="114" t="str">
        <f>'FINANCIAL RESULT'!M6</f>
        <v>Consolidated</v>
      </c>
      <c r="N6" s="114" t="str">
        <f>'FINANCIAL RESULT'!N6</f>
        <v>Consolidated</v>
      </c>
      <c r="O6" s="114" t="str">
        <f>'FINANCIAL RESULT'!N6</f>
        <v>Consolidated</v>
      </c>
      <c r="P6" s="114" t="str">
        <f>'FINANCIAL RESULT'!O6</f>
        <v>Consolidated</v>
      </c>
      <c r="Q6" s="226" t="s">
        <v>69</v>
      </c>
      <c r="R6" s="226" t="s">
        <v>69</v>
      </c>
      <c r="S6" s="114" t="s">
        <v>69</v>
      </c>
      <c r="T6" s="114" t="s">
        <v>69</v>
      </c>
      <c r="U6" s="114" t="s">
        <v>69</v>
      </c>
      <c r="V6" s="114" t="s">
        <v>69</v>
      </c>
    </row>
    <row r="7" spans="1:22" s="10" customFormat="1">
      <c r="A7" s="76"/>
      <c r="B7" s="5" t="s">
        <v>62</v>
      </c>
      <c r="C7" s="83" t="str">
        <f>'FINANCIAL RESULT'!D7</f>
        <v>(Apr-Jun)</v>
      </c>
      <c r="D7" s="83" t="str">
        <f>'FINANCIAL RESULT'!E7</f>
        <v>(Oct-Dec)</v>
      </c>
      <c r="E7" s="146" t="str">
        <f>'FINANCIAL RESULT'!F7</f>
        <v>(Out-Dez)</v>
      </c>
      <c r="F7" s="146" t="str">
        <f>'FINANCIAL RESULT'!G7</f>
        <v>(Jan-Mar)</v>
      </c>
      <c r="G7" s="83" t="str">
        <f>'FINANCIAL RESULT'!H7</f>
        <v>(Apr-Jun)</v>
      </c>
      <c r="H7" s="83" t="str">
        <f>'FINANCIAL RESULT'!I7</f>
        <v>(Oct-Dec)</v>
      </c>
      <c r="I7" s="116" t="str">
        <f>'FINANCIAL RESULT'!J7</f>
        <v>(Out-Dez)</v>
      </c>
      <c r="J7" s="103" t="str">
        <f>'FINANCIAL RESULT'!K7</f>
        <v>(Jan-Mar)</v>
      </c>
      <c r="K7" s="103" t="str">
        <f>'FINANCIAL RESULT'!L7</f>
        <v>(Apr-Jun)</v>
      </c>
      <c r="L7" s="103" t="str">
        <f>'FINANCIAL RESULT'!M7</f>
        <v>(Oct-Dec)</v>
      </c>
      <c r="M7" s="103" t="str">
        <f>'FINANCIAL RESULT'!N7</f>
        <v>(Out-Dez)</v>
      </c>
      <c r="N7" s="103" t="str">
        <f>'FINANCIAL RESULT'!O7</f>
        <v>(Jan-Mar)</v>
      </c>
      <c r="O7" s="103" t="str">
        <f>'FINANCIAL RESULT'!P7</f>
        <v>(Apr-Jun)</v>
      </c>
      <c r="P7" s="103" t="str">
        <f>'FINANCIAL RESULT'!Q7</f>
        <v>(Jul-Sep)</v>
      </c>
      <c r="Q7" s="227" t="s">
        <v>72</v>
      </c>
      <c r="R7" s="227" t="s">
        <v>2</v>
      </c>
      <c r="S7" s="227" t="s">
        <v>70</v>
      </c>
      <c r="T7" s="227" t="s">
        <v>71</v>
      </c>
      <c r="U7" s="227" t="s">
        <v>72</v>
      </c>
      <c r="V7" s="227" t="s">
        <v>2</v>
      </c>
    </row>
    <row r="8" spans="1:22" s="10" customFormat="1">
      <c r="A8" s="76"/>
      <c r="B8" s="44" t="s">
        <v>151</v>
      </c>
      <c r="C8" s="124">
        <v>539.70000000000005</v>
      </c>
      <c r="D8" s="124">
        <v>821.7</v>
      </c>
      <c r="E8" s="125">
        <v>937.4</v>
      </c>
      <c r="F8" s="125">
        <v>1120.5</v>
      </c>
      <c r="G8" s="125">
        <v>198.4</v>
      </c>
      <c r="H8" s="125">
        <v>181</v>
      </c>
      <c r="I8" s="125">
        <v>250</v>
      </c>
      <c r="J8" s="125">
        <v>238.6</v>
      </c>
      <c r="K8" s="125">
        <v>222.5</v>
      </c>
      <c r="L8" s="125">
        <v>209.6</v>
      </c>
      <c r="M8" s="125">
        <v>193.2</v>
      </c>
      <c r="N8" s="125">
        <v>88.789832309999994</v>
      </c>
      <c r="O8" s="125">
        <f>SUM([20]Book!$AS$19,[20]Book!$AS$14)</f>
        <v>97.691688349999978</v>
      </c>
      <c r="P8" s="124">
        <v>16</v>
      </c>
      <c r="Q8" s="237">
        <v>225.48573155000122</v>
      </c>
      <c r="R8" s="237">
        <v>290.67386802999863</v>
      </c>
      <c r="S8" s="237">
        <v>290.39437908999935</v>
      </c>
      <c r="T8" s="237">
        <v>296.07776944000034</v>
      </c>
      <c r="U8" s="237">
        <v>297.06466295000246</v>
      </c>
      <c r="V8" s="237">
        <v>590.88376184999834</v>
      </c>
    </row>
    <row r="9" spans="1:22" s="10" customFormat="1">
      <c r="A9" s="18"/>
      <c r="B9" s="44" t="s">
        <v>23</v>
      </c>
      <c r="C9" s="124">
        <v>832.1</v>
      </c>
      <c r="D9" s="124">
        <v>864.4</v>
      </c>
      <c r="E9" s="125">
        <v>838.1</v>
      </c>
      <c r="F9" s="125">
        <v>818.4</v>
      </c>
      <c r="G9" s="125">
        <v>697.1</v>
      </c>
      <c r="H9" s="125">
        <v>729.4</v>
      </c>
      <c r="I9" s="125">
        <v>1047.5999999999999</v>
      </c>
      <c r="J9" s="125">
        <v>1075.4000000000001</v>
      </c>
      <c r="K9" s="125">
        <v>1017.6</v>
      </c>
      <c r="L9" s="125">
        <v>1036.0999999999999</v>
      </c>
      <c r="M9" s="125">
        <v>999.6</v>
      </c>
      <c r="N9" s="125">
        <v>1505.9545103300002</v>
      </c>
      <c r="O9" s="125">
        <f>[20]Book!$AS$16</f>
        <v>1485.4652254400003</v>
      </c>
      <c r="P9" s="124">
        <v>1476.7</v>
      </c>
      <c r="Q9" s="237">
        <v>1160.8419357100001</v>
      </c>
      <c r="R9" s="237">
        <v>497.92497944999997</v>
      </c>
      <c r="S9" s="237">
        <v>506.74540007999997</v>
      </c>
      <c r="T9" s="237">
        <v>504.62894540999997</v>
      </c>
      <c r="U9" s="237">
        <v>512.07802184000002</v>
      </c>
      <c r="V9" s="237">
        <v>1231.7777461200001</v>
      </c>
    </row>
    <row r="10" spans="1:22" s="10" customFormat="1">
      <c r="A10" s="76"/>
      <c r="B10" s="44" t="s">
        <v>24</v>
      </c>
      <c r="C10" s="124">
        <v>3624.1</v>
      </c>
      <c r="D10" s="124">
        <v>3690.4</v>
      </c>
      <c r="E10" s="125">
        <v>3882.5</v>
      </c>
      <c r="F10" s="125">
        <v>3778.7</v>
      </c>
      <c r="G10" s="125">
        <v>3814.6</v>
      </c>
      <c r="H10" s="125">
        <v>3734.8</v>
      </c>
      <c r="I10" s="125">
        <v>3909.1</v>
      </c>
      <c r="J10" s="125">
        <v>3792.3</v>
      </c>
      <c r="K10" s="125">
        <v>3724.4</v>
      </c>
      <c r="L10" s="125">
        <v>3586.4</v>
      </c>
      <c r="M10" s="125">
        <v>3561</v>
      </c>
      <c r="N10" s="125">
        <v>3361.3838439600004</v>
      </c>
      <c r="O10" s="125">
        <f>SUM([20]Book!$AS$11:$AS$12)</f>
        <v>3253.377085529999</v>
      </c>
      <c r="P10" s="124">
        <v>3060.4</v>
      </c>
      <c r="Q10" s="237">
        <v>3648.0299010399999</v>
      </c>
      <c r="R10" s="237">
        <v>3626.2586489700002</v>
      </c>
      <c r="S10" s="237">
        <v>3431.4065585999997</v>
      </c>
      <c r="T10" s="237">
        <v>3244.5888579299994</v>
      </c>
      <c r="U10" s="237">
        <v>3056.7644426100001</v>
      </c>
      <c r="V10" s="237">
        <v>2843.0344685999999</v>
      </c>
    </row>
    <row r="11" spans="1:22" s="10" customFormat="1">
      <c r="A11" s="76"/>
      <c r="B11" s="44" t="s">
        <v>25</v>
      </c>
      <c r="C11" s="124">
        <v>2970</v>
      </c>
      <c r="D11" s="124">
        <v>2935.2</v>
      </c>
      <c r="E11" s="125">
        <v>2927.2</v>
      </c>
      <c r="F11" s="125">
        <v>2945.5</v>
      </c>
      <c r="G11" s="125">
        <v>3459.5</v>
      </c>
      <c r="H11" s="125">
        <v>3407.3</v>
      </c>
      <c r="I11" s="125">
        <v>3316.5</v>
      </c>
      <c r="J11" s="125">
        <v>3393.84</v>
      </c>
      <c r="K11" s="125">
        <v>3309.34</v>
      </c>
      <c r="L11" s="125">
        <v>2913.3</v>
      </c>
      <c r="M11" s="125">
        <v>2346.5</v>
      </c>
      <c r="N11" s="125">
        <v>2224.1406476900002</v>
      </c>
      <c r="O11" s="125">
        <f>[20]Book!$AS$13</f>
        <v>558.16434849000007</v>
      </c>
      <c r="P11" s="124">
        <v>511.4</v>
      </c>
      <c r="Q11" s="237">
        <v>501.06400768999998</v>
      </c>
      <c r="R11" s="237">
        <v>1108.3723062500001</v>
      </c>
      <c r="S11" s="237">
        <v>1170.8972108600001</v>
      </c>
      <c r="T11" s="237">
        <v>1194.32686461</v>
      </c>
      <c r="U11" s="237">
        <v>2352.8467813100006</v>
      </c>
      <c r="V11" s="237">
        <v>2328.3797528700002</v>
      </c>
    </row>
    <row r="12" spans="1:22" s="10" customFormat="1">
      <c r="A12" s="76"/>
      <c r="B12" s="218" t="s">
        <v>55</v>
      </c>
      <c r="C12" s="124">
        <v>0</v>
      </c>
      <c r="D12" s="124">
        <v>0</v>
      </c>
      <c r="E12" s="124">
        <v>0</v>
      </c>
      <c r="F12" s="124">
        <v>0</v>
      </c>
      <c r="G12" s="124">
        <v>0</v>
      </c>
      <c r="H12" s="124">
        <v>0</v>
      </c>
      <c r="I12" s="125">
        <v>0</v>
      </c>
      <c r="J12" s="125">
        <v>2375.44</v>
      </c>
      <c r="K12" s="125">
        <v>2489.44</v>
      </c>
      <c r="L12" s="125">
        <v>2381.8000000000002</v>
      </c>
      <c r="M12" s="125">
        <v>2570.6</v>
      </c>
      <c r="N12" s="125">
        <v>4102.8177320100003</v>
      </c>
      <c r="O12" s="125">
        <f>SUM([20]Book!$AS$21:$AS$22)-0.1</f>
        <v>4755.0155819699994</v>
      </c>
      <c r="P12" s="124">
        <v>4981</v>
      </c>
      <c r="Q12" s="237">
        <v>5058.9594321999994</v>
      </c>
      <c r="R12" s="237">
        <v>5079.1153439600002</v>
      </c>
      <c r="S12" s="237">
        <v>5266.4158050199994</v>
      </c>
      <c r="T12" s="237">
        <v>5659.7272434699989</v>
      </c>
      <c r="U12" s="237">
        <v>5500.9833909800009</v>
      </c>
      <c r="V12" s="237">
        <v>7841.7806461999999</v>
      </c>
    </row>
    <row r="13" spans="1:22" s="10" customFormat="1">
      <c r="A13" s="76"/>
      <c r="B13" s="42" t="s">
        <v>152</v>
      </c>
      <c r="C13" s="127">
        <f t="shared" ref="C13:J13" si="0">SUM(C8:C12)</f>
        <v>7965.9</v>
      </c>
      <c r="D13" s="127">
        <f t="shared" si="0"/>
        <v>8311.7000000000007</v>
      </c>
      <c r="E13" s="127">
        <f t="shared" si="0"/>
        <v>8585.2000000000007</v>
      </c>
      <c r="F13" s="127">
        <f t="shared" si="0"/>
        <v>8663.1</v>
      </c>
      <c r="G13" s="127">
        <f t="shared" si="0"/>
        <v>8169.6</v>
      </c>
      <c r="H13" s="127">
        <f t="shared" si="0"/>
        <v>8052.5</v>
      </c>
      <c r="I13" s="127">
        <f t="shared" si="0"/>
        <v>8523.2000000000007</v>
      </c>
      <c r="J13" s="127">
        <f t="shared" si="0"/>
        <v>10875.58</v>
      </c>
      <c r="K13" s="127">
        <f>SUM(K8:K12)</f>
        <v>10763.28</v>
      </c>
      <c r="L13" s="127">
        <f>SUM(L8:L12)</f>
        <v>10127.200000000001</v>
      </c>
      <c r="M13" s="127">
        <f>SUM(M8:M12)</f>
        <v>9670.9</v>
      </c>
      <c r="N13" s="127">
        <v>11283.0865663</v>
      </c>
      <c r="O13" s="127">
        <f>SUM(O8:O12)</f>
        <v>10149.713929779999</v>
      </c>
      <c r="P13" s="127">
        <v>10045.599999999999</v>
      </c>
      <c r="Q13" s="127">
        <v>10594.381008190001</v>
      </c>
      <c r="R13" s="127">
        <v>10602.345146659998</v>
      </c>
      <c r="S13" s="127">
        <v>10665.859353649998</v>
      </c>
      <c r="T13" s="127">
        <v>10899.349680859999</v>
      </c>
      <c r="U13" s="127">
        <v>11719.737299690005</v>
      </c>
      <c r="V13" s="127">
        <v>14835.85637564</v>
      </c>
    </row>
    <row r="14" spans="1:22" s="10" customFormat="1">
      <c r="A14" s="76"/>
      <c r="B14" s="44" t="s">
        <v>153</v>
      </c>
      <c r="C14" s="126"/>
      <c r="D14" s="126"/>
      <c r="E14" s="187"/>
      <c r="F14" s="125">
        <v>1730.65</v>
      </c>
      <c r="G14" s="125">
        <v>1650.9</v>
      </c>
      <c r="H14" s="125">
        <v>1534.1</v>
      </c>
      <c r="I14" s="125">
        <f>1397.5+0.04</f>
        <v>1397.54</v>
      </c>
      <c r="J14" s="125">
        <v>1255.3399999999999</v>
      </c>
      <c r="K14" s="125">
        <v>1123.4000000000001</v>
      </c>
      <c r="L14" s="125">
        <v>1014.3</v>
      </c>
      <c r="M14" s="207">
        <f>944.1+0.04</f>
        <v>944.14</v>
      </c>
      <c r="N14" s="207">
        <v>716.28101315000015</v>
      </c>
      <c r="O14" s="207">
        <f>[20]Book!$AS$27</f>
        <v>671.27010687000006</v>
      </c>
      <c r="P14" s="125">
        <v>585.6</v>
      </c>
      <c r="Q14" s="237">
        <v>553.35006311999996</v>
      </c>
      <c r="R14" s="237">
        <v>518.84237065000002</v>
      </c>
      <c r="S14" s="237">
        <v>489.35883888000001</v>
      </c>
      <c r="T14" s="237">
        <v>456.95962012000001</v>
      </c>
      <c r="U14" s="237">
        <v>429.59030276999999</v>
      </c>
      <c r="V14" s="237">
        <v>404</v>
      </c>
    </row>
    <row r="15" spans="1:22" s="10" customFormat="1">
      <c r="A15" s="76"/>
      <c r="B15" s="44" t="s">
        <v>154</v>
      </c>
      <c r="C15" s="126"/>
      <c r="D15" s="126"/>
      <c r="E15" s="187"/>
      <c r="F15" s="125">
        <v>265.79000000000002</v>
      </c>
      <c r="G15" s="125">
        <v>242.2</v>
      </c>
      <c r="H15" s="125">
        <v>220.6</v>
      </c>
      <c r="I15" s="125">
        <f>195.7+0.04</f>
        <v>195.73999999999998</v>
      </c>
      <c r="J15" s="125">
        <v>171.2</v>
      </c>
      <c r="K15" s="125">
        <v>143.74</v>
      </c>
      <c r="L15" s="125">
        <v>115.8</v>
      </c>
      <c r="M15" s="207">
        <f>86.7+0.02</f>
        <v>86.72</v>
      </c>
      <c r="N15" s="207">
        <v>59.513867130000001</v>
      </c>
      <c r="O15" s="207">
        <f>[20]Book!$AS$28</f>
        <v>36.873335779999984</v>
      </c>
      <c r="P15" s="125">
        <v>14.1</v>
      </c>
      <c r="Q15" s="237">
        <v>0</v>
      </c>
      <c r="R15" s="237">
        <v>0</v>
      </c>
      <c r="S15" s="237">
        <v>0</v>
      </c>
      <c r="T15" s="237">
        <v>0</v>
      </c>
      <c r="U15" s="237">
        <v>0</v>
      </c>
      <c r="V15" s="237">
        <v>0</v>
      </c>
    </row>
    <row r="16" spans="1:22" s="10" customFormat="1">
      <c r="A16" s="76"/>
      <c r="B16" s="42" t="s">
        <v>155</v>
      </c>
      <c r="C16" s="127">
        <f t="shared" ref="C16:J16" si="1">SUM(C13:C15)</f>
        <v>7965.9</v>
      </c>
      <c r="D16" s="127">
        <f t="shared" si="1"/>
        <v>8311.7000000000007</v>
      </c>
      <c r="E16" s="127">
        <f t="shared" si="1"/>
        <v>8585.2000000000007</v>
      </c>
      <c r="F16" s="127">
        <f t="shared" si="1"/>
        <v>10659.54</v>
      </c>
      <c r="G16" s="127">
        <f t="shared" si="1"/>
        <v>10062.700000000001</v>
      </c>
      <c r="H16" s="127">
        <f t="shared" si="1"/>
        <v>9807.2000000000007</v>
      </c>
      <c r="I16" s="127">
        <f t="shared" si="1"/>
        <v>10116.480000000001</v>
      </c>
      <c r="J16" s="127">
        <f t="shared" si="1"/>
        <v>12302.12</v>
      </c>
      <c r="K16" s="127">
        <f t="shared" ref="K16" si="2">SUM(K13:K15)</f>
        <v>12030.42</v>
      </c>
      <c r="L16" s="127">
        <f>SUM(L13:L15)</f>
        <v>11257.3</v>
      </c>
      <c r="M16" s="127">
        <f>SUM(M13:M15)</f>
        <v>10701.759999999998</v>
      </c>
      <c r="N16" s="127">
        <v>12058.881446580001</v>
      </c>
      <c r="O16" s="127">
        <f>SUM(O13:O15)</f>
        <v>10857.857372429999</v>
      </c>
      <c r="P16" s="127">
        <f>SUM(P13:P15)</f>
        <v>10645.3</v>
      </c>
      <c r="Q16" s="127">
        <f>SUM(Q13:Q15)</f>
        <v>11147.731071310001</v>
      </c>
      <c r="R16" s="127">
        <f>SUM(R13:R15)</f>
        <v>11121.187517309998</v>
      </c>
      <c r="S16" s="127">
        <v>11155.218192529997</v>
      </c>
      <c r="T16" s="127">
        <v>11356.30930098</v>
      </c>
      <c r="U16" s="127">
        <v>12149.327602460005</v>
      </c>
      <c r="V16" s="127">
        <v>15239.85637564</v>
      </c>
    </row>
    <row r="17" spans="1:22" s="10" customFormat="1">
      <c r="A17" s="76"/>
      <c r="B17" s="44" t="s">
        <v>159</v>
      </c>
      <c r="C17" s="124">
        <v>-874.8</v>
      </c>
      <c r="D17" s="124">
        <v>-948.7</v>
      </c>
      <c r="E17" s="125">
        <v>-658.5</v>
      </c>
      <c r="F17" s="125">
        <v>-408.04</v>
      </c>
      <c r="G17" s="125">
        <v>-1864.4</v>
      </c>
      <c r="H17" s="125">
        <v>-1511.1</v>
      </c>
      <c r="I17" s="125">
        <v>-1263</v>
      </c>
      <c r="J17" s="125">
        <v>-3217.94</v>
      </c>
      <c r="K17" s="125">
        <v>-2564.6</v>
      </c>
      <c r="L17" s="125">
        <v>-1796</v>
      </c>
      <c r="M17" s="125">
        <v>-3423.7</v>
      </c>
      <c r="N17" s="125">
        <v>-4372.8311141100003</v>
      </c>
      <c r="O17" s="125">
        <f>-[20]Book!$AS$37</f>
        <v>-2639.71690855</v>
      </c>
      <c r="P17" s="124">
        <v>-2414.9</v>
      </c>
      <c r="Q17" s="237">
        <v>-3015.8548204399999</v>
      </c>
      <c r="R17" s="237">
        <v>-2595.8685799900004</v>
      </c>
      <c r="S17" s="237">
        <v>-2619.6193614900003</v>
      </c>
      <c r="T17" s="237">
        <v>-2659.3851213800008</v>
      </c>
      <c r="U17" s="237">
        <v>-3801.8538657499998</v>
      </c>
      <c r="V17" s="237">
        <v>-3581.7753521499999</v>
      </c>
    </row>
    <row r="18" spans="1:22" s="10" customFormat="1">
      <c r="A18" s="76"/>
      <c r="B18" s="44" t="s">
        <v>156</v>
      </c>
      <c r="C18" s="124">
        <v>-12.5</v>
      </c>
      <c r="D18" s="124">
        <v>-68.7</v>
      </c>
      <c r="E18" s="125">
        <v>-98.1</v>
      </c>
      <c r="F18" s="125">
        <v>-49.54</v>
      </c>
      <c r="G18" s="125">
        <v>20.2</v>
      </c>
      <c r="H18" s="125">
        <v>14.2</v>
      </c>
      <c r="I18" s="125">
        <v>8.6</v>
      </c>
      <c r="J18" s="125">
        <v>16.149999999999999</v>
      </c>
      <c r="K18" s="125">
        <v>-33.15</v>
      </c>
      <c r="L18" s="125">
        <v>-10.199999999999999</v>
      </c>
      <c r="M18" s="125">
        <v>-110.1</v>
      </c>
      <c r="N18" s="125">
        <v>-80.601280949999989</v>
      </c>
      <c r="O18" s="125">
        <f>[20]Book!$AS$38</f>
        <v>-480.48389325999995</v>
      </c>
      <c r="P18" s="124">
        <v>-782.6</v>
      </c>
      <c r="Q18" s="237">
        <v>-892</v>
      </c>
      <c r="R18" s="237">
        <v>-1013.00931371</v>
      </c>
      <c r="S18" s="237">
        <v>-1249</v>
      </c>
      <c r="T18" s="237">
        <v>-1816.4616556400001</v>
      </c>
      <c r="U18" s="237">
        <v>-1623.5408543500002</v>
      </c>
      <c r="V18" s="237">
        <v>-3971.9286626999997</v>
      </c>
    </row>
    <row r="19" spans="1:22" s="10" customFormat="1">
      <c r="A19" s="76"/>
      <c r="B19" s="42" t="s">
        <v>157</v>
      </c>
      <c r="C19" s="127">
        <f t="shared" ref="C19:I19" si="3">SUM(C16:C18)</f>
        <v>7078.5999999999995</v>
      </c>
      <c r="D19" s="127">
        <f t="shared" si="3"/>
        <v>7294.3000000000011</v>
      </c>
      <c r="E19" s="186">
        <f t="shared" si="3"/>
        <v>7828.6</v>
      </c>
      <c r="F19" s="127">
        <f t="shared" si="3"/>
        <v>10201.959999999999</v>
      </c>
      <c r="G19" s="127">
        <f t="shared" si="3"/>
        <v>8218.5000000000018</v>
      </c>
      <c r="H19" s="127">
        <f t="shared" si="3"/>
        <v>8310.3000000000011</v>
      </c>
      <c r="I19" s="127">
        <f t="shared" si="3"/>
        <v>8862.0800000000017</v>
      </c>
      <c r="J19" s="127">
        <f>SUM(J16:J18)</f>
        <v>9100.33</v>
      </c>
      <c r="K19" s="127">
        <f>SUM(K16:K18)</f>
        <v>9432.67</v>
      </c>
      <c r="L19" s="127">
        <f>SUM(L16:L18)</f>
        <v>9451.0999999999985</v>
      </c>
      <c r="M19" s="127">
        <f>SUM(M16:M18)</f>
        <v>7167.9599999999982</v>
      </c>
      <c r="N19" s="127">
        <v>7605.4490515200005</v>
      </c>
      <c r="O19" s="127">
        <f>SUM(O16:O18)</f>
        <v>7737.6565706199981</v>
      </c>
      <c r="P19" s="127">
        <f>SUM(P16:P18)</f>
        <v>7447.7999999999993</v>
      </c>
      <c r="Q19" s="127">
        <f>SUM(Q16:Q18)</f>
        <v>7239.876250870002</v>
      </c>
      <c r="R19" s="127">
        <f>SUM(R16:R18)</f>
        <v>7512.3096236099964</v>
      </c>
      <c r="S19" s="127">
        <v>7286.5988310399971</v>
      </c>
      <c r="T19" s="127">
        <v>6880.4625239599991</v>
      </c>
      <c r="U19" s="127">
        <v>6723.9328823600063</v>
      </c>
      <c r="V19" s="127">
        <v>7686.1523607899999</v>
      </c>
    </row>
    <row r="20" spans="1:22" s="10" customFormat="1">
      <c r="A20" s="18"/>
      <c r="B20" s="44" t="s">
        <v>26</v>
      </c>
      <c r="C20" s="124">
        <v>1425.6</v>
      </c>
      <c r="D20" s="124">
        <v>1503.8</v>
      </c>
      <c r="E20" s="187">
        <v>1918</v>
      </c>
      <c r="F20" s="151">
        <v>2050.6</v>
      </c>
      <c r="G20" s="151">
        <v>2057.6</v>
      </c>
      <c r="H20" s="151">
        <v>2148.5</v>
      </c>
      <c r="I20" s="151">
        <v>2028</v>
      </c>
      <c r="J20" s="151">
        <v>2076.6999999999998</v>
      </c>
      <c r="K20" s="151">
        <v>2216.3000000000002</v>
      </c>
      <c r="L20" s="151">
        <v>2374.3000000000002</v>
      </c>
      <c r="M20" s="151">
        <v>2756.6</v>
      </c>
      <c r="N20" s="151">
        <v>2914.1</v>
      </c>
      <c r="O20" s="151">
        <f>[20]Book!$AS$42</f>
        <v>3025.8905786973114</v>
      </c>
      <c r="P20" s="151">
        <v>3176.8</v>
      </c>
      <c r="Q20" s="237">
        <v>3242</v>
      </c>
      <c r="R20" s="237">
        <v>3589</v>
      </c>
      <c r="S20" s="237">
        <v>3606</v>
      </c>
      <c r="T20" s="237">
        <v>3793.6</v>
      </c>
      <c r="U20" s="237">
        <v>3829</v>
      </c>
      <c r="V20" s="237">
        <v>3681</v>
      </c>
    </row>
    <row r="21" spans="1:22" s="10" customFormat="1">
      <c r="A21" s="76"/>
      <c r="B21" s="42" t="s">
        <v>158</v>
      </c>
      <c r="C21" s="126" t="s">
        <v>45</v>
      </c>
      <c r="D21" s="126" t="s">
        <v>27</v>
      </c>
      <c r="E21" s="128" t="s">
        <v>40</v>
      </c>
      <c r="F21" s="152" t="s">
        <v>39</v>
      </c>
      <c r="G21" s="152" t="s">
        <v>48</v>
      </c>
      <c r="H21" s="152" t="s">
        <v>51</v>
      </c>
      <c r="I21" s="152" t="s">
        <v>53</v>
      </c>
      <c r="J21" s="152" t="s">
        <v>56</v>
      </c>
      <c r="K21" s="152" t="s">
        <v>58</v>
      </c>
      <c r="L21" s="152" t="s">
        <v>59</v>
      </c>
      <c r="M21" s="152" t="s">
        <v>60</v>
      </c>
      <c r="N21" s="214">
        <v>2.6097934358875809</v>
      </c>
      <c r="O21" s="214">
        <f>[20]Book!$AS$45</f>
        <v>2.5571832058617314</v>
      </c>
      <c r="P21" s="214" t="s">
        <v>245</v>
      </c>
      <c r="Q21" s="237" t="s">
        <v>252</v>
      </c>
      <c r="R21" s="214" t="s">
        <v>255</v>
      </c>
      <c r="S21" s="214" t="s">
        <v>257</v>
      </c>
      <c r="T21" s="214" t="s">
        <v>259</v>
      </c>
      <c r="U21" s="214" t="s">
        <v>259</v>
      </c>
      <c r="V21" s="214" t="s">
        <v>255</v>
      </c>
    </row>
    <row r="22" spans="1:22" s="10" customFormat="1">
      <c r="A22" s="76"/>
      <c r="B22" s="261" t="s">
        <v>177</v>
      </c>
      <c r="C22" s="81" t="s">
        <v>57</v>
      </c>
      <c r="D22" s="81" t="str">
        <f t="shared" ref="D22:I22" si="4">D5</f>
        <v>3Q15</v>
      </c>
      <c r="E22" s="81" t="str">
        <f t="shared" si="4"/>
        <v>4Q15</v>
      </c>
      <c r="F22" s="81" t="str">
        <f t="shared" si="4"/>
        <v>1Q16</v>
      </c>
      <c r="G22" s="81" t="str">
        <f t="shared" si="4"/>
        <v>2Q16</v>
      </c>
      <c r="H22" s="81" t="str">
        <f t="shared" si="4"/>
        <v>3Q16</v>
      </c>
      <c r="I22" s="81" t="str">
        <f t="shared" si="4"/>
        <v>4Q16</v>
      </c>
      <c r="J22" s="81" t="str">
        <f>J5</f>
        <v>1Q17</v>
      </c>
      <c r="K22" s="81" t="str">
        <f>K5</f>
        <v>2Q17</v>
      </c>
      <c r="L22" s="81" t="s">
        <v>65</v>
      </c>
      <c r="M22" s="81" t="s">
        <v>66</v>
      </c>
      <c r="N22" s="81" t="s">
        <v>67</v>
      </c>
      <c r="O22" s="81" t="s">
        <v>68</v>
      </c>
      <c r="P22" s="81" t="s">
        <v>244</v>
      </c>
      <c r="Q22" s="225" t="s">
        <v>251</v>
      </c>
      <c r="R22" s="225" t="s">
        <v>254</v>
      </c>
      <c r="S22" s="225" t="s">
        <v>256</v>
      </c>
      <c r="T22" s="225" t="s">
        <v>258</v>
      </c>
      <c r="U22" s="225" t="s">
        <v>270</v>
      </c>
      <c r="V22" s="225" t="s">
        <v>272</v>
      </c>
    </row>
    <row r="23" spans="1:22" s="10" customFormat="1">
      <c r="A23" s="76"/>
      <c r="B23" s="261"/>
      <c r="C23" s="114" t="s">
        <v>36</v>
      </c>
      <c r="D23" s="114" t="s">
        <v>36</v>
      </c>
      <c r="E23" s="114" t="s">
        <v>36</v>
      </c>
      <c r="F23" s="114" t="s">
        <v>36</v>
      </c>
      <c r="G23" s="114" t="s">
        <v>36</v>
      </c>
      <c r="H23" s="114" t="s">
        <v>36</v>
      </c>
      <c r="I23" s="114" t="s">
        <v>36</v>
      </c>
      <c r="J23" s="114" t="s">
        <v>69</v>
      </c>
      <c r="K23" s="114" t="s">
        <v>69</v>
      </c>
      <c r="L23" s="114" t="s">
        <v>69</v>
      </c>
      <c r="M23" s="114" t="s">
        <v>69</v>
      </c>
      <c r="N23" s="114" t="s">
        <v>69</v>
      </c>
      <c r="O23" s="114" t="s">
        <v>69</v>
      </c>
      <c r="P23" s="114" t="s">
        <v>69</v>
      </c>
      <c r="Q23" s="226" t="s">
        <v>69</v>
      </c>
      <c r="R23" s="225" t="s">
        <v>36</v>
      </c>
      <c r="S23" s="225" t="s">
        <v>69</v>
      </c>
      <c r="T23" s="225" t="s">
        <v>69</v>
      </c>
      <c r="U23" s="114" t="s">
        <v>69</v>
      </c>
      <c r="V23" s="114" t="s">
        <v>69</v>
      </c>
    </row>
    <row r="24" spans="1:22" s="10" customFormat="1">
      <c r="A24" s="76"/>
      <c r="B24" s="5" t="str">
        <f>B7</f>
        <v>(IN R$ MILLION)</v>
      </c>
      <c r="C24" s="83" t="s">
        <v>3</v>
      </c>
      <c r="D24" s="83" t="s">
        <v>29</v>
      </c>
      <c r="E24" s="146">
        <v>42339</v>
      </c>
      <c r="F24" s="146">
        <v>42370</v>
      </c>
      <c r="G24" s="146">
        <v>42461</v>
      </c>
      <c r="H24" s="146">
        <v>42614</v>
      </c>
      <c r="I24" s="116" t="s">
        <v>5</v>
      </c>
      <c r="J24" s="116" t="str">
        <f>J7</f>
        <v>(Jan-Mar)</v>
      </c>
      <c r="K24" s="116" t="str">
        <f>K7</f>
        <v>(Apr-Jun)</v>
      </c>
      <c r="L24" s="103" t="s">
        <v>4</v>
      </c>
      <c r="M24" s="206" t="s">
        <v>5</v>
      </c>
      <c r="N24" s="116" t="str">
        <f>N7</f>
        <v>(Jan-Mar)</v>
      </c>
      <c r="O24" s="116" t="str">
        <f>O7</f>
        <v>(Apr-Jun)</v>
      </c>
      <c r="P24" s="116" t="str">
        <f>P7</f>
        <v>(Jul-Sep)</v>
      </c>
      <c r="Q24" s="227" t="s">
        <v>72</v>
      </c>
      <c r="R24" s="225" t="s">
        <v>2</v>
      </c>
      <c r="S24" s="225" t="s">
        <v>70</v>
      </c>
      <c r="T24" s="225" t="s">
        <v>71</v>
      </c>
      <c r="U24" s="227" t="s">
        <v>72</v>
      </c>
      <c r="V24" s="227" t="s">
        <v>2</v>
      </c>
    </row>
    <row r="25" spans="1:22" s="10" customFormat="1" ht="17.25">
      <c r="A25" s="76"/>
      <c r="B25" s="42" t="s">
        <v>172</v>
      </c>
      <c r="C25" s="160">
        <v>6848.2</v>
      </c>
      <c r="D25" s="160">
        <v>7965.9</v>
      </c>
      <c r="E25" s="163">
        <v>7294.3</v>
      </c>
      <c r="F25" s="163">
        <v>9855.2999999999993</v>
      </c>
      <c r="G25" s="163">
        <v>10100.700000000001</v>
      </c>
      <c r="H25" s="163">
        <v>8218.4</v>
      </c>
      <c r="I25" s="163">
        <v>8310.2999999999993</v>
      </c>
      <c r="J25" s="163">
        <v>8862.0830000000005</v>
      </c>
      <c r="K25" s="127">
        <v>9100.34</v>
      </c>
      <c r="L25" s="127">
        <v>9432.7000000000007</v>
      </c>
      <c r="M25" s="127">
        <v>9451.1</v>
      </c>
      <c r="N25" s="127">
        <v>7168</v>
      </c>
      <c r="O25" s="127">
        <v>7605.44</v>
      </c>
      <c r="P25" s="10">
        <v>7735.7</v>
      </c>
      <c r="Q25" s="127">
        <v>7447.7777375899968</v>
      </c>
      <c r="R25" s="127">
        <v>7239.4152619699998</v>
      </c>
      <c r="S25" s="127">
        <v>7512.1221063000003</v>
      </c>
      <c r="T25" s="127">
        <v>7286.7564465099995</v>
      </c>
      <c r="U25" s="127">
        <v>6880.1532229799996</v>
      </c>
      <c r="V25" s="127">
        <v>6723.6052799000008</v>
      </c>
    </row>
    <row r="26" spans="1:22">
      <c r="B26" s="44" t="s">
        <v>160</v>
      </c>
      <c r="C26" s="164">
        <v>-910.8</v>
      </c>
      <c r="D26" s="165">
        <f t="shared" ref="D26:J27" si="5">C17</f>
        <v>-874.8</v>
      </c>
      <c r="E26" s="165">
        <f t="shared" si="5"/>
        <v>-948.7</v>
      </c>
      <c r="F26" s="165">
        <f t="shared" si="5"/>
        <v>-658.5</v>
      </c>
      <c r="G26" s="188">
        <v>-509.7</v>
      </c>
      <c r="H26" s="165">
        <f t="shared" si="5"/>
        <v>-1864.4</v>
      </c>
      <c r="I26" s="165">
        <f t="shared" si="5"/>
        <v>-1511.1</v>
      </c>
      <c r="J26" s="125">
        <f>I17</f>
        <v>-1263</v>
      </c>
      <c r="K26" s="125">
        <v>-3217.94</v>
      </c>
      <c r="L26" s="125">
        <v>-2564.56</v>
      </c>
      <c r="M26" s="125">
        <v>-1796</v>
      </c>
      <c r="N26" s="125">
        <v>-3423.7</v>
      </c>
      <c r="O26" s="125">
        <v>-4372.76</v>
      </c>
      <c r="P26" s="125">
        <v>-2639.6</v>
      </c>
      <c r="Q26" s="237">
        <v>-2414.8797015100004</v>
      </c>
      <c r="R26" s="237">
        <v>-3015.8548204399999</v>
      </c>
      <c r="S26" s="237">
        <v>-2595.8685799899999</v>
      </c>
      <c r="T26" s="237">
        <v>-2619.6193614899998</v>
      </c>
      <c r="U26" s="237">
        <v>-2659.3851213800003</v>
      </c>
      <c r="V26" s="237">
        <v>-3801.8538657499998</v>
      </c>
    </row>
    <row r="27" spans="1:22">
      <c r="B27" s="44" t="s">
        <v>161</v>
      </c>
      <c r="C27" s="164">
        <v>0</v>
      </c>
      <c r="D27" s="165">
        <f t="shared" si="5"/>
        <v>-12.5</v>
      </c>
      <c r="E27" s="165">
        <f t="shared" si="5"/>
        <v>-68.7</v>
      </c>
      <c r="F27" s="165">
        <f t="shared" si="5"/>
        <v>-98.1</v>
      </c>
      <c r="G27" s="165">
        <f t="shared" si="5"/>
        <v>-49.54</v>
      </c>
      <c r="H27" s="165">
        <f t="shared" si="5"/>
        <v>20.2</v>
      </c>
      <c r="I27" s="165">
        <f t="shared" si="5"/>
        <v>14.2</v>
      </c>
      <c r="J27" s="125">
        <f t="shared" si="5"/>
        <v>8.6</v>
      </c>
      <c r="K27" s="125">
        <v>16.21</v>
      </c>
      <c r="L27" s="125">
        <v>-33.159999999999997</v>
      </c>
      <c r="M27" s="125">
        <v>-10.199999999999999</v>
      </c>
      <c r="N27" s="125">
        <v>-110.1</v>
      </c>
      <c r="O27" s="125">
        <v>-80.649000000000001</v>
      </c>
      <c r="P27" s="125">
        <v>-480.5</v>
      </c>
      <c r="Q27" s="237">
        <v>-782.62859075999995</v>
      </c>
      <c r="R27" s="237">
        <v>-892.5</v>
      </c>
      <c r="S27" s="237">
        <v>-1013</v>
      </c>
      <c r="T27" s="237">
        <v>-1248.624192</v>
      </c>
      <c r="U27" s="237">
        <v>-1816.4616556400001</v>
      </c>
      <c r="V27" s="237">
        <v>-1623.5408543500002</v>
      </c>
    </row>
    <row r="28" spans="1:22" s="10" customFormat="1">
      <c r="A28" s="76"/>
      <c r="B28" s="42" t="s">
        <v>173</v>
      </c>
      <c r="C28" s="163">
        <f t="shared" ref="C28:I28" si="6">C25-(C26+C27)</f>
        <v>7759</v>
      </c>
      <c r="D28" s="163">
        <f t="shared" si="6"/>
        <v>8853.1999999999989</v>
      </c>
      <c r="E28" s="163">
        <f t="shared" si="6"/>
        <v>8311.7000000000007</v>
      </c>
      <c r="F28" s="163">
        <f>F25-(F26+F27)</f>
        <v>10611.9</v>
      </c>
      <c r="G28" s="163">
        <f t="shared" si="6"/>
        <v>10659.94</v>
      </c>
      <c r="H28" s="163">
        <f t="shared" si="6"/>
        <v>10062.6</v>
      </c>
      <c r="I28" s="163">
        <f t="shared" si="6"/>
        <v>9807.1999999999989</v>
      </c>
      <c r="J28" s="163">
        <f>J25-(J26+J27)</f>
        <v>10116.483</v>
      </c>
      <c r="K28" s="186">
        <f>K25-(K26+K27)</f>
        <v>12302.07</v>
      </c>
      <c r="L28" s="186">
        <f>L25-(L26+L27)</f>
        <v>12030.42</v>
      </c>
      <c r="M28" s="186">
        <f>M25-(M26+M27)</f>
        <v>11257.300000000001</v>
      </c>
      <c r="N28" s="186">
        <v>10701.8</v>
      </c>
      <c r="O28" s="186">
        <f>O25-(O26+O27)+0.1</f>
        <v>12058.949000000001</v>
      </c>
      <c r="P28" s="186">
        <f>P25-(P26+P27)+0.1</f>
        <v>10855.9</v>
      </c>
      <c r="Q28" s="186">
        <f>Q25-(Q26+Q27)+0.1</f>
        <v>10645.386029859998</v>
      </c>
      <c r="R28" s="186">
        <f>R25-(R26+R27)</f>
        <v>11147.770082409999</v>
      </c>
      <c r="S28" s="186">
        <v>11120.990686290001</v>
      </c>
      <c r="T28" s="186">
        <v>11155</v>
      </c>
      <c r="U28" s="186">
        <v>11356</v>
      </c>
      <c r="V28" s="186">
        <v>12149</v>
      </c>
    </row>
    <row r="29" spans="1:22" s="10" customFormat="1" ht="6" customHeight="1">
      <c r="A29" s="76"/>
      <c r="B29" s="42"/>
      <c r="C29" s="163"/>
      <c r="D29" s="160"/>
      <c r="E29" s="163"/>
      <c r="F29" s="163"/>
      <c r="G29" s="163"/>
      <c r="H29" s="163"/>
      <c r="I29" s="163"/>
      <c r="J29" s="163"/>
      <c r="K29" s="163"/>
      <c r="L29" s="163"/>
      <c r="M29" s="1"/>
      <c r="N29" s="1"/>
      <c r="O29" s="1"/>
    </row>
    <row r="30" spans="1:22" s="10" customFormat="1">
      <c r="A30" s="76"/>
      <c r="B30" s="42" t="s">
        <v>162</v>
      </c>
      <c r="C30" s="163">
        <f t="shared" ref="C30:I30" si="7">SUM(C31:C33)</f>
        <v>-1.1399999999999864</v>
      </c>
      <c r="D30" s="163">
        <f t="shared" si="7"/>
        <v>11.099999999999966</v>
      </c>
      <c r="E30" s="163">
        <f>SUM(E31:E33)</f>
        <v>29.500000000000057</v>
      </c>
      <c r="F30" s="163">
        <f>SUM(F31:F33)</f>
        <v>-93.700000000000017</v>
      </c>
      <c r="G30" s="163">
        <f t="shared" si="7"/>
        <v>-888.60000000000025</v>
      </c>
      <c r="H30" s="163">
        <f t="shared" si="7"/>
        <v>-605.18000000000006</v>
      </c>
      <c r="I30" s="163">
        <f t="shared" si="7"/>
        <v>32.000000000000057</v>
      </c>
      <c r="J30" s="163">
        <f t="shared" ref="J30:K30" si="8">SUM(J31:J33)</f>
        <v>1823.1949999999999</v>
      </c>
      <c r="K30" s="127">
        <f t="shared" si="8"/>
        <v>-718.09999999999991</v>
      </c>
      <c r="L30" s="127">
        <f>SUM(L31:L33)</f>
        <v>-1007.7</v>
      </c>
      <c r="M30" s="127">
        <f>SUM(M31:M33)</f>
        <v>-980.2</v>
      </c>
      <c r="N30" s="127">
        <f t="shared" ref="N30:R30" si="9">SUM(N31:N33)</f>
        <v>1066.8000000000002</v>
      </c>
      <c r="O30" s="127">
        <f t="shared" si="9"/>
        <v>-2053.1</v>
      </c>
      <c r="P30" s="127">
        <f t="shared" si="9"/>
        <v>-725.8</v>
      </c>
      <c r="Q30" s="127">
        <f t="shared" si="9"/>
        <v>300.48072712000067</v>
      </c>
      <c r="R30" s="127">
        <f t="shared" si="9"/>
        <v>-355.95553032999976</v>
      </c>
      <c r="S30" s="127">
        <v>-337.87724274000016</v>
      </c>
      <c r="T30" s="127">
        <v>-515.16891562000001</v>
      </c>
      <c r="U30" s="258">
        <v>815.05007659</v>
      </c>
      <c r="V30" s="258">
        <v>394.07406585000012</v>
      </c>
    </row>
    <row r="31" spans="1:22">
      <c r="B31" s="44" t="s">
        <v>163</v>
      </c>
      <c r="C31" s="164">
        <v>1637.26</v>
      </c>
      <c r="D31" s="164">
        <v>586.79999999999995</v>
      </c>
      <c r="E31" s="165">
        <v>540.20000000000005</v>
      </c>
      <c r="F31" s="165">
        <v>326</v>
      </c>
      <c r="G31" s="165">
        <v>2591.6</v>
      </c>
      <c r="H31" s="165">
        <v>69.2</v>
      </c>
      <c r="I31" s="165">
        <v>788.2</v>
      </c>
      <c r="J31" s="125">
        <v>2388.4949999999999</v>
      </c>
      <c r="K31" s="125">
        <v>67.599999999999994</v>
      </c>
      <c r="L31" s="125">
        <v>34</v>
      </c>
      <c r="M31" s="125">
        <v>1296.3</v>
      </c>
      <c r="N31" s="125">
        <v>2075.4</v>
      </c>
      <c r="O31" s="125">
        <v>61.4</v>
      </c>
      <c r="P31" s="125">
        <v>0.4</v>
      </c>
      <c r="Q31" s="237">
        <v>975.95519804000048</v>
      </c>
      <c r="R31" s="237">
        <v>1315.4770029400001</v>
      </c>
      <c r="S31" s="237">
        <v>-17.722992670000075</v>
      </c>
      <c r="T31" s="237">
        <v>0</v>
      </c>
      <c r="U31" s="237">
        <v>1104.59323509</v>
      </c>
      <c r="V31" s="237">
        <v>929.97646719000011</v>
      </c>
    </row>
    <row r="32" spans="1:22">
      <c r="B32" s="44" t="s">
        <v>164</v>
      </c>
      <c r="C32" s="164">
        <v>-1377.8</v>
      </c>
      <c r="D32" s="164">
        <v>-384.2</v>
      </c>
      <c r="E32" s="165">
        <v>-336.2</v>
      </c>
      <c r="F32" s="165">
        <v>-265.8</v>
      </c>
      <c r="G32" s="165">
        <v>-3025.3</v>
      </c>
      <c r="H32" s="165">
        <f>-462.7-0.04</f>
        <v>-462.74</v>
      </c>
      <c r="I32" s="165">
        <v>-328.5</v>
      </c>
      <c r="J32" s="125">
        <v>-344.5</v>
      </c>
      <c r="K32" s="125">
        <v>-375</v>
      </c>
      <c r="L32" s="125">
        <v>-763.1</v>
      </c>
      <c r="M32" s="125">
        <v>-1954.5</v>
      </c>
      <c r="N32" s="125">
        <v>-757.1</v>
      </c>
      <c r="O32" s="125">
        <v>-1918.8</v>
      </c>
      <c r="P32" s="125">
        <v>-407.7</v>
      </c>
      <c r="Q32" s="237">
        <v>-565.71957891999989</v>
      </c>
      <c r="R32" s="237">
        <v>-1392.7208985499999</v>
      </c>
      <c r="S32" s="237">
        <v>-234.03116361000011</v>
      </c>
      <c r="T32" s="237">
        <v>-235.18478609000005</v>
      </c>
      <c r="U32" s="237">
        <v>-215.20271902000005</v>
      </c>
      <c r="V32" s="237">
        <v>-246.91505137000001</v>
      </c>
    </row>
    <row r="33" spans="1:22">
      <c r="B33" s="44" t="s">
        <v>165</v>
      </c>
      <c r="C33" s="164">
        <v>-260.60000000000002</v>
      </c>
      <c r="D33" s="164">
        <v>-191.5</v>
      </c>
      <c r="E33" s="165">
        <v>-174.5</v>
      </c>
      <c r="F33" s="165">
        <v>-153.9</v>
      </c>
      <c r="G33" s="165">
        <v>-454.9</v>
      </c>
      <c r="H33" s="165">
        <f>-211.6-0.04</f>
        <v>-211.64</v>
      </c>
      <c r="I33" s="165">
        <v>-427.7</v>
      </c>
      <c r="J33" s="125">
        <v>-220.8</v>
      </c>
      <c r="K33" s="125">
        <v>-410.7</v>
      </c>
      <c r="L33" s="125">
        <v>-278.60000000000002</v>
      </c>
      <c r="M33" s="125">
        <v>-322</v>
      </c>
      <c r="N33" s="125">
        <v>-251.5</v>
      </c>
      <c r="O33" s="125">
        <v>-195.7</v>
      </c>
      <c r="P33" s="125">
        <v>-318.5</v>
      </c>
      <c r="Q33" s="237">
        <v>-109.75489199999994</v>
      </c>
      <c r="R33" s="237">
        <v>-278.71163472000001</v>
      </c>
      <c r="S33" s="237">
        <v>-86.123086459999996</v>
      </c>
      <c r="T33" s="237">
        <v>-279.98412953000002</v>
      </c>
      <c r="U33" s="237">
        <v>-74.340439479999972</v>
      </c>
      <c r="V33" s="237">
        <v>-288.98734996999997</v>
      </c>
    </row>
    <row r="34" spans="1:22" s="10" customFormat="1">
      <c r="A34" s="76"/>
      <c r="B34" s="42" t="s">
        <v>166</v>
      </c>
      <c r="C34" s="163">
        <f t="shared" ref="C34" si="10">SUM(C35:C39)</f>
        <v>207.8</v>
      </c>
      <c r="D34" s="163">
        <f t="shared" ref="D34" si="11">SUM(D35:D39)</f>
        <v>334.6</v>
      </c>
      <c r="E34" s="163">
        <f t="shared" ref="E34" si="12">SUM(E35:E39)</f>
        <v>244.00000000000003</v>
      </c>
      <c r="F34" s="163">
        <f>SUM(F35:F39)</f>
        <v>171.5</v>
      </c>
      <c r="G34" s="163">
        <f t="shared" ref="G34" si="13">SUM(G35:G39)</f>
        <v>291.3</v>
      </c>
      <c r="H34" s="163">
        <f t="shared" ref="H34" si="14">SUM(H35:H39)</f>
        <v>349.8</v>
      </c>
      <c r="I34" s="163">
        <f t="shared" ref="I34" si="15">SUM(I35:I39)</f>
        <v>277.3</v>
      </c>
      <c r="J34" s="163">
        <f>SUM(J35:J39)</f>
        <v>362.40000000000003</v>
      </c>
      <c r="K34" s="127">
        <f>SUM(K35:K39)</f>
        <v>446.5</v>
      </c>
      <c r="L34" s="127">
        <f>SUM(L35:L39)</f>
        <v>234.6</v>
      </c>
      <c r="M34" s="127">
        <f>SUM(M35:M39)</f>
        <v>424.79999999999995</v>
      </c>
      <c r="N34" s="127">
        <f t="shared" ref="N34:R34" si="16">SUM(N35:N39)</f>
        <v>290.2</v>
      </c>
      <c r="O34" s="127">
        <f t="shared" si="16"/>
        <v>850.1</v>
      </c>
      <c r="P34" s="127">
        <f t="shared" si="16"/>
        <v>515.29999999999995</v>
      </c>
      <c r="Q34" s="127">
        <f t="shared" si="16"/>
        <v>201.95849885999996</v>
      </c>
      <c r="R34" s="127">
        <f t="shared" si="16"/>
        <v>329.58695528000004</v>
      </c>
      <c r="S34" s="127">
        <v>371.99336117000007</v>
      </c>
      <c r="T34" s="127">
        <v>716.26029302000006</v>
      </c>
      <c r="U34" s="258">
        <v>-22.005587819999931</v>
      </c>
      <c r="V34" s="258">
        <v>2697.11929186</v>
      </c>
    </row>
    <row r="35" spans="1:22">
      <c r="B35" s="44" t="s">
        <v>167</v>
      </c>
      <c r="C35" s="164">
        <v>207.8</v>
      </c>
      <c r="D35" s="164">
        <v>194</v>
      </c>
      <c r="E35" s="165">
        <v>216.6</v>
      </c>
      <c r="F35" s="165">
        <v>221.2</v>
      </c>
      <c r="G35" s="165">
        <v>281.10000000000002</v>
      </c>
      <c r="H35" s="165">
        <v>305.5</v>
      </c>
      <c r="I35" s="165">
        <f>291.2</f>
        <v>291.2</v>
      </c>
      <c r="J35" s="125">
        <f>316.6</f>
        <v>316.60000000000002</v>
      </c>
      <c r="K35" s="125">
        <v>312.3</v>
      </c>
      <c r="L35" s="125">
        <v>287.5</v>
      </c>
      <c r="M35" s="1">
        <f>248.7</f>
        <v>248.7</v>
      </c>
      <c r="N35" s="1">
        <v>303.7</v>
      </c>
      <c r="O35" s="1">
        <v>222</v>
      </c>
      <c r="P35" s="1">
        <v>200.6</v>
      </c>
      <c r="Q35" s="237">
        <v>189.32603529999997</v>
      </c>
      <c r="R35" s="237">
        <v>190.12760306000001</v>
      </c>
      <c r="S35" s="237">
        <v>202.78030928000001</v>
      </c>
      <c r="T35" s="237">
        <v>187.24776837999997</v>
      </c>
      <c r="U35" s="237">
        <v>187.85447006000001</v>
      </c>
      <c r="V35" s="237">
        <v>190.11929185999998</v>
      </c>
    </row>
    <row r="36" spans="1:22">
      <c r="B36" s="44" t="s">
        <v>168</v>
      </c>
      <c r="C36" s="164">
        <v>0</v>
      </c>
      <c r="D36" s="164">
        <v>1.6</v>
      </c>
      <c r="E36" s="165">
        <v>43.7</v>
      </c>
      <c r="F36" s="165">
        <v>0</v>
      </c>
      <c r="G36" s="165">
        <v>0</v>
      </c>
      <c r="H36" s="158">
        <v>0</v>
      </c>
      <c r="I36" s="158">
        <v>0</v>
      </c>
      <c r="J36" s="125">
        <v>0</v>
      </c>
      <c r="K36" s="125">
        <v>134.19999999999999</v>
      </c>
      <c r="L36" s="125">
        <v>-52.9</v>
      </c>
      <c r="M36" s="1">
        <f>176.1</f>
        <v>176.1</v>
      </c>
      <c r="N36" s="1">
        <v>-13.5</v>
      </c>
      <c r="O36" s="1">
        <v>628.1</v>
      </c>
      <c r="P36" s="1">
        <v>314.7</v>
      </c>
      <c r="Q36" s="237">
        <v>12.632463559999996</v>
      </c>
      <c r="R36" s="237">
        <v>139.45935222000003</v>
      </c>
      <c r="S36" s="237">
        <v>169.21305189000003</v>
      </c>
      <c r="T36" s="237">
        <v>529.01252464000004</v>
      </c>
      <c r="U36" s="237">
        <v>-209.86005787999994</v>
      </c>
      <c r="V36" s="237">
        <v>2507</v>
      </c>
    </row>
    <row r="37" spans="1:22">
      <c r="B37" s="44" t="s">
        <v>169</v>
      </c>
      <c r="C37" s="164">
        <v>0</v>
      </c>
      <c r="D37" s="160">
        <v>139</v>
      </c>
      <c r="E37" s="165">
        <v>-11.2</v>
      </c>
      <c r="F37" s="165">
        <v>-49.7</v>
      </c>
      <c r="G37" s="165">
        <v>-9.8000000000000007</v>
      </c>
      <c r="H37" s="165">
        <v>15.5</v>
      </c>
      <c r="I37" s="165">
        <v>9</v>
      </c>
      <c r="J37" s="125">
        <v>45.8</v>
      </c>
      <c r="K37" s="165">
        <v>0</v>
      </c>
      <c r="L37" s="165">
        <v>0</v>
      </c>
      <c r="M37" s="165">
        <v>0</v>
      </c>
      <c r="N37" s="165">
        <v>0</v>
      </c>
      <c r="O37" s="165">
        <v>0</v>
      </c>
      <c r="P37" s="165">
        <v>0</v>
      </c>
      <c r="Q37" s="237">
        <v>0</v>
      </c>
      <c r="R37" s="237">
        <v>0</v>
      </c>
      <c r="S37" s="237">
        <v>0</v>
      </c>
      <c r="T37" s="237">
        <v>0</v>
      </c>
      <c r="U37" s="237">
        <v>0</v>
      </c>
      <c r="V37" s="237">
        <v>0</v>
      </c>
    </row>
    <row r="38" spans="1:22">
      <c r="B38" s="44" t="s">
        <v>170</v>
      </c>
      <c r="C38" s="164">
        <v>0</v>
      </c>
      <c r="D38" s="160"/>
      <c r="E38" s="165">
        <v>-5.0999999999999996</v>
      </c>
      <c r="F38" s="165">
        <v>0</v>
      </c>
      <c r="G38" s="165">
        <v>20</v>
      </c>
      <c r="H38" s="165">
        <v>0</v>
      </c>
      <c r="I38" s="165">
        <v>0</v>
      </c>
      <c r="J38" s="165">
        <v>0</v>
      </c>
      <c r="K38" s="165">
        <v>0</v>
      </c>
      <c r="L38" s="165">
        <v>0</v>
      </c>
      <c r="M38" s="165">
        <v>0</v>
      </c>
      <c r="N38" s="165">
        <v>0</v>
      </c>
      <c r="O38" s="165">
        <v>0</v>
      </c>
      <c r="P38" s="165">
        <v>0</v>
      </c>
      <c r="Q38" s="237">
        <v>0</v>
      </c>
      <c r="R38" s="237">
        <v>0</v>
      </c>
      <c r="S38" s="237">
        <v>0</v>
      </c>
      <c r="T38" s="237">
        <v>0</v>
      </c>
      <c r="U38" s="237">
        <v>0</v>
      </c>
      <c r="V38" s="237">
        <v>0</v>
      </c>
    </row>
    <row r="39" spans="1:22">
      <c r="B39" s="44" t="s">
        <v>89</v>
      </c>
      <c r="C39" s="165">
        <v>0</v>
      </c>
      <c r="D39" s="165">
        <v>0</v>
      </c>
      <c r="E39" s="165">
        <v>0</v>
      </c>
      <c r="F39" s="165">
        <v>0</v>
      </c>
      <c r="G39" s="165">
        <v>0</v>
      </c>
      <c r="H39" s="158">
        <v>28.8</v>
      </c>
      <c r="I39" s="158">
        <v>-22.900000000000002</v>
      </c>
      <c r="J39" s="165">
        <v>0</v>
      </c>
      <c r="K39" s="165">
        <v>0</v>
      </c>
      <c r="L39" s="165">
        <v>0</v>
      </c>
      <c r="M39" s="165">
        <v>0</v>
      </c>
      <c r="N39" s="165">
        <v>0</v>
      </c>
      <c r="O39" s="165">
        <v>0</v>
      </c>
      <c r="P39" s="165">
        <v>0</v>
      </c>
      <c r="Q39" s="237">
        <v>0</v>
      </c>
      <c r="R39" s="237">
        <v>0</v>
      </c>
      <c r="S39" s="237">
        <v>0</v>
      </c>
      <c r="T39" s="237">
        <v>0</v>
      </c>
      <c r="U39" s="237">
        <v>0</v>
      </c>
      <c r="V39" s="237">
        <v>0</v>
      </c>
    </row>
    <row r="40" spans="1:22" s="10" customFormat="1">
      <c r="A40" s="76"/>
      <c r="B40" s="42" t="s">
        <v>175</v>
      </c>
      <c r="C40" s="163">
        <f t="shared" ref="C40:I40" si="17">C28+C30+C34</f>
        <v>7965.66</v>
      </c>
      <c r="D40" s="163">
        <f t="shared" si="17"/>
        <v>9198.9</v>
      </c>
      <c r="E40" s="163">
        <f t="shared" si="17"/>
        <v>8585.2000000000007</v>
      </c>
      <c r="F40" s="189">
        <f>F28+F30+F34-30</f>
        <v>10659.699999999999</v>
      </c>
      <c r="G40" s="163">
        <f t="shared" si="17"/>
        <v>10062.64</v>
      </c>
      <c r="H40" s="163">
        <f t="shared" si="17"/>
        <v>9807.2199999999993</v>
      </c>
      <c r="I40" s="163">
        <f t="shared" si="17"/>
        <v>10116.499999999998</v>
      </c>
      <c r="J40" s="163">
        <f>J28+J30+J34</f>
        <v>12302.078</v>
      </c>
      <c r="K40" s="127">
        <f>K28+K30+K34</f>
        <v>12030.47</v>
      </c>
      <c r="L40" s="127">
        <f>L28+L30+L34</f>
        <v>11257.32</v>
      </c>
      <c r="M40" s="127">
        <f>(M28+M30+M34)-0.08</f>
        <v>10701.82</v>
      </c>
      <c r="N40" s="127">
        <v>12058.72</v>
      </c>
      <c r="O40" s="127">
        <f>(O28+O30+O34)</f>
        <v>10855.949000000001</v>
      </c>
      <c r="P40" s="127">
        <f t="shared" ref="P40:R40" si="18">(P28+P30+P34)</f>
        <v>10645.4</v>
      </c>
      <c r="Q40" s="127">
        <f t="shared" si="18"/>
        <v>11147.825255839998</v>
      </c>
      <c r="R40" s="127">
        <f t="shared" si="18"/>
        <v>11121.401507359999</v>
      </c>
      <c r="S40" s="127">
        <v>11155.106804720001</v>
      </c>
      <c r="T40" s="127">
        <v>11356.0913774</v>
      </c>
      <c r="U40" s="258">
        <v>12149.04448877</v>
      </c>
      <c r="V40" s="258">
        <v>15240.193357709999</v>
      </c>
    </row>
    <row r="41" spans="1:22">
      <c r="B41" s="44" t="s">
        <v>174</v>
      </c>
      <c r="C41" s="164">
        <v>-874.8</v>
      </c>
      <c r="D41" s="164">
        <v>-948.80000000000007</v>
      </c>
      <c r="E41" s="165">
        <f>E17</f>
        <v>-658.5</v>
      </c>
      <c r="F41" s="165">
        <f>F17</f>
        <v>-408.04</v>
      </c>
      <c r="G41" s="165">
        <v>-1864.4</v>
      </c>
      <c r="H41" s="165">
        <v>-1511.1</v>
      </c>
      <c r="I41" s="165">
        <v>-1263</v>
      </c>
      <c r="J41" s="125">
        <v>-3217.9430000000002</v>
      </c>
      <c r="K41" s="125">
        <v>-2564.6</v>
      </c>
      <c r="L41" s="125">
        <v>-1796</v>
      </c>
      <c r="M41" s="125">
        <v>-3423.7</v>
      </c>
      <c r="N41" s="125">
        <v>-4372.8</v>
      </c>
      <c r="O41" s="125">
        <v>-2639.64</v>
      </c>
      <c r="P41" s="125">
        <v>-2414.9</v>
      </c>
      <c r="Q41" s="237">
        <v>-3015.8548204399999</v>
      </c>
      <c r="R41" s="237">
        <v>-2595.8685799899999</v>
      </c>
      <c r="S41" s="237">
        <v>-2619.6193614899998</v>
      </c>
      <c r="T41" s="237">
        <v>-2659.3851213800003</v>
      </c>
      <c r="U41" s="237">
        <v>-3801.8538657499998</v>
      </c>
      <c r="V41" s="237">
        <v>-3581.7753521499999</v>
      </c>
    </row>
    <row r="42" spans="1:22">
      <c r="B42" s="44" t="s">
        <v>171</v>
      </c>
      <c r="C42" s="164">
        <v>-12.5</v>
      </c>
      <c r="D42" s="164">
        <v>-68.739999999999995</v>
      </c>
      <c r="E42" s="165">
        <f>E18</f>
        <v>-98.1</v>
      </c>
      <c r="F42" s="165">
        <f>F18</f>
        <v>-49.54</v>
      </c>
      <c r="G42" s="165">
        <v>20.2</v>
      </c>
      <c r="H42" s="165">
        <v>14.2</v>
      </c>
      <c r="I42" s="165">
        <v>8.6</v>
      </c>
      <c r="J42" s="125">
        <v>16.170000000000002</v>
      </c>
      <c r="K42" s="125">
        <v>-33.200000000000003</v>
      </c>
      <c r="L42" s="125">
        <v>-10.199999999999999</v>
      </c>
      <c r="M42" s="125">
        <v>-110.1</v>
      </c>
      <c r="N42" s="125">
        <v>-80.56</v>
      </c>
      <c r="O42" s="125">
        <v>-480.54</v>
      </c>
      <c r="P42" s="125">
        <v>-782.6</v>
      </c>
      <c r="Q42" s="237">
        <v>-892.46098896000001</v>
      </c>
      <c r="R42" s="237">
        <v>-1013.00931371</v>
      </c>
      <c r="S42" s="237">
        <v>-1248.624192</v>
      </c>
      <c r="T42" s="237">
        <v>-1816.4616556400001</v>
      </c>
      <c r="U42" s="237">
        <v>-1623.5408543500002</v>
      </c>
      <c r="V42" s="237">
        <v>-3971.9286626999997</v>
      </c>
    </row>
    <row r="43" spans="1:22" s="10" customFormat="1">
      <c r="A43" s="76"/>
      <c r="B43" s="42" t="s">
        <v>176</v>
      </c>
      <c r="C43" s="163">
        <f t="shared" ref="C43:I43" si="19">SUM(C40:C42)</f>
        <v>7078.36</v>
      </c>
      <c r="D43" s="163">
        <f t="shared" si="19"/>
        <v>8181.3600000000006</v>
      </c>
      <c r="E43" s="163">
        <f>SUM(E40:E42)</f>
        <v>7828.6</v>
      </c>
      <c r="F43" s="163">
        <f>SUM(F40:F42)</f>
        <v>10202.119999999997</v>
      </c>
      <c r="G43" s="163">
        <f t="shared" si="19"/>
        <v>8218.44</v>
      </c>
      <c r="H43" s="163">
        <f t="shared" si="19"/>
        <v>8310.32</v>
      </c>
      <c r="I43" s="163">
        <f t="shared" si="19"/>
        <v>8862.0999999999985</v>
      </c>
      <c r="J43" s="163">
        <f>SUM(J40:J42)</f>
        <v>9100.3049999999985</v>
      </c>
      <c r="K43" s="186">
        <f>SUM(K40:K42)</f>
        <v>9432.6699999999983</v>
      </c>
      <c r="L43" s="186">
        <f>SUM(L40:L42)</f>
        <v>9451.119999999999</v>
      </c>
      <c r="M43" s="186">
        <f>SUM(M40:M42)</f>
        <v>7168.0199999999995</v>
      </c>
      <c r="N43" s="186">
        <v>7605.3599999999988</v>
      </c>
      <c r="O43" s="186">
        <f>SUM(O40:O42)-0.1</f>
        <v>7735.6690000000008</v>
      </c>
      <c r="P43" s="186">
        <f>SUM(P40:P42)</f>
        <v>7447.9</v>
      </c>
      <c r="Q43" s="186">
        <f>SUM(Q40:Q42)</f>
        <v>7239.509446439999</v>
      </c>
      <c r="R43" s="186">
        <f>SUM(R40:R42)</f>
        <v>7512.5236136599988</v>
      </c>
      <c r="S43" s="186">
        <v>7286.8632512300001</v>
      </c>
      <c r="T43" s="186">
        <v>6880.2446003799996</v>
      </c>
      <c r="U43" s="258">
        <v>6723.6497686700004</v>
      </c>
      <c r="V43" s="258">
        <v>7686.4893428599989</v>
      </c>
    </row>
    <row r="44" spans="1:22"/>
    <row r="45" spans="1:22" ht="32.25" customHeight="1">
      <c r="B45" s="223" t="s">
        <v>247</v>
      </c>
    </row>
    <row r="46" spans="1:22">
      <c r="B46" s="80" t="s">
        <v>246</v>
      </c>
    </row>
    <row r="47" spans="1:22" ht="17.25">
      <c r="B47" s="80" t="s">
        <v>248</v>
      </c>
    </row>
    <row r="48" spans="1:22" ht="17.25">
      <c r="B48" s="80" t="s">
        <v>249</v>
      </c>
    </row>
    <row r="49"/>
    <row r="50" hidden="1"/>
  </sheetData>
  <mergeCells count="2">
    <mergeCell ref="B5:B6"/>
    <mergeCell ref="B22:B23"/>
  </mergeCells>
  <pageMargins left="0.511811024" right="0.511811024" top="0.78740157499999996" bottom="0.78740157499999996" header="0.31496062000000002" footer="0.31496062000000002"/>
  <pageSetup scale="71" orientation="landscape" r:id="rId1"/>
  <ignoredErrors>
    <ignoredError sqref="N30:R30 N34:R3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42"/>
  <sheetViews>
    <sheetView showGridLines="0" zoomScaleNormal="100" workbookViewId="0">
      <pane xSplit="8" ySplit="7" topLeftCell="U10" activePane="bottomRight" state="frozen"/>
      <selection pane="topRight" activeCell="I1" sqref="I1"/>
      <selection pane="bottomLeft" activeCell="A8" sqref="A8"/>
      <selection pane="bottomRight" activeCell="Y5" sqref="Y5"/>
    </sheetView>
  </sheetViews>
  <sheetFormatPr defaultColWidth="9.140625" defaultRowHeight="15" zeroHeight="1" outlineLevelCol="1"/>
  <cols>
    <col min="1" max="1" width="2.85546875" style="76" customWidth="1"/>
    <col min="2" max="2" width="88.140625" style="1" customWidth="1"/>
    <col min="3" max="3" width="10.85546875" style="2" hidden="1" customWidth="1"/>
    <col min="4" max="9" width="12.140625" style="1" hidden="1" customWidth="1"/>
    <col min="10" max="11" width="12.28515625" style="1" hidden="1" customWidth="1"/>
    <col min="12" max="12" width="11.85546875" style="1" hidden="1" customWidth="1"/>
    <col min="13" max="19" width="12.7109375" style="1" hidden="1" customWidth="1" outlineLevel="1"/>
    <col min="20" max="20" width="12" style="1" hidden="1" customWidth="1" outlineLevel="1"/>
    <col min="21" max="21" width="13.28515625" style="1" customWidth="1" collapsed="1"/>
    <col min="22" max="22" width="12.7109375" style="1" bestFit="1" customWidth="1"/>
    <col min="23" max="25" width="14.7109375" style="1" customWidth="1"/>
    <col min="26" max="16384" width="9.140625" style="1"/>
  </cols>
  <sheetData>
    <row r="1" spans="1:25">
      <c r="C1"/>
      <c r="D1"/>
      <c r="E1"/>
    </row>
    <row r="2" spans="1:25">
      <c r="C2"/>
      <c r="D2"/>
      <c r="E2"/>
      <c r="H2" s="30"/>
    </row>
    <row r="3" spans="1:25">
      <c r="C3"/>
      <c r="D3"/>
      <c r="E3"/>
    </row>
    <row r="4" spans="1:25" ht="16.5">
      <c r="B4" s="3"/>
      <c r="C4" s="4"/>
      <c r="D4" s="4"/>
      <c r="E4"/>
      <c r="F4" s="123"/>
      <c r="G4" s="123"/>
    </row>
    <row r="5" spans="1:25" s="12" customFormat="1">
      <c r="A5" s="76"/>
      <c r="B5" s="261" t="s">
        <v>178</v>
      </c>
      <c r="C5" s="81" t="s">
        <v>28</v>
      </c>
      <c r="D5" s="81" t="s">
        <v>0</v>
      </c>
      <c r="E5" s="82" t="s">
        <v>1</v>
      </c>
      <c r="F5" s="81" t="s">
        <v>32</v>
      </c>
      <c r="G5" s="81" t="s">
        <v>21</v>
      </c>
      <c r="H5" s="114" t="s">
        <v>33</v>
      </c>
      <c r="I5" s="102" t="str">
        <f>INDEBTEDNESS!F5</f>
        <v>1Q16</v>
      </c>
      <c r="J5" s="81" t="str">
        <f>INDEBTEDNESS!G5</f>
        <v>2Q16</v>
      </c>
      <c r="K5" s="81" t="str">
        <f>INDEBTEDNESS!H5</f>
        <v>3Q16</v>
      </c>
      <c r="L5" s="81" t="str">
        <f>INDEBTEDNESS!I5</f>
        <v>4Q16</v>
      </c>
      <c r="M5" s="81" t="str">
        <f>INDEBTEDNESS!J5</f>
        <v>1Q17</v>
      </c>
      <c r="N5" s="81" t="str">
        <f>INDEBTEDNESS!K5</f>
        <v>2Q17</v>
      </c>
      <c r="O5" s="81" t="str">
        <f>INDEBTEDNESS!L5</f>
        <v>3Q17</v>
      </c>
      <c r="P5" s="81" t="str">
        <f>INDEBTEDNESS!M5</f>
        <v>4Q17</v>
      </c>
      <c r="Q5" s="81" t="str">
        <f>INDEBTEDNESS!N5</f>
        <v>1Q18</v>
      </c>
      <c r="R5" s="81" t="s">
        <v>68</v>
      </c>
      <c r="S5" s="81" t="s">
        <v>244</v>
      </c>
      <c r="T5" s="81" t="s">
        <v>251</v>
      </c>
      <c r="U5" s="225" t="s">
        <v>254</v>
      </c>
      <c r="V5" s="225" t="s">
        <v>256</v>
      </c>
      <c r="W5" s="225" t="s">
        <v>258</v>
      </c>
      <c r="X5" s="225" t="s">
        <v>270</v>
      </c>
      <c r="Y5" s="225" t="s">
        <v>272</v>
      </c>
    </row>
    <row r="6" spans="1:25" s="12" customFormat="1">
      <c r="A6" s="76"/>
      <c r="B6" s="261"/>
      <c r="C6" s="114" t="s">
        <v>36</v>
      </c>
      <c r="D6" s="114" t="s">
        <v>36</v>
      </c>
      <c r="E6" s="148" t="s">
        <v>36</v>
      </c>
      <c r="F6" s="114" t="s">
        <v>36</v>
      </c>
      <c r="G6" s="114" t="s">
        <v>36</v>
      </c>
      <c r="H6" s="114" t="s">
        <v>36</v>
      </c>
      <c r="I6" s="102" t="str">
        <f>INDEBTEDNESS!F6</f>
        <v>Combined</v>
      </c>
      <c r="J6" s="114" t="str">
        <f>INDEBTEDNESS!G6</f>
        <v>Combined</v>
      </c>
      <c r="K6" s="114" t="str">
        <f>INDEBTEDNESS!H6</f>
        <v>Consolidated</v>
      </c>
      <c r="L6" s="114" t="str">
        <f>INDEBTEDNESS!I6</f>
        <v>Consolidated</v>
      </c>
      <c r="M6" s="114" t="str">
        <f>INDEBTEDNESS!J6</f>
        <v>Consolidated</v>
      </c>
      <c r="N6" s="114" t="str">
        <f>INDEBTEDNESS!K6</f>
        <v>Consolidated</v>
      </c>
      <c r="O6" s="114" t="str">
        <f>INDEBTEDNESS!L6</f>
        <v>Consolidated</v>
      </c>
      <c r="P6" s="114" t="str">
        <f>INDEBTEDNESS!M6</f>
        <v>Consolidated</v>
      </c>
      <c r="Q6" s="114" t="str">
        <f>INDEBTEDNESS!N6</f>
        <v>Consolidated</v>
      </c>
      <c r="R6" s="114" t="str">
        <f>INDEBTEDNESS!O6</f>
        <v>Consolidated</v>
      </c>
      <c r="S6" s="114" t="str">
        <f>INDEBTEDNESS!P6</f>
        <v>Consolidated</v>
      </c>
      <c r="T6" s="114" t="str">
        <f>INDEBTEDNESS!Q6</f>
        <v>Consolidated</v>
      </c>
      <c r="U6" s="114" t="str">
        <f>INDEBTEDNESS!R6</f>
        <v>Consolidated</v>
      </c>
      <c r="V6" s="114" t="s">
        <v>69</v>
      </c>
      <c r="W6" s="114" t="s">
        <v>69</v>
      </c>
      <c r="X6" s="114" t="s">
        <v>69</v>
      </c>
      <c r="Y6" s="114" t="s">
        <v>69</v>
      </c>
    </row>
    <row r="7" spans="1:25" s="12" customFormat="1">
      <c r="A7" s="76"/>
      <c r="B7" s="5" t="str">
        <f>INDEBTEDNESS!B7</f>
        <v>(IN R$ MILLION)</v>
      </c>
      <c r="C7" s="83" t="s">
        <v>29</v>
      </c>
      <c r="D7" s="83" t="s">
        <v>5</v>
      </c>
      <c r="E7" s="84" t="s">
        <v>2</v>
      </c>
      <c r="F7" s="83" t="s">
        <v>3</v>
      </c>
      <c r="G7" s="83" t="s">
        <v>4</v>
      </c>
      <c r="H7" s="85" t="s">
        <v>5</v>
      </c>
      <c r="I7" s="149" t="str">
        <f>INDEBTEDNESS!F7</f>
        <v>(Jan-Mar)</v>
      </c>
      <c r="J7" s="83" t="str">
        <f>INDEBTEDNESS!G7</f>
        <v>(Apr-Jun)</v>
      </c>
      <c r="K7" s="83" t="str">
        <f>INDEBTEDNESS!H7</f>
        <v>(Oct-Dec)</v>
      </c>
      <c r="L7" s="116" t="str">
        <f>INDEBTEDNESS!I7</f>
        <v>(Out-Dez)</v>
      </c>
      <c r="M7" s="103" t="str">
        <f>INDEBTEDNESS!J7</f>
        <v>(Jan-Mar)</v>
      </c>
      <c r="N7" s="103" t="str">
        <f>INDEBTEDNESS!K7</f>
        <v>(Apr-Jun)</v>
      </c>
      <c r="O7" s="103" t="str">
        <f>INDEBTEDNESS!L7</f>
        <v>(Oct-Dec)</v>
      </c>
      <c r="P7" s="103" t="str">
        <f>INDEBTEDNESS!M7</f>
        <v>(Out-Dez)</v>
      </c>
      <c r="Q7" s="103" t="str">
        <f>INDEBTEDNESS!N7</f>
        <v>(Jan-Mar)</v>
      </c>
      <c r="R7" s="103" t="s">
        <v>70</v>
      </c>
      <c r="S7" s="103" t="s">
        <v>71</v>
      </c>
      <c r="T7" s="103" t="s">
        <v>72</v>
      </c>
      <c r="U7" s="227" t="s">
        <v>2</v>
      </c>
      <c r="V7" s="227" t="s">
        <v>70</v>
      </c>
      <c r="W7" s="227" t="s">
        <v>71</v>
      </c>
      <c r="X7" s="227" t="s">
        <v>72</v>
      </c>
      <c r="Y7" s="227" t="s">
        <v>2</v>
      </c>
    </row>
    <row r="8" spans="1:25" s="12" customFormat="1">
      <c r="A8" s="76"/>
      <c r="B8" s="77" t="s">
        <v>38</v>
      </c>
      <c r="C8" s="25">
        <v>1554.9</v>
      </c>
      <c r="D8" s="25"/>
      <c r="E8" s="67">
        <v>255.2</v>
      </c>
      <c r="F8" s="9">
        <v>586.93722727898046</v>
      </c>
      <c r="G8" s="9">
        <v>551.64</v>
      </c>
      <c r="H8" s="9">
        <v>467.9</v>
      </c>
      <c r="I8" s="9">
        <v>444.6</v>
      </c>
      <c r="J8" s="12">
        <v>593.1</v>
      </c>
      <c r="K8" s="12">
        <v>642.9</v>
      </c>
      <c r="L8" s="9">
        <v>348</v>
      </c>
      <c r="M8" s="9">
        <v>492.7</v>
      </c>
      <c r="N8" s="9">
        <v>732.74</v>
      </c>
      <c r="O8" s="9">
        <v>800.9</v>
      </c>
      <c r="P8" s="12">
        <v>733.3</v>
      </c>
      <c r="Q8" s="216">
        <v>650.1532429800003</v>
      </c>
      <c r="R8" s="216">
        <v>843.70426831000168</v>
      </c>
      <c r="S8" s="9">
        <v>952.6</v>
      </c>
      <c r="T8" s="235">
        <v>795.61448350999888</v>
      </c>
      <c r="U8" s="235">
        <v>801.69816627000046</v>
      </c>
      <c r="V8" s="235">
        <v>924.19185399000025</v>
      </c>
      <c r="W8" s="235">
        <v>1206.2414583500001</v>
      </c>
      <c r="X8" s="235">
        <v>897.2964063600009</v>
      </c>
      <c r="Y8" s="235">
        <v>577.27909476999855</v>
      </c>
    </row>
    <row r="9" spans="1:25" s="12" customFormat="1">
      <c r="A9" s="18"/>
      <c r="B9" s="77" t="s">
        <v>179</v>
      </c>
      <c r="C9" s="25">
        <v>77.300000000000011</v>
      </c>
      <c r="D9" s="25"/>
      <c r="E9" s="67"/>
      <c r="F9" s="9">
        <v>40</v>
      </c>
      <c r="G9" s="9">
        <v>51.24</v>
      </c>
      <c r="H9" s="9">
        <v>82.9</v>
      </c>
      <c r="I9" s="9">
        <v>44.7</v>
      </c>
      <c r="J9" s="9">
        <v>-9.1</v>
      </c>
      <c r="K9" s="12">
        <v>35.299999999999997</v>
      </c>
      <c r="L9" s="9">
        <f>-122.9-0.04</f>
        <v>-122.94000000000001</v>
      </c>
      <c r="M9" s="9">
        <v>64</v>
      </c>
      <c r="N9" s="9">
        <v>79.44</v>
      </c>
      <c r="O9" s="9">
        <v>73.400000000000006</v>
      </c>
      <c r="P9" s="154">
        <f>75.8-0.3</f>
        <v>75.5</v>
      </c>
      <c r="Q9" s="154">
        <v>91.502335999999218</v>
      </c>
      <c r="R9" s="154">
        <v>78.886361309998279</v>
      </c>
      <c r="S9" s="9">
        <v>76</v>
      </c>
      <c r="T9" s="235">
        <v>-86.984712179998724</v>
      </c>
      <c r="U9" s="235">
        <v>-287.72651418000009</v>
      </c>
      <c r="V9" s="235">
        <v>-107.20417250000145</v>
      </c>
      <c r="W9" s="235">
        <v>-21.982301680000013</v>
      </c>
      <c r="X9" s="235">
        <v>63.986431210000163</v>
      </c>
      <c r="Y9" s="235">
        <v>-526.57679153999788</v>
      </c>
    </row>
    <row r="10" spans="1:25" s="12" customFormat="1">
      <c r="A10" s="76"/>
      <c r="B10" s="77" t="s">
        <v>180</v>
      </c>
      <c r="C10" s="25">
        <v>-194.4</v>
      </c>
      <c r="D10" s="25"/>
      <c r="E10" s="67"/>
      <c r="F10" s="9">
        <v>-132.80000000000001</v>
      </c>
      <c r="G10" s="9">
        <v>-12.4</v>
      </c>
      <c r="H10" s="9">
        <v>-134.4</v>
      </c>
      <c r="I10" s="9">
        <v>-114.9</v>
      </c>
      <c r="J10" s="9">
        <v>-209.9</v>
      </c>
      <c r="K10" s="154">
        <f>0.6</f>
        <v>0.6</v>
      </c>
      <c r="L10" s="9">
        <v>-46</v>
      </c>
      <c r="M10" s="9">
        <v>27.3</v>
      </c>
      <c r="N10" s="9">
        <v>-311.39999999999998</v>
      </c>
      <c r="O10" s="9">
        <v>-120.8</v>
      </c>
      <c r="P10" s="9">
        <v>-180.6</v>
      </c>
      <c r="Q10" s="9">
        <v>-427.54397441999981</v>
      </c>
      <c r="R10" s="9">
        <v>-176.43604274999998</v>
      </c>
      <c r="S10" s="9">
        <v>-45</v>
      </c>
      <c r="T10" s="235">
        <v>0</v>
      </c>
      <c r="U10" s="235">
        <v>0</v>
      </c>
      <c r="V10" s="235">
        <v>0</v>
      </c>
      <c r="W10" s="235">
        <v>0</v>
      </c>
      <c r="X10" s="235">
        <v>0</v>
      </c>
      <c r="Y10" s="235">
        <v>0</v>
      </c>
    </row>
    <row r="11" spans="1:25" s="12" customFormat="1">
      <c r="A11" s="76"/>
      <c r="B11" s="77" t="s">
        <v>181</v>
      </c>
      <c r="C11" s="25">
        <v>29.8</v>
      </c>
      <c r="D11" s="25"/>
      <c r="E11" s="67"/>
      <c r="F11" s="9">
        <v>9.3000000000000007</v>
      </c>
      <c r="G11" s="9">
        <v>7.54</v>
      </c>
      <c r="H11" s="9">
        <v>-11.7</v>
      </c>
      <c r="I11" s="9">
        <v>-20.399999999999999</v>
      </c>
      <c r="J11" s="12">
        <v>18.7</v>
      </c>
      <c r="K11" s="154">
        <f>12.6</f>
        <v>12.6</v>
      </c>
      <c r="L11" s="9">
        <f>-14.3</f>
        <v>-14.3</v>
      </c>
      <c r="M11" s="9">
        <v>-16.100000000000001</v>
      </c>
      <c r="N11" s="9">
        <v>25.9</v>
      </c>
      <c r="O11" s="9">
        <v>10.849</v>
      </c>
      <c r="P11" s="154">
        <v>14.2</v>
      </c>
      <c r="Q11" s="154">
        <v>31.272278729999801</v>
      </c>
      <c r="R11" s="154">
        <v>15.169861279999315</v>
      </c>
      <c r="S11" s="9">
        <v>38.200000000000003</v>
      </c>
      <c r="T11" s="235">
        <v>25.594468749999763</v>
      </c>
      <c r="U11" s="235">
        <v>29.950693730000069</v>
      </c>
      <c r="V11" s="235">
        <v>23.98528007000041</v>
      </c>
      <c r="W11" s="235">
        <v>34.74521345999932</v>
      </c>
      <c r="X11" s="235">
        <v>37.758923739999894</v>
      </c>
      <c r="Y11" s="235">
        <v>-16.676353190000178</v>
      </c>
    </row>
    <row r="12" spans="1:25" s="12" customFormat="1">
      <c r="A12" s="76"/>
      <c r="B12" s="49" t="s">
        <v>182</v>
      </c>
      <c r="C12" s="97">
        <f t="shared" ref="C12:L12" si="0">SUM(C8:C11)</f>
        <v>1467.6</v>
      </c>
      <c r="D12" s="97">
        <f t="shared" si="0"/>
        <v>0</v>
      </c>
      <c r="E12" s="97">
        <f t="shared" si="0"/>
        <v>255.2</v>
      </c>
      <c r="F12" s="97">
        <f t="shared" si="0"/>
        <v>503.43722727898046</v>
      </c>
      <c r="G12" s="97">
        <f t="shared" si="0"/>
        <v>598.02</v>
      </c>
      <c r="H12" s="97">
        <f t="shared" si="0"/>
        <v>404.7</v>
      </c>
      <c r="I12" s="97">
        <f t="shared" si="0"/>
        <v>354</v>
      </c>
      <c r="J12" s="97">
        <f t="shared" si="0"/>
        <v>392.8</v>
      </c>
      <c r="K12" s="97">
        <f t="shared" si="0"/>
        <v>691.4</v>
      </c>
      <c r="L12" s="184">
        <f t="shared" si="0"/>
        <v>164.76</v>
      </c>
      <c r="M12" s="97">
        <f t="shared" ref="M12:N12" si="1">SUM(M8:M11)</f>
        <v>567.9</v>
      </c>
      <c r="N12" s="97">
        <f t="shared" si="1"/>
        <v>526.68000000000006</v>
      </c>
      <c r="O12" s="97">
        <f t="shared" ref="O12:U12" si="2">SUM(O8:O11)</f>
        <v>764.34900000000005</v>
      </c>
      <c r="P12" s="97">
        <f t="shared" si="2"/>
        <v>642.4</v>
      </c>
      <c r="Q12" s="97">
        <f t="shared" si="2"/>
        <v>345.38388328999952</v>
      </c>
      <c r="R12" s="97">
        <f t="shared" si="2"/>
        <v>761.32444814999928</v>
      </c>
      <c r="S12" s="97">
        <f t="shared" si="2"/>
        <v>1021.8</v>
      </c>
      <c r="T12" s="97">
        <f t="shared" si="2"/>
        <v>734.22424007999996</v>
      </c>
      <c r="U12" s="97">
        <f t="shared" si="2"/>
        <v>543.92234582000037</v>
      </c>
      <c r="V12" s="97">
        <v>840.97296155999913</v>
      </c>
      <c r="W12" s="97">
        <v>1219.0043701299994</v>
      </c>
      <c r="X12" s="242">
        <v>999.04176131000099</v>
      </c>
      <c r="Y12" s="242">
        <v>34.025950040000488</v>
      </c>
    </row>
    <row r="13" spans="1:25" s="12" customFormat="1">
      <c r="A13" s="76"/>
      <c r="B13" s="77" t="s">
        <v>183</v>
      </c>
      <c r="C13" s="25">
        <v>-1115.8</v>
      </c>
      <c r="D13" s="25"/>
      <c r="E13" s="67"/>
      <c r="F13" s="9">
        <v>-471.6</v>
      </c>
      <c r="G13" s="9">
        <v>-387.6</v>
      </c>
      <c r="H13" s="9">
        <f>SUM(H14:H15)</f>
        <v>-515.29999999999995</v>
      </c>
      <c r="I13" s="9">
        <f>SUM(I14:I15)</f>
        <v>-284.94</v>
      </c>
      <c r="J13" s="9">
        <f>SUM(J14:J15)</f>
        <v>-539.20000000000005</v>
      </c>
      <c r="K13" s="9">
        <v>-440.9</v>
      </c>
      <c r="L13" s="9">
        <v>-434.3</v>
      </c>
      <c r="M13" s="9">
        <v>-471.9</v>
      </c>
      <c r="N13" s="9">
        <f>SUM(N14:N15)</f>
        <v>-478.17999999999995</v>
      </c>
      <c r="O13" s="9">
        <f>SUM(O14:O15)</f>
        <v>-473.78999999999996</v>
      </c>
      <c r="P13" s="12">
        <v>-621.6</v>
      </c>
      <c r="Q13" s="217">
        <v>-483.74257002000002</v>
      </c>
      <c r="R13" s="217">
        <v>-556.12150541999995</v>
      </c>
      <c r="S13" s="9">
        <v>-536.5</v>
      </c>
      <c r="T13" s="235">
        <v>-420.36602436999999</v>
      </c>
      <c r="U13" s="235">
        <v>-542.60849260999998</v>
      </c>
      <c r="V13" s="235">
        <v>-438.72882879999997</v>
      </c>
      <c r="W13" s="235">
        <v>-396.66956357999993</v>
      </c>
      <c r="X13" s="235">
        <v>-565.0560413300002</v>
      </c>
      <c r="Y13" s="235">
        <v>-561.09419416999992</v>
      </c>
    </row>
    <row r="14" spans="1:25" s="12" customFormat="1">
      <c r="A14" s="76"/>
      <c r="B14" s="23" t="s">
        <v>184</v>
      </c>
      <c r="C14" s="25">
        <v>-864.5</v>
      </c>
      <c r="D14" s="25"/>
      <c r="E14" s="67"/>
      <c r="F14" s="9">
        <v>-172.49</v>
      </c>
      <c r="G14" s="9">
        <v>-215.05</v>
      </c>
      <c r="H14" s="9">
        <v>-223.1</v>
      </c>
      <c r="I14" s="9">
        <v>-148</v>
      </c>
      <c r="J14" s="9">
        <v>-197</v>
      </c>
      <c r="K14" s="9">
        <v>-139.30000000000001</v>
      </c>
      <c r="L14" s="9">
        <f>-162.1</f>
        <v>-162.1</v>
      </c>
      <c r="M14" s="9">
        <v>-164.4</v>
      </c>
      <c r="N14" s="9">
        <v>-192.54</v>
      </c>
      <c r="O14" s="9">
        <v>-233.89</v>
      </c>
      <c r="P14" s="12">
        <v>-178.3</v>
      </c>
      <c r="Q14" s="217">
        <v>-214.40691759000001</v>
      </c>
      <c r="R14" s="217">
        <v>-203.86037921999994</v>
      </c>
      <c r="S14" s="9">
        <v>-186.5</v>
      </c>
      <c r="T14" s="235">
        <v>-191.63293275000001</v>
      </c>
      <c r="U14" s="235">
        <v>-226.82929501000001</v>
      </c>
      <c r="V14" s="235">
        <v>-242.63075828999999</v>
      </c>
      <c r="W14" s="235">
        <v>-215.7561383</v>
      </c>
      <c r="X14" s="235">
        <v>-196.38412471000004</v>
      </c>
      <c r="Y14" s="235">
        <v>-212.66483528999998</v>
      </c>
    </row>
    <row r="15" spans="1:25" s="12" customFormat="1">
      <c r="A15" s="76"/>
      <c r="B15" s="122" t="s">
        <v>185</v>
      </c>
      <c r="C15" s="25">
        <v>-251.3</v>
      </c>
      <c r="D15" s="25"/>
      <c r="E15" s="67"/>
      <c r="F15" s="9">
        <v>-299.19</v>
      </c>
      <c r="G15" s="9">
        <v>-172.5</v>
      </c>
      <c r="H15" s="9">
        <v>-292.2</v>
      </c>
      <c r="I15" s="9">
        <v>-136.94</v>
      </c>
      <c r="J15" s="9">
        <v>-342.2</v>
      </c>
      <c r="K15" s="9">
        <v>-301.60000000000002</v>
      </c>
      <c r="L15" s="9">
        <f>-272.2</f>
        <v>-272.2</v>
      </c>
      <c r="M15" s="9">
        <v>-307.5</v>
      </c>
      <c r="N15" s="9">
        <v>-285.64</v>
      </c>
      <c r="O15" s="9">
        <v>-239.9</v>
      </c>
      <c r="P15" s="12">
        <v>-443.2</v>
      </c>
      <c r="Q15" s="217">
        <v>-269.33621876999996</v>
      </c>
      <c r="R15" s="217">
        <v>-352.26112620000004</v>
      </c>
      <c r="S15" s="9">
        <v>-350</v>
      </c>
      <c r="T15" s="235">
        <v>-228.73309162000001</v>
      </c>
      <c r="U15" s="235">
        <v>-315.77844692000002</v>
      </c>
      <c r="V15" s="235">
        <v>-196.09807050999999</v>
      </c>
      <c r="W15" s="235">
        <v>-180.91342527999987</v>
      </c>
      <c r="X15" s="235">
        <v>-368.67191662000016</v>
      </c>
      <c r="Y15" s="235">
        <v>-348.20677382999997</v>
      </c>
    </row>
    <row r="16" spans="1:25" s="12" customFormat="1">
      <c r="A16" s="76"/>
      <c r="B16" s="77" t="s">
        <v>186</v>
      </c>
      <c r="C16" s="25"/>
      <c r="D16" s="25"/>
      <c r="E16" s="67"/>
      <c r="F16" s="9"/>
      <c r="G16" s="9"/>
      <c r="H16" s="9"/>
      <c r="I16" s="9">
        <v>0</v>
      </c>
      <c r="J16" s="9">
        <v>0</v>
      </c>
      <c r="K16" s="9"/>
      <c r="L16" s="9"/>
      <c r="M16" s="9">
        <v>7</v>
      </c>
      <c r="N16" s="9">
        <v>0</v>
      </c>
      <c r="O16" s="9">
        <v>0</v>
      </c>
      <c r="P16" s="9">
        <v>0</v>
      </c>
      <c r="Q16" s="9"/>
      <c r="R16" s="9"/>
      <c r="S16" s="9">
        <v>0</v>
      </c>
      <c r="T16" s="235">
        <v>0</v>
      </c>
      <c r="U16" s="235">
        <v>0</v>
      </c>
      <c r="V16" s="235">
        <v>0</v>
      </c>
      <c r="W16" s="235">
        <v>0</v>
      </c>
      <c r="X16" s="235">
        <v>0</v>
      </c>
      <c r="Y16" s="235">
        <v>0</v>
      </c>
    </row>
    <row r="17" spans="1:25" s="12" customFormat="1" ht="14.25" customHeight="1">
      <c r="A17" s="76"/>
      <c r="B17" s="77" t="s">
        <v>187</v>
      </c>
      <c r="C17" s="25"/>
      <c r="D17" s="25"/>
      <c r="E17" s="67"/>
      <c r="F17" s="9"/>
      <c r="G17" s="9"/>
      <c r="H17" s="9"/>
      <c r="I17" s="9">
        <v>0</v>
      </c>
      <c r="J17" s="9">
        <v>0</v>
      </c>
      <c r="K17" s="9">
        <v>0</v>
      </c>
      <c r="L17" s="9">
        <v>0</v>
      </c>
      <c r="M17" s="9">
        <v>0</v>
      </c>
      <c r="N17" s="9">
        <v>0</v>
      </c>
      <c r="O17" s="9">
        <v>0</v>
      </c>
      <c r="P17" s="12">
        <v>-0.7</v>
      </c>
      <c r="S17" s="9">
        <v>0</v>
      </c>
      <c r="T17" s="235">
        <v>0</v>
      </c>
      <c r="U17" s="235">
        <v>0</v>
      </c>
      <c r="V17" s="235">
        <v>0</v>
      </c>
      <c r="W17" s="235">
        <v>0</v>
      </c>
      <c r="X17" s="235">
        <v>0</v>
      </c>
      <c r="Y17" s="235">
        <v>0</v>
      </c>
    </row>
    <row r="18" spans="1:25" s="12" customFormat="1">
      <c r="A18" s="76"/>
      <c r="B18" s="77" t="s">
        <v>188</v>
      </c>
      <c r="C18" s="25"/>
      <c r="D18" s="25"/>
      <c r="E18" s="67"/>
      <c r="F18" s="9">
        <v>0</v>
      </c>
      <c r="G18" s="9">
        <v>0</v>
      </c>
      <c r="H18" s="9">
        <v>4</v>
      </c>
      <c r="I18" s="9">
        <v>1.7</v>
      </c>
      <c r="J18" s="9">
        <v>0</v>
      </c>
      <c r="K18" s="9">
        <v>6.3</v>
      </c>
      <c r="L18" s="9"/>
      <c r="M18" s="9">
        <v>2.4500000000000002</v>
      </c>
      <c r="N18" s="9">
        <v>1.3</v>
      </c>
      <c r="O18" s="9">
        <v>1.3</v>
      </c>
      <c r="P18" s="154">
        <f>1.6+0.08</f>
        <v>1.6800000000000002</v>
      </c>
      <c r="Q18" s="154">
        <v>0.34703976000000003</v>
      </c>
      <c r="R18" s="154">
        <v>6.110835819999993</v>
      </c>
      <c r="S18" s="9">
        <v>0</v>
      </c>
      <c r="T18" s="235">
        <v>4.0000021457672122E-8</v>
      </c>
      <c r="U18" s="235">
        <v>1.9489730700000019</v>
      </c>
      <c r="V18" s="235">
        <v>2.5202034800000193</v>
      </c>
      <c r="W18" s="235">
        <v>2.0000002600000499</v>
      </c>
      <c r="X18" s="235">
        <v>0.49999996000003816</v>
      </c>
      <c r="Y18" s="235">
        <v>0.30000051999999999</v>
      </c>
    </row>
    <row r="19" spans="1:25" s="12" customFormat="1">
      <c r="A19" s="18"/>
      <c r="B19" s="49" t="s">
        <v>189</v>
      </c>
      <c r="C19" s="97">
        <f t="shared" ref="C19:L19" si="3">SUM(C13,C18,C16)</f>
        <v>-1115.8</v>
      </c>
      <c r="D19" s="97">
        <f t="shared" si="3"/>
        <v>0</v>
      </c>
      <c r="E19" s="97">
        <f t="shared" si="3"/>
        <v>0</v>
      </c>
      <c r="F19" s="97">
        <f t="shared" si="3"/>
        <v>-471.6</v>
      </c>
      <c r="G19" s="97">
        <f t="shared" si="3"/>
        <v>-387.6</v>
      </c>
      <c r="H19" s="97">
        <f t="shared" si="3"/>
        <v>-511.29999999999995</v>
      </c>
      <c r="I19" s="97">
        <f t="shared" si="3"/>
        <v>-283.24</v>
      </c>
      <c r="J19" s="97">
        <f t="shared" si="3"/>
        <v>-539.20000000000005</v>
      </c>
      <c r="K19" s="97">
        <f t="shared" si="3"/>
        <v>-434.59999999999997</v>
      </c>
      <c r="L19" s="97">
        <f t="shared" si="3"/>
        <v>-434.3</v>
      </c>
      <c r="M19" s="97">
        <f>SUM(M13,M18,M16)</f>
        <v>-462.45</v>
      </c>
      <c r="N19" s="97">
        <f>SUM(N13,N18,N16)</f>
        <v>-476.87999999999994</v>
      </c>
      <c r="O19" s="97">
        <f>SUM(O13,O18,O16)</f>
        <v>-472.48999999999995</v>
      </c>
      <c r="P19" s="97">
        <f t="shared" ref="P19:U19" si="4">SUM(P13,P18,P16,P17)</f>
        <v>-620.62000000000012</v>
      </c>
      <c r="Q19" s="97">
        <f t="shared" si="4"/>
        <v>-483.39553026000004</v>
      </c>
      <c r="R19" s="97">
        <f t="shared" si="4"/>
        <v>-550.01066959999991</v>
      </c>
      <c r="S19" s="97">
        <f t="shared" si="4"/>
        <v>-536.5</v>
      </c>
      <c r="T19" s="97">
        <f t="shared" si="4"/>
        <v>-420.36602432999996</v>
      </c>
      <c r="U19" s="97">
        <f t="shared" si="4"/>
        <v>-540.65951954000002</v>
      </c>
      <c r="V19" s="97">
        <v>-436.20862531999995</v>
      </c>
      <c r="W19" s="97">
        <v>-394.6695633199999</v>
      </c>
      <c r="X19" s="242">
        <v>-564.55604137000012</v>
      </c>
      <c r="Y19" s="242">
        <v>-560.7941936499999</v>
      </c>
    </row>
    <row r="20" spans="1:25" s="12" customFormat="1">
      <c r="A20" s="76"/>
      <c r="B20" s="77" t="s">
        <v>163</v>
      </c>
      <c r="C20" s="25"/>
      <c r="D20" s="25"/>
      <c r="E20" s="66">
        <v>-284767</v>
      </c>
      <c r="F20" s="9">
        <v>1637.3</v>
      </c>
      <c r="G20" s="9">
        <v>586.77</v>
      </c>
      <c r="H20" s="9">
        <v>548.04</v>
      </c>
      <c r="I20" s="9">
        <v>326.10000000000002</v>
      </c>
      <c r="J20" s="9">
        <v>2531.6999999999998</v>
      </c>
      <c r="K20" s="9">
        <v>69.2</v>
      </c>
      <c r="L20" s="9">
        <v>788.2</v>
      </c>
      <c r="M20" s="9">
        <v>2388.4499999999998</v>
      </c>
      <c r="N20" s="9">
        <v>67.599999999999994</v>
      </c>
      <c r="O20" s="9">
        <v>34</v>
      </c>
      <c r="P20" s="9">
        <v>1296.3</v>
      </c>
      <c r="Q20" s="9">
        <v>2075.43975331</v>
      </c>
      <c r="R20" s="9">
        <v>61.376215950000287</v>
      </c>
      <c r="S20" s="9">
        <v>0.4</v>
      </c>
      <c r="T20" s="235">
        <v>975.95519804000048</v>
      </c>
      <c r="U20" s="235">
        <v>1315.4770029400001</v>
      </c>
      <c r="V20" s="235">
        <v>-17.722992670000075</v>
      </c>
      <c r="W20" s="235">
        <v>0</v>
      </c>
      <c r="X20" s="235">
        <v>1104.59323509</v>
      </c>
      <c r="Y20" s="235">
        <v>929.97646719000011</v>
      </c>
    </row>
    <row r="21" spans="1:25" s="12" customFormat="1">
      <c r="A21" s="76"/>
      <c r="B21" s="77" t="s">
        <v>190</v>
      </c>
      <c r="C21" s="25"/>
      <c r="D21" s="25"/>
      <c r="E21" s="66">
        <v>-124504</v>
      </c>
      <c r="F21" s="9">
        <v>-1799.3</v>
      </c>
      <c r="G21" s="9">
        <f>-528.3-237.2</f>
        <v>-765.5</v>
      </c>
      <c r="H21" s="9">
        <f>-464.7-232.6</f>
        <v>-697.3</v>
      </c>
      <c r="I21" s="9">
        <f>-408.1-244.84+5.5</f>
        <v>-647.44000000000005</v>
      </c>
      <c r="J21" s="9">
        <v>-3480.2</v>
      </c>
      <c r="K21" s="9">
        <f>-462.7-211.6</f>
        <v>-674.3</v>
      </c>
      <c r="L21" s="9">
        <f>-508.4-247.8</f>
        <v>-756.2</v>
      </c>
      <c r="M21" s="9">
        <f>-344.5-220.8</f>
        <v>-565.29999999999995</v>
      </c>
      <c r="N21" s="9">
        <v>-785.6</v>
      </c>
      <c r="O21" s="9">
        <f>-763.1-278.6</f>
        <v>-1041.7</v>
      </c>
      <c r="P21" s="9">
        <v>-2276.5</v>
      </c>
      <c r="Q21" s="9">
        <v>-1008.5899695400001</v>
      </c>
      <c r="R21" s="9">
        <v>-2114.4495914500003</v>
      </c>
      <c r="S21" s="9">
        <v>-725.3</v>
      </c>
      <c r="T21" s="235">
        <v>-675.47447091999982</v>
      </c>
      <c r="U21" s="235">
        <v>-1709.87720158</v>
      </c>
      <c r="V21" s="235">
        <v>-358.02158097000006</v>
      </c>
      <c r="W21" s="235">
        <v>-776.57822259000011</v>
      </c>
      <c r="X21" s="235">
        <v>-408.86026505000001</v>
      </c>
      <c r="Y21" s="235">
        <v>-656.03335225000001</v>
      </c>
    </row>
    <row r="22" spans="1:25" s="12" customFormat="1">
      <c r="A22" s="76"/>
      <c r="B22" s="77" t="s">
        <v>191</v>
      </c>
      <c r="C22" s="25"/>
      <c r="D22" s="25"/>
      <c r="E22" s="66"/>
      <c r="F22" s="9">
        <v>94.300000000000011</v>
      </c>
      <c r="G22" s="9">
        <v>42.3</v>
      </c>
      <c r="H22" s="9">
        <v>-111.6</v>
      </c>
      <c r="I22" s="22"/>
      <c r="J22" s="9">
        <v>2553.1</v>
      </c>
      <c r="K22" s="9">
        <f>-0.8-3-6.3+2.4</f>
        <v>-7.6999999999999993</v>
      </c>
      <c r="L22" s="9">
        <f>-0.9-0.7-5-5.5</f>
        <v>-12.1</v>
      </c>
      <c r="M22" s="22">
        <f>0.8-24.1</f>
        <v>-23.3</v>
      </c>
      <c r="N22" s="22">
        <f>27.45+5.35-0.6</f>
        <v>32.199999999999996</v>
      </c>
      <c r="O22" s="22">
        <f>-1.5-46.3-6</f>
        <v>-53.8</v>
      </c>
      <c r="P22" s="9">
        <v>2584</v>
      </c>
      <c r="Q22" s="9">
        <v>-11.217569020000003</v>
      </c>
      <c r="R22" s="9">
        <v>36.045658809999864</v>
      </c>
      <c r="S22" s="9">
        <v>53.9</v>
      </c>
      <c r="T22" s="235">
        <v>-13.191453410000113</v>
      </c>
      <c r="U22" s="235">
        <v>-35.450825999999992</v>
      </c>
      <c r="V22" s="235">
        <v>-47.815144099999983</v>
      </c>
      <c r="W22" s="235">
        <v>-10.008405320000026</v>
      </c>
      <c r="X22" s="235">
        <v>6.865023289999999</v>
      </c>
      <c r="Y22" s="235">
        <v>49.741348340000009</v>
      </c>
    </row>
    <row r="23" spans="1:25" s="12" customFormat="1">
      <c r="A23" s="76"/>
      <c r="B23" s="49" t="s">
        <v>192</v>
      </c>
      <c r="C23" s="97">
        <f t="shared" ref="C23:L23" si="5">SUM(C20:C22)</f>
        <v>0</v>
      </c>
      <c r="D23" s="97">
        <f t="shared" si="5"/>
        <v>0</v>
      </c>
      <c r="E23" s="97">
        <f t="shared" si="5"/>
        <v>-409271</v>
      </c>
      <c r="F23" s="97">
        <f t="shared" si="5"/>
        <v>-67.699999999999989</v>
      </c>
      <c r="G23" s="97">
        <f t="shared" si="5"/>
        <v>-136.43</v>
      </c>
      <c r="H23" s="97">
        <f t="shared" si="5"/>
        <v>-260.86</v>
      </c>
      <c r="I23" s="97">
        <f t="shared" si="5"/>
        <v>-321.34000000000003</v>
      </c>
      <c r="J23" s="97">
        <f t="shared" si="5"/>
        <v>1604.6</v>
      </c>
      <c r="K23" s="97">
        <f t="shared" si="5"/>
        <v>-612.79999999999995</v>
      </c>
      <c r="L23" s="97">
        <f t="shared" si="5"/>
        <v>19.899999999999999</v>
      </c>
      <c r="M23" s="97">
        <f t="shared" ref="M23:Q23" si="6">SUM(M20:M22)</f>
        <v>1799.85</v>
      </c>
      <c r="N23" s="97">
        <f t="shared" si="6"/>
        <v>-685.8</v>
      </c>
      <c r="O23" s="97">
        <f t="shared" si="6"/>
        <v>-1061.5</v>
      </c>
      <c r="P23" s="97">
        <f t="shared" si="6"/>
        <v>1603.8</v>
      </c>
      <c r="Q23" s="97">
        <f t="shared" si="6"/>
        <v>1055.63221475</v>
      </c>
      <c r="R23" s="97">
        <f t="shared" ref="R23:U23" si="7">SUM(R20:R22)</f>
        <v>-2017.0277166900003</v>
      </c>
      <c r="S23" s="97">
        <f t="shared" si="7"/>
        <v>-671</v>
      </c>
      <c r="T23" s="97">
        <f t="shared" si="7"/>
        <v>287.28927371000054</v>
      </c>
      <c r="U23" s="97">
        <f t="shared" si="7"/>
        <v>-429.85102463999988</v>
      </c>
      <c r="V23" s="97">
        <v>-423.55971774000011</v>
      </c>
      <c r="W23" s="97">
        <v>-786.58662791000017</v>
      </c>
      <c r="X23" s="242">
        <v>702.59799333000001</v>
      </c>
      <c r="Y23" s="242">
        <v>323.6844632800001</v>
      </c>
    </row>
    <row r="24" spans="1:25" s="12" customFormat="1" ht="6" customHeight="1">
      <c r="A24" s="76"/>
      <c r="B24" s="23"/>
      <c r="C24" s="25"/>
      <c r="D24" s="25"/>
      <c r="E24" s="66"/>
      <c r="F24" s="9"/>
      <c r="G24" s="9"/>
      <c r="H24" s="9"/>
      <c r="I24" s="9"/>
    </row>
    <row r="25" spans="1:25" s="12" customFormat="1">
      <c r="A25" s="76"/>
      <c r="B25" s="49" t="s">
        <v>194</v>
      </c>
      <c r="C25" s="97">
        <v>0</v>
      </c>
      <c r="D25" s="97">
        <v>0</v>
      </c>
      <c r="E25" s="97">
        <v>0</v>
      </c>
      <c r="F25" s="97">
        <v>0</v>
      </c>
      <c r="G25" s="97">
        <v>0</v>
      </c>
      <c r="H25" s="97">
        <v>0</v>
      </c>
      <c r="I25" s="97">
        <v>0</v>
      </c>
      <c r="J25" s="97">
        <v>0</v>
      </c>
      <c r="K25" s="97">
        <v>0</v>
      </c>
      <c r="L25" s="97">
        <v>0</v>
      </c>
      <c r="M25" s="97">
        <v>47.45</v>
      </c>
      <c r="N25" s="97">
        <v>-19.899999999999999</v>
      </c>
      <c r="O25" s="97">
        <v>-0.15</v>
      </c>
      <c r="P25" s="97">
        <v>0.7</v>
      </c>
      <c r="Q25" s="97">
        <v>55.116131889999998</v>
      </c>
      <c r="R25" s="97">
        <v>71.64973492</v>
      </c>
      <c r="S25" s="97">
        <v>71.64973492</v>
      </c>
      <c r="T25" s="238">
        <v>-0.29828228000000118</v>
      </c>
      <c r="U25" s="246">
        <v>0.22610396000000002</v>
      </c>
      <c r="V25" s="246">
        <v>-0.20630586999999997</v>
      </c>
      <c r="W25" s="246">
        <v>1.0896417700000001</v>
      </c>
      <c r="X25" s="242">
        <v>-0.22076286000000012</v>
      </c>
      <c r="Y25" s="242">
        <v>1.401025</v>
      </c>
    </row>
    <row r="26" spans="1:25" s="12" customFormat="1" ht="6" customHeight="1">
      <c r="A26" s="76"/>
      <c r="B26" s="23"/>
      <c r="C26" s="25"/>
      <c r="D26" s="25"/>
      <c r="E26" s="66"/>
      <c r="F26" s="9"/>
      <c r="G26" s="9"/>
      <c r="H26" s="9"/>
      <c r="I26" s="9"/>
    </row>
    <row r="27" spans="1:25" s="12" customFormat="1">
      <c r="A27" s="76"/>
      <c r="B27" s="135" t="s">
        <v>193</v>
      </c>
      <c r="C27" s="97">
        <f t="shared" ref="C27:L27" si="8">C25+C23+C19+C12</f>
        <v>351.79999999999995</v>
      </c>
      <c r="D27" s="97">
        <f t="shared" si="8"/>
        <v>0</v>
      </c>
      <c r="E27" s="97">
        <f t="shared" si="8"/>
        <v>-409015.8</v>
      </c>
      <c r="F27" s="97">
        <f t="shared" si="8"/>
        <v>-35.862772721019496</v>
      </c>
      <c r="G27" s="97">
        <f t="shared" si="8"/>
        <v>73.990000000000009</v>
      </c>
      <c r="H27" s="97">
        <f t="shared" si="8"/>
        <v>-367.46</v>
      </c>
      <c r="I27" s="97">
        <f t="shared" si="8"/>
        <v>-250.58000000000004</v>
      </c>
      <c r="J27" s="97">
        <f t="shared" si="8"/>
        <v>1458.1999999999998</v>
      </c>
      <c r="K27" s="97">
        <f t="shared" si="8"/>
        <v>-355.99999999999989</v>
      </c>
      <c r="L27" s="97">
        <f t="shared" si="8"/>
        <v>-249.64000000000004</v>
      </c>
      <c r="M27" s="97">
        <f>M25+M23+M19+M12</f>
        <v>1952.75</v>
      </c>
      <c r="N27" s="97">
        <f>N25+N23+N19+N12</f>
        <v>-655.89999999999986</v>
      </c>
      <c r="O27" s="97">
        <f t="shared" ref="O27:U27" si="9">(O25+O23+O19+O12)</f>
        <v>-769.79100000000005</v>
      </c>
      <c r="P27" s="97">
        <f t="shared" si="9"/>
        <v>1626.2799999999997</v>
      </c>
      <c r="Q27" s="97">
        <f t="shared" si="9"/>
        <v>972.73669966999944</v>
      </c>
      <c r="R27" s="97">
        <f t="shared" si="9"/>
        <v>-1734.0642032200012</v>
      </c>
      <c r="S27" s="97">
        <f t="shared" si="9"/>
        <v>-114.05026508000014</v>
      </c>
      <c r="T27" s="97">
        <f t="shared" si="9"/>
        <v>600.84920718000058</v>
      </c>
      <c r="U27" s="97">
        <f t="shared" si="9"/>
        <v>-426.36209439999948</v>
      </c>
      <c r="V27" s="97">
        <v>-19.001687370000923</v>
      </c>
      <c r="W27" s="97">
        <v>38.837820669999246</v>
      </c>
      <c r="X27" s="242">
        <v>1136.8629504100008</v>
      </c>
      <c r="Y27" s="242">
        <v>-201.68275532999931</v>
      </c>
    </row>
    <row r="28" spans="1:25" s="12" customFormat="1" ht="6" customHeight="1">
      <c r="A28" s="76"/>
      <c r="B28" s="23"/>
      <c r="C28" s="25"/>
      <c r="D28" s="25"/>
      <c r="E28" s="66"/>
      <c r="F28" s="9"/>
      <c r="G28" s="9"/>
      <c r="H28" s="9"/>
      <c r="I28" s="9"/>
    </row>
    <row r="29" spans="1:25" s="176" customFormat="1">
      <c r="A29" s="175"/>
      <c r="B29" s="136" t="s">
        <v>195</v>
      </c>
      <c r="C29" s="24"/>
      <c r="D29" s="24"/>
      <c r="E29" s="69"/>
      <c r="F29" s="7">
        <v>910.80000000000007</v>
      </c>
      <c r="G29" s="7">
        <v>874.75</v>
      </c>
      <c r="H29" s="7">
        <v>948.74</v>
      </c>
      <c r="I29" s="45">
        <v>658.5</v>
      </c>
      <c r="J29" s="176">
        <v>327.8</v>
      </c>
      <c r="K29" s="177">
        <v>1782.8590000000002</v>
      </c>
      <c r="L29" s="177">
        <v>1426.9</v>
      </c>
      <c r="M29" s="7">
        <v>1177.0999999999999</v>
      </c>
      <c r="N29" s="7">
        <v>3129.9</v>
      </c>
      <c r="O29" s="7">
        <v>2473.9</v>
      </c>
      <c r="P29" s="7">
        <v>1704.2</v>
      </c>
      <c r="Q29" s="7">
        <v>3330.4444206700009</v>
      </c>
      <c r="R29" s="7">
        <v>4303.1779999999999</v>
      </c>
      <c r="S29" s="7">
        <v>4303.1779999999999</v>
      </c>
      <c r="T29" s="233">
        <v>2383.75</v>
      </c>
      <c r="U29" s="233">
        <v>2984.6</v>
      </c>
      <c r="V29" s="233">
        <v>2558.2379999999998</v>
      </c>
      <c r="W29" s="233">
        <v>2539.2399999999998</v>
      </c>
      <c r="X29" s="233">
        <v>2578</v>
      </c>
      <c r="Y29" s="233">
        <v>3714.8670000000002</v>
      </c>
    </row>
    <row r="30" spans="1:25" s="12" customFormat="1">
      <c r="A30" s="76"/>
      <c r="B30" s="136" t="s">
        <v>196</v>
      </c>
      <c r="C30" s="7">
        <f t="shared" ref="C30:L30" si="10">SUM(C27:C29)</f>
        <v>351.79999999999995</v>
      </c>
      <c r="D30" s="7">
        <f t="shared" si="10"/>
        <v>0</v>
      </c>
      <c r="E30" s="7">
        <f t="shared" si="10"/>
        <v>-409015.8</v>
      </c>
      <c r="F30" s="7">
        <f t="shared" si="10"/>
        <v>874.93722727898057</v>
      </c>
      <c r="G30" s="7">
        <f t="shared" si="10"/>
        <v>948.74</v>
      </c>
      <c r="H30" s="7">
        <f t="shared" si="10"/>
        <v>581.28</v>
      </c>
      <c r="I30" s="7">
        <f t="shared" si="10"/>
        <v>407.91999999999996</v>
      </c>
      <c r="J30" s="7">
        <f t="shared" si="10"/>
        <v>1785.9999999999998</v>
      </c>
      <c r="K30" s="7">
        <f t="shared" si="10"/>
        <v>1426.8590000000004</v>
      </c>
      <c r="L30" s="7">
        <f t="shared" si="10"/>
        <v>1177.26</v>
      </c>
      <c r="M30" s="7">
        <f t="shared" ref="M30" si="11">SUM(M27:M29)</f>
        <v>3129.85</v>
      </c>
      <c r="N30" s="7">
        <f>SUM(N27:N29)-0.1</f>
        <v>2473.9</v>
      </c>
      <c r="O30" s="7">
        <v>1704.2</v>
      </c>
      <c r="P30" s="7">
        <v>3330.4</v>
      </c>
      <c r="Q30" s="7">
        <v>4303.1811141200005</v>
      </c>
      <c r="R30" s="7">
        <v>2569.1169085500001</v>
      </c>
      <c r="S30" s="7">
        <v>2569.1169085500001</v>
      </c>
      <c r="T30" s="233">
        <v>2984.6005715700007</v>
      </c>
      <c r="U30" s="233">
        <v>2558.2383508399998</v>
      </c>
      <c r="V30" s="233">
        <v>2539.2366219299997</v>
      </c>
      <c r="W30" s="233">
        <v>2578.0734313100002</v>
      </c>
      <c r="X30" s="233">
        <v>3714.8669511099997</v>
      </c>
      <c r="Y30" s="233">
        <v>3513.1845873000011</v>
      </c>
    </row>
    <row r="31" spans="1:25" s="12" customFormat="1">
      <c r="A31" s="76"/>
      <c r="B31" s="23"/>
      <c r="C31" s="25"/>
      <c r="D31" s="25"/>
      <c r="E31" s="67"/>
      <c r="F31" s="25"/>
      <c r="G31" s="9"/>
      <c r="H31" s="9"/>
      <c r="I31" s="9"/>
      <c r="R31" s="210"/>
      <c r="S31" s="210"/>
    </row>
    <row r="32" spans="1:25" s="12" customFormat="1">
      <c r="A32" s="76"/>
      <c r="B32" s="46" t="s">
        <v>197</v>
      </c>
      <c r="C32" s="47"/>
      <c r="D32" s="47"/>
      <c r="E32" s="68"/>
      <c r="F32" s="47"/>
      <c r="G32" s="120"/>
      <c r="H32" s="120"/>
      <c r="I32" s="120"/>
      <c r="J32" s="120"/>
      <c r="K32" s="120"/>
      <c r="L32" s="120"/>
      <c r="M32" s="120"/>
      <c r="N32" s="120"/>
      <c r="O32" s="120"/>
      <c r="P32" s="120"/>
      <c r="Q32" s="120"/>
      <c r="R32" s="120"/>
      <c r="S32" s="120"/>
      <c r="T32" s="239"/>
      <c r="U32" s="247"/>
      <c r="V32" s="247"/>
      <c r="W32" s="247"/>
      <c r="X32" s="259"/>
      <c r="Y32" s="259"/>
    </row>
    <row r="33" spans="1:25" s="12" customFormat="1" ht="6" customHeight="1">
      <c r="A33" s="76"/>
      <c r="B33" s="23"/>
      <c r="C33" s="25"/>
      <c r="D33" s="25"/>
      <c r="E33" s="66"/>
      <c r="F33" s="25"/>
      <c r="G33" s="9"/>
      <c r="H33" s="9"/>
      <c r="I33" s="9"/>
    </row>
    <row r="34" spans="1:25" s="12" customFormat="1">
      <c r="A34" s="76"/>
      <c r="B34" s="48" t="s">
        <v>198</v>
      </c>
      <c r="C34" s="121">
        <f t="shared" ref="C34:L34" si="12">C12+C14</f>
        <v>603.09999999999991</v>
      </c>
      <c r="D34" s="121">
        <f t="shared" si="12"/>
        <v>0</v>
      </c>
      <c r="E34" s="121">
        <f t="shared" si="12"/>
        <v>255.2</v>
      </c>
      <c r="F34" s="121">
        <f t="shared" si="12"/>
        <v>330.94722727898045</v>
      </c>
      <c r="G34" s="121">
        <f t="shared" si="12"/>
        <v>382.96999999999997</v>
      </c>
      <c r="H34" s="121">
        <f t="shared" si="12"/>
        <v>181.6</v>
      </c>
      <c r="I34" s="121">
        <f t="shared" si="12"/>
        <v>206</v>
      </c>
      <c r="J34" s="121">
        <f t="shared" si="12"/>
        <v>195.8</v>
      </c>
      <c r="K34" s="121">
        <f t="shared" si="12"/>
        <v>552.09999999999991</v>
      </c>
      <c r="L34" s="121">
        <f t="shared" si="12"/>
        <v>2.6599999999999966</v>
      </c>
      <c r="M34" s="121">
        <f t="shared" ref="M34:N34" si="13">M12+M14</f>
        <v>403.5</v>
      </c>
      <c r="N34" s="121">
        <f t="shared" si="13"/>
        <v>334.1400000000001</v>
      </c>
      <c r="O34" s="121">
        <f t="shared" ref="O34:U34" si="14">O12+O14</f>
        <v>530.45900000000006</v>
      </c>
      <c r="P34" s="121">
        <f t="shared" si="14"/>
        <v>464.09999999999997</v>
      </c>
      <c r="Q34" s="121">
        <f t="shared" si="14"/>
        <v>130.97696569999951</v>
      </c>
      <c r="R34" s="121">
        <f t="shared" si="14"/>
        <v>557.46406892999937</v>
      </c>
      <c r="S34" s="121">
        <f t="shared" si="14"/>
        <v>835.3</v>
      </c>
      <c r="T34" s="121">
        <f t="shared" si="14"/>
        <v>542.59130732999995</v>
      </c>
      <c r="U34" s="121">
        <f t="shared" si="14"/>
        <v>317.09305081000036</v>
      </c>
      <c r="V34" s="121">
        <v>598.34220326999912</v>
      </c>
      <c r="W34" s="121">
        <v>1003.2482318299994</v>
      </c>
      <c r="X34" s="260">
        <v>802.65763660000096</v>
      </c>
      <c r="Y34" s="260">
        <v>-178.6388852499995</v>
      </c>
    </row>
    <row r="35" spans="1:25" s="12" customFormat="1" ht="6" customHeight="1">
      <c r="A35" s="76"/>
      <c r="B35" s="23"/>
      <c r="C35" s="25"/>
      <c r="D35" s="25"/>
      <c r="E35" s="66"/>
      <c r="F35" s="9"/>
      <c r="G35" s="9"/>
      <c r="H35" s="9"/>
      <c r="I35" s="9"/>
    </row>
    <row r="36" spans="1:25" s="12" customFormat="1">
      <c r="A36" s="76"/>
      <c r="B36" s="48" t="s">
        <v>199</v>
      </c>
      <c r="C36" s="121">
        <f t="shared" ref="C36:K36" si="15">C12+C19</f>
        <v>351.79999999999995</v>
      </c>
      <c r="D36" s="121">
        <f t="shared" si="15"/>
        <v>0</v>
      </c>
      <c r="E36" s="121">
        <f t="shared" si="15"/>
        <v>255.2</v>
      </c>
      <c r="F36" s="121">
        <f t="shared" si="15"/>
        <v>31.837227278980436</v>
      </c>
      <c r="G36" s="121">
        <f t="shared" si="15"/>
        <v>210.41999999999996</v>
      </c>
      <c r="H36" s="121">
        <f>H12+H19</f>
        <v>-106.59999999999997</v>
      </c>
      <c r="I36" s="121">
        <f t="shared" si="15"/>
        <v>70.759999999999991</v>
      </c>
      <c r="J36" s="121">
        <f t="shared" si="15"/>
        <v>-146.40000000000003</v>
      </c>
      <c r="K36" s="121">
        <f t="shared" si="15"/>
        <v>256.8</v>
      </c>
      <c r="L36" s="121">
        <f>L12+L19</f>
        <v>-269.54000000000002</v>
      </c>
      <c r="M36" s="121">
        <f t="shared" ref="M36:N36" si="16">M12+M19</f>
        <v>105.44999999999999</v>
      </c>
      <c r="N36" s="121">
        <f t="shared" si="16"/>
        <v>49.800000000000125</v>
      </c>
      <c r="O36" s="121">
        <f t="shared" ref="O36:U36" si="17">O12+O19</f>
        <v>291.85900000000009</v>
      </c>
      <c r="P36" s="121">
        <f t="shared" si="17"/>
        <v>21.779999999999859</v>
      </c>
      <c r="Q36" s="121">
        <f t="shared" si="17"/>
        <v>-138.01164697000053</v>
      </c>
      <c r="R36" s="121">
        <f t="shared" si="17"/>
        <v>211.31377854999937</v>
      </c>
      <c r="S36" s="121">
        <f t="shared" si="17"/>
        <v>485.29999999999995</v>
      </c>
      <c r="T36" s="121">
        <f t="shared" si="17"/>
        <v>313.85821575</v>
      </c>
      <c r="U36" s="121">
        <f t="shared" si="17"/>
        <v>3.262826280000354</v>
      </c>
      <c r="V36" s="121">
        <v>404.76433623999918</v>
      </c>
      <c r="W36" s="121">
        <v>824.33480680999946</v>
      </c>
      <c r="X36" s="260">
        <v>434.48571994000088</v>
      </c>
      <c r="Y36" s="260">
        <v>-526.76824360999944</v>
      </c>
    </row>
    <row r="37" spans="1:25" s="12" customFormat="1" ht="6" customHeight="1">
      <c r="A37" s="76"/>
      <c r="B37" s="23"/>
      <c r="C37" s="25"/>
      <c r="D37" s="25"/>
      <c r="E37" s="66"/>
      <c r="F37" s="9"/>
      <c r="G37" s="9"/>
      <c r="H37" s="9"/>
      <c r="I37" s="9"/>
    </row>
    <row r="38" spans="1:25" s="12" customFormat="1">
      <c r="A38" s="76"/>
      <c r="B38" s="48" t="s">
        <v>200</v>
      </c>
      <c r="C38" s="121">
        <f t="shared" ref="C38:L38" si="18">C12+C19+C23+C25</f>
        <v>351.79999999999995</v>
      </c>
      <c r="D38" s="121">
        <f t="shared" si="18"/>
        <v>0</v>
      </c>
      <c r="E38" s="121">
        <f t="shared" si="18"/>
        <v>-409015.8</v>
      </c>
      <c r="F38" s="121">
        <f t="shared" si="18"/>
        <v>-35.862772721019553</v>
      </c>
      <c r="G38" s="121">
        <f t="shared" si="18"/>
        <v>73.989999999999952</v>
      </c>
      <c r="H38" s="121">
        <f t="shared" si="18"/>
        <v>-367.46</v>
      </c>
      <c r="I38" s="121">
        <f t="shared" si="18"/>
        <v>-250.58000000000004</v>
      </c>
      <c r="J38" s="121">
        <f t="shared" si="18"/>
        <v>1458.1999999999998</v>
      </c>
      <c r="K38" s="121">
        <f t="shared" si="18"/>
        <v>-355.99999999999994</v>
      </c>
      <c r="L38" s="121">
        <f t="shared" si="18"/>
        <v>-249.64000000000001</v>
      </c>
      <c r="M38" s="121">
        <f t="shared" ref="M38:Q38" si="19">M12+M19+M23+M25</f>
        <v>1952.75</v>
      </c>
      <c r="N38" s="121">
        <f t="shared" si="19"/>
        <v>-655.89999999999975</v>
      </c>
      <c r="O38" s="121">
        <f t="shared" si="19"/>
        <v>-769.79099999999983</v>
      </c>
      <c r="P38" s="121">
        <f t="shared" si="19"/>
        <v>1626.28</v>
      </c>
      <c r="Q38" s="121">
        <f t="shared" si="19"/>
        <v>972.73669966999944</v>
      </c>
      <c r="R38" s="121">
        <f t="shared" ref="R38:U38" si="20">R12+R19+R23+R25</f>
        <v>-1734.064203220001</v>
      </c>
      <c r="S38" s="121">
        <f t="shared" si="20"/>
        <v>-114.05026508000005</v>
      </c>
      <c r="T38" s="121">
        <f t="shared" si="20"/>
        <v>600.84920718000058</v>
      </c>
      <c r="U38" s="121">
        <f t="shared" si="20"/>
        <v>-426.36209439999953</v>
      </c>
      <c r="V38" s="121">
        <v>-19.00168737000093</v>
      </c>
      <c r="W38" s="121">
        <v>38.837820669999289</v>
      </c>
      <c r="X38" s="260">
        <v>1136.8629504100008</v>
      </c>
      <c r="Y38" s="260">
        <v>-860.02024149999943</v>
      </c>
    </row>
    <row r="39" spans="1:25"/>
    <row r="40" spans="1:25">
      <c r="B40" s="80" t="s">
        <v>93</v>
      </c>
      <c r="P40" s="211"/>
      <c r="Q40" s="211"/>
      <c r="R40" s="211"/>
      <c r="S40" s="211"/>
    </row>
    <row r="41" spans="1:25"/>
    <row r="42" spans="1:25"/>
  </sheetData>
  <mergeCells count="1">
    <mergeCell ref="B5:B6"/>
  </mergeCells>
  <pageMargins left="0.511811024" right="0.511811024" top="0.78740157499999996" bottom="0.78740157499999996" header="0.31496062000000002" footer="0.31496062000000002"/>
  <pageSetup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31"/>
  <sheetViews>
    <sheetView showGridLines="0" topLeftCell="B2" zoomScaleNormal="100" workbookViewId="0">
      <selection activeCell="V5" sqref="V5"/>
    </sheetView>
  </sheetViews>
  <sheetFormatPr defaultColWidth="9.140625" defaultRowHeight="15" zeroHeight="1" outlineLevelCol="1"/>
  <cols>
    <col min="1" max="1" width="2.85546875" style="76" customWidth="1"/>
    <col min="2" max="2" width="42.5703125" style="1" customWidth="1"/>
    <col min="3" max="6" width="12.140625" style="1" hidden="1" customWidth="1"/>
    <col min="7" max="7" width="13.85546875" style="1" hidden="1" customWidth="1"/>
    <col min="8" max="8" width="12" style="1" hidden="1" customWidth="1"/>
    <col min="9" max="9" width="12.28515625" style="1" hidden="1" customWidth="1"/>
    <col min="10" max="10" width="13.140625" style="1" hidden="1" customWidth="1" outlineLevel="1"/>
    <col min="11" max="12" width="12.28515625" style="1" hidden="1" customWidth="1" outlineLevel="1"/>
    <col min="13" max="14" width="12" style="155" hidden="1" customWidth="1" outlineLevel="1"/>
    <col min="15" max="17" width="12" style="1" hidden="1" customWidth="1" outlineLevel="1"/>
    <col min="18" max="18" width="12.28515625" style="1" customWidth="1" collapsed="1"/>
    <col min="19" max="19" width="12.7109375" style="1" bestFit="1" customWidth="1"/>
    <col min="20" max="22" width="14.7109375" style="1" customWidth="1"/>
    <col min="23" max="16384" width="9.140625" style="1"/>
  </cols>
  <sheetData>
    <row r="1" spans="1:22"/>
    <row r="2" spans="1:22"/>
    <row r="3" spans="1:22"/>
    <row r="4" spans="1:22" ht="15" customHeight="1">
      <c r="B4" s="3"/>
      <c r="C4" s="31"/>
      <c r="D4" s="31"/>
      <c r="F4" s="23"/>
      <c r="G4" s="31"/>
      <c r="H4" s="31"/>
    </row>
    <row r="5" spans="1:22">
      <c r="B5" s="261" t="s">
        <v>201</v>
      </c>
      <c r="C5" s="81" t="s">
        <v>32</v>
      </c>
      <c r="D5" s="81" t="s">
        <v>21</v>
      </c>
      <c r="E5" s="81" t="s">
        <v>33</v>
      </c>
      <c r="F5" s="81" t="s">
        <v>34</v>
      </c>
      <c r="G5" s="81" t="s">
        <v>46</v>
      </c>
      <c r="H5" s="81" t="s">
        <v>49</v>
      </c>
      <c r="I5" s="81" t="s">
        <v>52</v>
      </c>
      <c r="J5" s="81" t="str">
        <f>'INDIRECT CASH FLOW'!M5</f>
        <v>1Q17</v>
      </c>
      <c r="K5" s="81" t="str">
        <f>'INDIRECT CASH FLOW'!N5</f>
        <v>2Q17</v>
      </c>
      <c r="L5" s="81" t="str">
        <f>'INDIRECT CASH FLOW'!O5</f>
        <v>3Q17</v>
      </c>
      <c r="M5" s="81" t="str">
        <f>'INDIRECT CASH FLOW'!P5</f>
        <v>4Q17</v>
      </c>
      <c r="N5" s="81" t="str">
        <f>'INDIRECT CASH FLOW'!Q5</f>
        <v>1Q18</v>
      </c>
      <c r="O5" s="81" t="s">
        <v>68</v>
      </c>
      <c r="P5" s="81" t="s">
        <v>244</v>
      </c>
      <c r="Q5" s="225" t="s">
        <v>251</v>
      </c>
      <c r="R5" s="225" t="s">
        <v>254</v>
      </c>
      <c r="S5" s="225" t="s">
        <v>256</v>
      </c>
      <c r="T5" s="225" t="s">
        <v>258</v>
      </c>
      <c r="U5" s="225" t="s">
        <v>270</v>
      </c>
      <c r="V5" s="225" t="s">
        <v>272</v>
      </c>
    </row>
    <row r="6" spans="1:22">
      <c r="B6" s="261"/>
      <c r="C6" s="114" t="s">
        <v>36</v>
      </c>
      <c r="D6" s="114" t="s">
        <v>36</v>
      </c>
      <c r="E6" s="114" t="s">
        <v>36</v>
      </c>
      <c r="F6" s="114" t="s">
        <v>36</v>
      </c>
      <c r="G6" s="114" t="s">
        <v>36</v>
      </c>
      <c r="H6" s="114" t="s">
        <v>36</v>
      </c>
      <c r="I6" s="114" t="s">
        <v>36</v>
      </c>
      <c r="J6" s="114" t="str">
        <f>'INDIRECT CASH FLOW'!M6</f>
        <v>Consolidated</v>
      </c>
      <c r="K6" s="114" t="str">
        <f>'INDIRECT CASH FLOW'!N6</f>
        <v>Consolidated</v>
      </c>
      <c r="L6" s="114" t="str">
        <f>'INDIRECT CASH FLOW'!O6</f>
        <v>Consolidated</v>
      </c>
      <c r="M6" s="114" t="str">
        <f>'INDIRECT CASH FLOW'!P6</f>
        <v>Consolidated</v>
      </c>
      <c r="N6" s="114" t="str">
        <f>'INDIRECT CASH FLOW'!Q6</f>
        <v>Consolidated</v>
      </c>
      <c r="O6" s="114" t="str">
        <f>'INDIRECT CASH FLOW'!R6</f>
        <v>Consolidated</v>
      </c>
      <c r="P6" s="114" t="str">
        <f>'INDIRECT CASH FLOW'!S6</f>
        <v>Consolidated</v>
      </c>
      <c r="Q6" s="226" t="s">
        <v>69</v>
      </c>
      <c r="R6" s="226" t="s">
        <v>69</v>
      </c>
      <c r="S6" s="114" t="s">
        <v>69</v>
      </c>
      <c r="T6" s="114" t="s">
        <v>69</v>
      </c>
      <c r="U6" s="114" t="s">
        <v>69</v>
      </c>
      <c r="V6" s="114" t="s">
        <v>69</v>
      </c>
    </row>
    <row r="7" spans="1:22" ht="15" customHeight="1">
      <c r="B7" s="5" t="s">
        <v>62</v>
      </c>
      <c r="C7" s="146">
        <v>42156</v>
      </c>
      <c r="D7" s="147" t="s">
        <v>41</v>
      </c>
      <c r="E7" s="147" t="s">
        <v>42</v>
      </c>
      <c r="F7" s="147" t="s">
        <v>43</v>
      </c>
      <c r="G7" s="83" t="s">
        <v>3</v>
      </c>
      <c r="H7" s="83" t="s">
        <v>4</v>
      </c>
      <c r="I7" s="116" t="s">
        <v>5</v>
      </c>
      <c r="J7" s="103" t="str">
        <f>'INDIRECT CASH FLOW'!M7</f>
        <v>(Jan-Mar)</v>
      </c>
      <c r="K7" s="103" t="str">
        <f>'INDIRECT CASH FLOW'!N7</f>
        <v>(Apr-Jun)</v>
      </c>
      <c r="L7" s="103" t="str">
        <f>'INDIRECT CASH FLOW'!O7</f>
        <v>(Oct-Dec)</v>
      </c>
      <c r="M7" s="103" t="str">
        <f>'INDIRECT CASH FLOW'!P7</f>
        <v>(Out-Dez)</v>
      </c>
      <c r="N7" s="103" t="str">
        <f>'INDIRECT CASH FLOW'!Q7</f>
        <v>(Jan-Mar)</v>
      </c>
      <c r="O7" s="103" t="s">
        <v>70</v>
      </c>
      <c r="P7" s="103" t="s">
        <v>71</v>
      </c>
      <c r="Q7" s="227" t="s">
        <v>72</v>
      </c>
      <c r="R7" s="227" t="s">
        <v>2</v>
      </c>
      <c r="S7" s="227" t="s">
        <v>70</v>
      </c>
      <c r="T7" s="227" t="s">
        <v>71</v>
      </c>
      <c r="U7" s="227" t="s">
        <v>72</v>
      </c>
      <c r="V7" s="227" t="s">
        <v>2</v>
      </c>
    </row>
    <row r="8" spans="1:22">
      <c r="A8" s="18"/>
      <c r="B8" s="20" t="s">
        <v>202</v>
      </c>
      <c r="J8" s="155"/>
      <c r="K8" s="155"/>
      <c r="L8" s="155"/>
      <c r="O8" s="14"/>
      <c r="P8" s="14"/>
      <c r="Q8" s="14"/>
      <c r="R8" s="14"/>
      <c r="S8" s="14"/>
      <c r="T8" s="14"/>
      <c r="U8" s="14"/>
      <c r="V8" s="14"/>
    </row>
    <row r="9" spans="1:22">
      <c r="B9" s="13" t="s">
        <v>203</v>
      </c>
      <c r="C9" s="1">
        <f>340.3+534.4</f>
        <v>874.7</v>
      </c>
      <c r="D9" s="1">
        <f>69.7+879</f>
        <v>948.7</v>
      </c>
      <c r="E9" s="138">
        <f>73+508.3</f>
        <v>581.29999999999995</v>
      </c>
      <c r="F9" s="138">
        <f>32.35+295.4</f>
        <v>327.75</v>
      </c>
      <c r="G9" s="138">
        <v>1782.9</v>
      </c>
      <c r="H9" s="138">
        <f>41.8+1385.1</f>
        <v>1426.8999999999999</v>
      </c>
      <c r="I9" s="138">
        <f>260.5+916.6</f>
        <v>1177.0999999999999</v>
      </c>
      <c r="J9" s="138">
        <f>2588.1+541.8</f>
        <v>3129.8999999999996</v>
      </c>
      <c r="K9" s="138">
        <f>183.5+2290.4</f>
        <v>2473.9</v>
      </c>
      <c r="L9" s="138">
        <f>187.7+1516.5+225.7</f>
        <v>1929.9</v>
      </c>
      <c r="M9" s="138">
        <f>178+3152.4</f>
        <v>3330.4</v>
      </c>
      <c r="N9" s="138">
        <v>4303.1811141100006</v>
      </c>
      <c r="O9" s="138">
        <f>81.59837359+2487.51853496</f>
        <v>2569.1169085500001</v>
      </c>
      <c r="P9" s="138">
        <v>2383.7999999999997</v>
      </c>
      <c r="Q9" s="138">
        <v>2984.6005715699998</v>
      </c>
      <c r="R9" s="138">
        <v>2558.2383508399998</v>
      </c>
      <c r="S9" s="138">
        <v>2539.2366219300002</v>
      </c>
      <c r="T9" s="138">
        <v>2578.0734313100002</v>
      </c>
      <c r="U9" s="138">
        <v>3714.8669511099997</v>
      </c>
      <c r="V9" s="138">
        <v>3513.1845873000002</v>
      </c>
    </row>
    <row r="10" spans="1:22">
      <c r="B10" s="13" t="s">
        <v>204</v>
      </c>
      <c r="C10" s="138">
        <f>157+83.9</f>
        <v>240.9</v>
      </c>
      <c r="D10" s="138">
        <f>185.6+22.6</f>
        <v>208.2</v>
      </c>
      <c r="E10" s="138">
        <f>144.5+21.1</f>
        <v>165.6</v>
      </c>
      <c r="F10" s="138">
        <f>177.4+25.25</f>
        <v>202.65</v>
      </c>
      <c r="G10" s="138">
        <v>247.1</v>
      </c>
      <c r="H10" s="138">
        <f>272.9+21</f>
        <v>293.89999999999998</v>
      </c>
      <c r="I10" s="138">
        <v>417.2</v>
      </c>
      <c r="J10" s="138">
        <v>295.39999999999998</v>
      </c>
      <c r="K10" s="138">
        <v>282.7</v>
      </c>
      <c r="L10" s="138">
        <f>313.78+12.64</f>
        <v>326.41999999999996</v>
      </c>
      <c r="M10" s="138">
        <v>359.3</v>
      </c>
      <c r="N10" s="138">
        <v>360.03487527000004</v>
      </c>
      <c r="O10" s="138">
        <v>384.81056181999998</v>
      </c>
      <c r="P10" s="138">
        <v>363.3</v>
      </c>
      <c r="Q10" s="138">
        <v>417.33897925999997</v>
      </c>
      <c r="R10" s="138">
        <v>434.20075174999999</v>
      </c>
      <c r="S10" s="138">
        <v>493.82305607000001</v>
      </c>
      <c r="T10" s="138">
        <v>441.1417588299999</v>
      </c>
      <c r="U10" s="138">
        <v>385.56321645999998</v>
      </c>
      <c r="V10" s="138">
        <v>515.03554315000008</v>
      </c>
    </row>
    <row r="11" spans="1:22">
      <c r="B11" s="13" t="s">
        <v>205</v>
      </c>
      <c r="C11" s="137">
        <v>106.79</v>
      </c>
      <c r="D11" s="137">
        <v>190.88</v>
      </c>
      <c r="E11" s="137">
        <v>225.8</v>
      </c>
      <c r="F11" s="137">
        <v>217.55</v>
      </c>
      <c r="G11" s="138">
        <v>212.8</v>
      </c>
      <c r="H11" s="138">
        <f>293.4</f>
        <v>293.39999999999998</v>
      </c>
      <c r="I11" s="138">
        <v>284.60000000000002</v>
      </c>
      <c r="J11" s="138">
        <v>248.4</v>
      </c>
      <c r="K11" s="138">
        <v>242.6</v>
      </c>
      <c r="L11">
        <v>258.60000000000002</v>
      </c>
      <c r="M11" s="138">
        <v>282.3</v>
      </c>
      <c r="N11" s="138">
        <v>294.60821537999999</v>
      </c>
      <c r="O11" s="138">
        <v>354.18779014999996</v>
      </c>
      <c r="P11" s="138">
        <v>305.60000000000002</v>
      </c>
      <c r="Q11" s="138">
        <v>263.38642324</v>
      </c>
      <c r="R11" s="138">
        <v>267.47140972</v>
      </c>
      <c r="S11" s="138">
        <v>288.80145647999996</v>
      </c>
      <c r="T11" s="138">
        <v>284.75189305000004</v>
      </c>
      <c r="U11" s="138">
        <v>248.45630398999998</v>
      </c>
      <c r="V11" s="138">
        <v>263.80729332999999</v>
      </c>
    </row>
    <row r="12" spans="1:22">
      <c r="B12" s="13" t="s">
        <v>206</v>
      </c>
      <c r="C12" s="137">
        <f>1599.3-C9-C11-157</f>
        <v>460.80999999999995</v>
      </c>
      <c r="D12" s="137">
        <f>1688.1-D9-D11-185.6</f>
        <v>362.91999999999985</v>
      </c>
      <c r="E12" s="137">
        <v>356.8</v>
      </c>
      <c r="F12" s="137">
        <f>32.8+51+128+36.1+94.15+10.05</f>
        <v>352.1</v>
      </c>
      <c r="G12" s="1">
        <v>403.9</v>
      </c>
      <c r="H12" s="1">
        <v>463.80000000000007</v>
      </c>
      <c r="I12" s="1">
        <f>2.9+28.8+166+84+140.2</f>
        <v>421.9</v>
      </c>
      <c r="J12" s="196">
        <f>164+122.9+48.1+24.5+2.5</f>
        <v>362</v>
      </c>
      <c r="K12" s="197">
        <f>3406-K11-K10-K9</f>
        <v>406.80000000000018</v>
      </c>
      <c r="L12" s="197">
        <f>1.6+45.3+20.9+177.7+165.9</f>
        <v>411.4</v>
      </c>
      <c r="M12" s="197">
        <v>434.6</v>
      </c>
      <c r="N12" s="197">
        <v>547.11766809000005</v>
      </c>
      <c r="O12" s="197">
        <v>486.08693843999845</v>
      </c>
      <c r="P12" s="138">
        <v>492.5</v>
      </c>
      <c r="Q12" s="138">
        <v>408.66288610999993</v>
      </c>
      <c r="R12" s="138">
        <v>444.72514289000071</v>
      </c>
      <c r="S12" s="138">
        <v>442.76243587999897</v>
      </c>
      <c r="T12" s="138">
        <v>503.18408057000079</v>
      </c>
      <c r="U12" s="138">
        <v>600.59609415999898</v>
      </c>
      <c r="V12" s="138">
        <v>565.8069100799994</v>
      </c>
    </row>
    <row r="13" spans="1:22">
      <c r="B13" s="13" t="s">
        <v>207</v>
      </c>
      <c r="C13" s="137">
        <v>8813.8629999999994</v>
      </c>
      <c r="D13" s="137">
        <v>9122.4</v>
      </c>
      <c r="E13" s="137">
        <v>9404.1</v>
      </c>
      <c r="F13" s="137">
        <v>9637.5499999999993</v>
      </c>
      <c r="G13" s="137">
        <v>10051.9</v>
      </c>
      <c r="H13" s="137">
        <v>10301.700000000001</v>
      </c>
      <c r="I13" s="137">
        <v>10337.118728020001</v>
      </c>
      <c r="J13" s="137">
        <v>10544.8</v>
      </c>
      <c r="K13" s="137">
        <v>10747.8</v>
      </c>
      <c r="L13" s="202">
        <v>10945.8</v>
      </c>
      <c r="M13" s="202">
        <v>11266.3</v>
      </c>
      <c r="N13" s="202">
        <v>11423.838035320003</v>
      </c>
      <c r="O13" s="202">
        <v>11667.811221089998</v>
      </c>
      <c r="P13" s="138">
        <v>11904.3</v>
      </c>
      <c r="Q13" s="138">
        <v>11916.818422199998</v>
      </c>
      <c r="R13" s="138">
        <v>11226.529802980001</v>
      </c>
      <c r="S13" s="138">
        <v>11382.531828110001</v>
      </c>
      <c r="T13" s="138">
        <v>11460.78862881</v>
      </c>
      <c r="U13" s="138">
        <v>11770.168246800004</v>
      </c>
      <c r="V13" s="138">
        <v>12026.768238039998</v>
      </c>
    </row>
    <row r="14" spans="1:22">
      <c r="B14" s="13" t="s">
        <v>208</v>
      </c>
      <c r="C14" s="137">
        <v>7801.3729999999996</v>
      </c>
      <c r="D14" s="137">
        <v>7784.835</v>
      </c>
      <c r="E14" s="137">
        <v>7862.44</v>
      </c>
      <c r="F14" s="137">
        <v>7863.65</v>
      </c>
      <c r="G14" s="137">
        <v>7862.1</v>
      </c>
      <c r="H14" s="137">
        <v>7816.15</v>
      </c>
      <c r="I14" s="137">
        <f>7781.28932656-0.04</f>
        <v>7781.2493265599996</v>
      </c>
      <c r="J14" s="137">
        <f>7746.2</f>
        <v>7746.2</v>
      </c>
      <c r="K14" s="137">
        <v>7722.3</v>
      </c>
      <c r="L14" s="202">
        <v>7659.37</v>
      </c>
      <c r="M14" s="202">
        <v>7623</v>
      </c>
      <c r="N14" s="202">
        <v>7590.534319530002</v>
      </c>
      <c r="O14" s="202">
        <v>7557.4149529900014</v>
      </c>
      <c r="P14" s="138">
        <v>7521.4</v>
      </c>
      <c r="Q14" s="138">
        <v>7493.8815580299997</v>
      </c>
      <c r="R14" s="202">
        <v>7465.1719999999996</v>
      </c>
      <c r="S14" s="202">
        <v>9038.133761619998</v>
      </c>
      <c r="T14" s="202">
        <v>11821.589249820001</v>
      </c>
      <c r="U14" s="202">
        <v>11785.984706880001</v>
      </c>
      <c r="V14" s="202">
        <v>11694.437613220001</v>
      </c>
    </row>
    <row r="15" spans="1:22">
      <c r="A15" s="18"/>
      <c r="B15" s="13" t="s">
        <v>209</v>
      </c>
      <c r="C15" s="137">
        <f>19385.4-C13-C14-83.9</f>
        <v>2686.2640000000024</v>
      </c>
      <c r="D15" s="137">
        <f>19814.3-D14-D13-22.6</f>
        <v>2884.4650000000006</v>
      </c>
      <c r="E15" s="137">
        <f>2987.76-21.1</f>
        <v>2966.6600000000003</v>
      </c>
      <c r="F15" s="137">
        <f>181.9+1356+253.8+665.1+274.4+77.5+127.25+44</f>
        <v>2979.9500000000003</v>
      </c>
      <c r="G15" s="137">
        <v>2871.6</v>
      </c>
      <c r="H15" s="137">
        <v>2512.85</v>
      </c>
      <c r="I15" s="137">
        <f>14.3+201+1161+121.4+660.8+299.9+0.8+106.2+46.8-0.04</f>
        <v>2612.1600000000003</v>
      </c>
      <c r="J15" s="137">
        <f>21016.2-10544.8-7746.2</f>
        <v>2725.2000000000016</v>
      </c>
      <c r="K15" s="137">
        <f>21269.9-K14-K13</f>
        <v>2799.8000000000029</v>
      </c>
      <c r="L15" s="137">
        <f>1130.7+249+720.37+326.36+38.36+96.66+42.5</f>
        <v>2603.9500000000003</v>
      </c>
      <c r="M15" s="137">
        <v>2933.6</v>
      </c>
      <c r="N15" s="137">
        <v>2842.074134819999</v>
      </c>
      <c r="O15" s="137">
        <v>3228.9833322099894</v>
      </c>
      <c r="P15" s="138">
        <v>3428.1999999999994</v>
      </c>
      <c r="Q15" s="138">
        <v>3649.424099279991</v>
      </c>
      <c r="R15" s="138">
        <v>5742.7341970199996</v>
      </c>
      <c r="S15" s="138">
        <v>4086.6849559600005</v>
      </c>
      <c r="T15" s="138">
        <v>4632.1548907799997</v>
      </c>
      <c r="U15" s="138">
        <v>4327.0268657800034</v>
      </c>
      <c r="V15" s="138">
        <v>6795.0111100199929</v>
      </c>
    </row>
    <row r="16" spans="1:22" s="14" customFormat="1">
      <c r="A16" s="76"/>
      <c r="B16" s="161" t="s">
        <v>210</v>
      </c>
      <c r="C16" s="139">
        <f t="shared" ref="C16:J16" si="0">SUM(C9:C15)</f>
        <v>20984.700000000004</v>
      </c>
      <c r="D16" s="139">
        <f t="shared" si="0"/>
        <v>21502.400000000001</v>
      </c>
      <c r="E16" s="139">
        <f t="shared" si="0"/>
        <v>21562.7</v>
      </c>
      <c r="F16" s="139">
        <f>SUM(F9:F15)</f>
        <v>21581.200000000001</v>
      </c>
      <c r="G16" s="139">
        <f t="shared" si="0"/>
        <v>23432.3</v>
      </c>
      <c r="H16" s="139">
        <f t="shared" si="0"/>
        <v>23108.699999999997</v>
      </c>
      <c r="I16" s="139">
        <f t="shared" si="0"/>
        <v>23031.328054580001</v>
      </c>
      <c r="J16" s="139">
        <f t="shared" si="0"/>
        <v>25051.9</v>
      </c>
      <c r="K16" s="139">
        <f t="shared" ref="K16" si="1">SUM(K9:K15)</f>
        <v>24675.9</v>
      </c>
      <c r="L16" s="139">
        <f t="shared" ref="L16:R16" si="2">SUM(L9:L15)</f>
        <v>24135.439999999999</v>
      </c>
      <c r="M16" s="139">
        <f t="shared" si="2"/>
        <v>26229.5</v>
      </c>
      <c r="N16" s="139">
        <f t="shared" si="2"/>
        <v>27361.388362520003</v>
      </c>
      <c r="O16" s="139">
        <f t="shared" si="2"/>
        <v>26248.411705249986</v>
      </c>
      <c r="P16" s="139">
        <f t="shared" si="2"/>
        <v>26399.100000000002</v>
      </c>
      <c r="Q16" s="139">
        <f t="shared" si="2"/>
        <v>27134.112939689985</v>
      </c>
      <c r="R16" s="139">
        <f t="shared" si="2"/>
        <v>28139.071655200001</v>
      </c>
      <c r="S16" s="139">
        <v>28271.974116049998</v>
      </c>
      <c r="T16" s="139">
        <v>31721.683933169999</v>
      </c>
      <c r="U16" s="139">
        <v>32832.662385180003</v>
      </c>
      <c r="V16" s="139">
        <v>35374.051295139994</v>
      </c>
    </row>
    <row r="17" spans="1:23" ht="6.75" customHeight="1">
      <c r="B17" s="161"/>
      <c r="C17" s="140"/>
      <c r="D17" s="140"/>
      <c r="E17" s="140"/>
      <c r="F17" s="140"/>
      <c r="J17" s="155"/>
      <c r="K17" s="155"/>
      <c r="L17" s="155"/>
      <c r="O17" s="155"/>
    </row>
    <row r="18" spans="1:23">
      <c r="B18" s="20" t="s">
        <v>211</v>
      </c>
      <c r="C18" s="141"/>
      <c r="D18" s="141"/>
      <c r="E18" s="141"/>
      <c r="F18" s="141"/>
      <c r="J18" s="155"/>
      <c r="K18" s="155"/>
      <c r="L18" s="155"/>
      <c r="O18" s="155"/>
    </row>
    <row r="19" spans="1:23">
      <c r="B19" s="13" t="s">
        <v>212</v>
      </c>
      <c r="C19" s="157">
        <f>1094.3+6871.5+0.04</f>
        <v>7965.84</v>
      </c>
      <c r="D19" s="157">
        <f>1398.9+6912.8</f>
        <v>8311.7000000000007</v>
      </c>
      <c r="E19" s="157">
        <f>1444.1+7141.1</f>
        <v>8585.2000000000007</v>
      </c>
      <c r="F19" s="157">
        <f>2119.9+6543.05</f>
        <v>8662.9500000000007</v>
      </c>
      <c r="G19" s="158">
        <v>8169.6</v>
      </c>
      <c r="H19" s="158">
        <f>1148.4+6904.1</f>
        <v>8052.5</v>
      </c>
      <c r="I19" s="158">
        <f>1467.7+7055.5</f>
        <v>8523.2000000000007</v>
      </c>
      <c r="J19" s="171">
        <f>9289.4+1586.1</f>
        <v>10875.5</v>
      </c>
      <c r="K19" s="171">
        <f>1658.2+9105.1</f>
        <v>10763.300000000001</v>
      </c>
      <c r="L19" s="171">
        <f>1412.8+8714.44</f>
        <v>10127.24</v>
      </c>
      <c r="M19" s="202">
        <v>9670.9</v>
      </c>
      <c r="N19" s="202">
        <v>11283.08654371</v>
      </c>
      <c r="O19" s="202">
        <v>10147.712725249998</v>
      </c>
      <c r="P19" s="171">
        <v>10045.6</v>
      </c>
      <c r="Q19" s="138">
        <v>10594.381008190001</v>
      </c>
      <c r="R19" s="138">
        <v>10602.345146660002</v>
      </c>
      <c r="S19" s="138">
        <v>10665.859353649999</v>
      </c>
      <c r="T19" s="138">
        <v>10899.349680859999</v>
      </c>
      <c r="U19" s="138">
        <v>11719.737299690001</v>
      </c>
      <c r="V19" s="138">
        <v>14835.856375639996</v>
      </c>
    </row>
    <row r="20" spans="1:23">
      <c r="B20" s="13" t="s">
        <v>213</v>
      </c>
      <c r="C20" s="157">
        <v>701.84</v>
      </c>
      <c r="D20" s="157">
        <v>745.9</v>
      </c>
      <c r="E20" s="157">
        <v>419.1</v>
      </c>
      <c r="F20" s="157">
        <v>557.75</v>
      </c>
      <c r="G20" s="157">
        <v>473.3</v>
      </c>
      <c r="H20" s="157">
        <v>527.9</v>
      </c>
      <c r="I20" s="157">
        <v>564.9</v>
      </c>
      <c r="J20" s="157">
        <v>499.9</v>
      </c>
      <c r="K20" s="157">
        <v>424</v>
      </c>
      <c r="L20" s="157">
        <v>489.04</v>
      </c>
      <c r="M20" s="202">
        <v>628.6</v>
      </c>
      <c r="N20" s="202">
        <v>512.36542133</v>
      </c>
      <c r="O20" s="202">
        <v>484.68671756000003</v>
      </c>
      <c r="P20" s="171">
        <v>477.7</v>
      </c>
      <c r="Q20" s="138">
        <v>451.61818603999996</v>
      </c>
      <c r="R20" s="138">
        <v>428.63162219000003</v>
      </c>
      <c r="S20" s="138">
        <v>434.29739424000007</v>
      </c>
      <c r="T20" s="138">
        <v>434.63134459000003</v>
      </c>
      <c r="U20" s="138">
        <v>513.32478527000001</v>
      </c>
      <c r="V20" s="138">
        <v>452.56457864000004</v>
      </c>
    </row>
    <row r="21" spans="1:23" ht="15.75" customHeight="1">
      <c r="B21" s="13" t="s">
        <v>214</v>
      </c>
      <c r="C21" s="157">
        <v>134.4555</v>
      </c>
      <c r="D21" s="157">
        <v>170.84100000000001</v>
      </c>
      <c r="E21" s="157">
        <v>149.9</v>
      </c>
      <c r="F21" s="157">
        <v>136.94999999999999</v>
      </c>
      <c r="G21" s="157">
        <v>135.30000000000001</v>
      </c>
      <c r="H21" s="157">
        <v>140.30000000000001</v>
      </c>
      <c r="I21" s="157">
        <v>117.1</v>
      </c>
      <c r="J21" s="157">
        <v>103.9</v>
      </c>
      <c r="K21" s="157">
        <v>126.6</v>
      </c>
      <c r="L21" s="157">
        <v>157.63999999999999</v>
      </c>
      <c r="M21" s="202">
        <v>166.9</v>
      </c>
      <c r="N21" s="202">
        <v>128.52076013999999</v>
      </c>
      <c r="O21" s="202">
        <v>147.84036992</v>
      </c>
      <c r="P21" s="171">
        <v>190.4</v>
      </c>
      <c r="Q21" s="138">
        <v>207.39671203999998</v>
      </c>
      <c r="R21" s="138">
        <v>139.57779126</v>
      </c>
      <c r="S21" s="138">
        <v>186.49583495999997</v>
      </c>
      <c r="T21" s="138">
        <v>246.89106439999998</v>
      </c>
      <c r="U21" s="138">
        <v>216.68511062000002</v>
      </c>
      <c r="V21" s="138">
        <v>147.00374374</v>
      </c>
    </row>
    <row r="22" spans="1:23">
      <c r="B22" s="13" t="s">
        <v>215</v>
      </c>
      <c r="C22" s="157">
        <f>2903.2-C20-C21-1094.3</f>
        <v>972.60449999999969</v>
      </c>
      <c r="D22" s="157">
        <f>3423.3-D21-D20-1398.9</f>
        <v>1107.6590000000001</v>
      </c>
      <c r="E22" s="157">
        <v>1467.7</v>
      </c>
      <c r="F22" s="157">
        <f>542.4+58.5+15.9+2.8+30.7+8.3+26.8+138.2+14.2+132.2+324.65</f>
        <v>1294.6500000000001</v>
      </c>
      <c r="G22" s="157">
        <v>1275.7</v>
      </c>
      <c r="H22" s="157">
        <v>1336.2</v>
      </c>
      <c r="I22" s="157">
        <f>472.6+105.4+4.5+36+32.8+6.7+27.7+106.7+14.2+177.6+259.4</f>
        <v>1243.6000000000001</v>
      </c>
      <c r="J22" s="157">
        <f>3435-J21-J20-1586.1</f>
        <v>1245.0999999999999</v>
      </c>
      <c r="K22" s="157">
        <f>3439.9-K21-K20-1658.2</f>
        <v>1231.1000000000001</v>
      </c>
      <c r="L22" s="157">
        <f>286.8+100.4+3.8+39.7+7.9+27+154.7+12.8+255.3+269.14</f>
        <v>1157.54</v>
      </c>
      <c r="M22" s="202">
        <v>1122.4000000000001</v>
      </c>
      <c r="N22" s="202">
        <v>925.72057126000004</v>
      </c>
      <c r="O22" s="202">
        <v>952.33790869999996</v>
      </c>
      <c r="P22" s="171">
        <v>903.5</v>
      </c>
      <c r="Q22" s="138">
        <v>889.39733604999947</v>
      </c>
      <c r="R22" s="138">
        <v>936.21054325999921</v>
      </c>
      <c r="S22" s="138">
        <v>823.85036731000014</v>
      </c>
      <c r="T22" s="138">
        <v>1212.1060667400002</v>
      </c>
      <c r="U22" s="138">
        <v>1242.1949806299988</v>
      </c>
      <c r="V22" s="138">
        <v>1092.7539874199999</v>
      </c>
      <c r="W22" s="10"/>
    </row>
    <row r="23" spans="1:23">
      <c r="B23" s="13" t="s">
        <v>216</v>
      </c>
      <c r="C23" s="157">
        <f>14027.6-6871.5</f>
        <v>7156.1</v>
      </c>
      <c r="D23" s="157">
        <f>14074.3-6912.8</f>
        <v>7161.4999999999991</v>
      </c>
      <c r="E23" s="157">
        <f>14237.7-7141.1</f>
        <v>7096.6</v>
      </c>
      <c r="F23" s="157">
        <f>1188.3+207.4+22.1+25.9+492.7+2293.6+2699.3+70.2+266.35</f>
        <v>7265.85</v>
      </c>
      <c r="G23" s="157">
        <v>7211.4</v>
      </c>
      <c r="H23" s="157">
        <v>6942.24</v>
      </c>
      <c r="I23" s="157">
        <f>924.9+90.3+7.8+17.1+507+2580.1+2397.5+62.2+320.3</f>
        <v>6907.2</v>
      </c>
      <c r="J23" s="157">
        <f>16191.7-9289.4</f>
        <v>6902.3000000000011</v>
      </c>
      <c r="K23" s="157">
        <f>15839.44-9105.1</f>
        <v>6734.34</v>
      </c>
      <c r="L23" s="157">
        <f>727.4+15.5+29.7+13.7+13+511.7+2835.3+2396+58.5+127.4</f>
        <v>6728.2</v>
      </c>
      <c r="M23" s="202">
        <v>6621.3</v>
      </c>
      <c r="N23" s="202">
        <v>6548.3957823799992</v>
      </c>
      <c r="O23" s="202">
        <v>6580.7425085499899</v>
      </c>
      <c r="P23" s="171">
        <v>6612.2</v>
      </c>
      <c r="Q23" s="138">
        <v>6696.6966039999998</v>
      </c>
      <c r="R23" s="138">
        <v>8241.9840930299997</v>
      </c>
      <c r="S23" s="138">
        <v>8126.9505190999998</v>
      </c>
      <c r="T23" s="138">
        <v>10519.605876739999</v>
      </c>
      <c r="U23" s="138">
        <v>10526.432085479997</v>
      </c>
      <c r="V23" s="138">
        <v>10496.565084830001</v>
      </c>
    </row>
    <row r="24" spans="1:23">
      <c r="B24" s="162" t="s">
        <v>211</v>
      </c>
      <c r="C24" s="159">
        <f t="shared" ref="C24:J24" si="3">SUM(C19:C23)</f>
        <v>16930.84</v>
      </c>
      <c r="D24" s="159">
        <f t="shared" si="3"/>
        <v>17497.599999999999</v>
      </c>
      <c r="E24" s="159">
        <f t="shared" si="3"/>
        <v>17718.5</v>
      </c>
      <c r="F24" s="159">
        <f>SUM(F19:F23)</f>
        <v>17918.150000000001</v>
      </c>
      <c r="G24" s="159">
        <f t="shared" si="3"/>
        <v>17265.3</v>
      </c>
      <c r="H24" s="159">
        <f>SUM(H19:H23)</f>
        <v>16999.14</v>
      </c>
      <c r="I24" s="159">
        <f t="shared" si="3"/>
        <v>17356</v>
      </c>
      <c r="J24" s="159">
        <f t="shared" si="3"/>
        <v>19626.7</v>
      </c>
      <c r="K24" s="159">
        <f t="shared" ref="K24" si="4">SUM(K19:K23)</f>
        <v>19279.340000000004</v>
      </c>
      <c r="L24" s="159">
        <f t="shared" ref="L24:R24" si="5">SUM(L19:L23)</f>
        <v>18659.66</v>
      </c>
      <c r="M24" s="159">
        <f t="shared" si="5"/>
        <v>18210.099999999999</v>
      </c>
      <c r="N24" s="159">
        <f t="shared" si="5"/>
        <v>19398.089078819998</v>
      </c>
      <c r="O24" s="159">
        <f t="shared" si="5"/>
        <v>18313.320229979989</v>
      </c>
      <c r="P24" s="159">
        <f t="shared" si="5"/>
        <v>18229.400000000001</v>
      </c>
      <c r="Q24" s="159">
        <f t="shared" si="5"/>
        <v>18839.489846320001</v>
      </c>
      <c r="R24" s="159">
        <f t="shared" si="5"/>
        <v>20348.7491964</v>
      </c>
      <c r="S24" s="159">
        <v>20237.453469259999</v>
      </c>
      <c r="T24" s="159">
        <v>23312.58403333</v>
      </c>
      <c r="U24" s="159">
        <v>24218.374261689998</v>
      </c>
      <c r="V24" s="159">
        <v>27024.743770269997</v>
      </c>
    </row>
    <row r="25" spans="1:23">
      <c r="B25" s="162" t="s">
        <v>217</v>
      </c>
      <c r="C25" s="159">
        <v>4053.8455555</v>
      </c>
      <c r="D25" s="159">
        <v>4004.8376145102798</v>
      </c>
      <c r="E25" s="159">
        <v>3844.2</v>
      </c>
      <c r="F25" s="159">
        <v>3663.05</v>
      </c>
      <c r="G25" s="159">
        <v>6167</v>
      </c>
      <c r="H25" s="159">
        <v>6109.54</v>
      </c>
      <c r="I25" s="159">
        <v>5675.3</v>
      </c>
      <c r="J25" s="159">
        <v>5425.2</v>
      </c>
      <c r="K25" s="159">
        <v>5396.54</v>
      </c>
      <c r="L25" s="159">
        <v>5475.7</v>
      </c>
      <c r="M25" s="159">
        <v>8019.4</v>
      </c>
      <c r="N25" s="159">
        <v>7963.2994019500002</v>
      </c>
      <c r="O25" s="159">
        <v>7935.0915332400009</v>
      </c>
      <c r="P25" s="159">
        <v>8169.7</v>
      </c>
      <c r="Q25" s="240">
        <v>8294.6230320600025</v>
      </c>
      <c r="R25" s="240">
        <v>7790.3236351100022</v>
      </c>
      <c r="S25" s="240">
        <v>8034.5205926000071</v>
      </c>
      <c r="T25" s="240">
        <v>8409.0998457100141</v>
      </c>
      <c r="U25" s="240">
        <v>8614.2873016399881</v>
      </c>
      <c r="V25" s="240">
        <v>8349.3074622500062</v>
      </c>
    </row>
    <row r="26" spans="1:23" s="14" customFormat="1">
      <c r="A26" s="76"/>
      <c r="B26" s="161" t="s">
        <v>218</v>
      </c>
      <c r="C26" s="159">
        <f t="shared" ref="C26:J26" si="6">SUM(C24,C25)</f>
        <v>20984.6855555</v>
      </c>
      <c r="D26" s="159">
        <f t="shared" si="6"/>
        <v>21502.43761451028</v>
      </c>
      <c r="E26" s="159">
        <f t="shared" si="6"/>
        <v>21562.7</v>
      </c>
      <c r="F26" s="159">
        <f t="shared" si="6"/>
        <v>21581.200000000001</v>
      </c>
      <c r="G26" s="159">
        <f t="shared" si="6"/>
        <v>23432.3</v>
      </c>
      <c r="H26" s="159">
        <f>SUM(H24,H25)</f>
        <v>23108.68</v>
      </c>
      <c r="I26" s="159">
        <f t="shared" si="6"/>
        <v>23031.3</v>
      </c>
      <c r="J26" s="159">
        <f t="shared" si="6"/>
        <v>25051.9</v>
      </c>
      <c r="K26" s="159">
        <f t="shared" ref="K26" si="7">SUM(K24,K25)</f>
        <v>24675.880000000005</v>
      </c>
      <c r="L26" s="159">
        <f t="shared" ref="L26:R26" si="8">SUM(L24,L25)</f>
        <v>24135.360000000001</v>
      </c>
      <c r="M26" s="159">
        <f t="shared" si="8"/>
        <v>26229.5</v>
      </c>
      <c r="N26" s="159">
        <f t="shared" si="8"/>
        <v>27361.388480769998</v>
      </c>
      <c r="O26" s="159">
        <f t="shared" si="8"/>
        <v>26248.411763219989</v>
      </c>
      <c r="P26" s="159">
        <f t="shared" si="8"/>
        <v>26399.100000000002</v>
      </c>
      <c r="Q26" s="159">
        <f t="shared" si="8"/>
        <v>27134.112878380001</v>
      </c>
      <c r="R26" s="159">
        <f t="shared" si="8"/>
        <v>28139.072831510002</v>
      </c>
      <c r="S26" s="159">
        <v>28271.974061860004</v>
      </c>
      <c r="T26" s="159">
        <v>31721.683879040014</v>
      </c>
      <c r="U26" s="159">
        <v>32832.661563329988</v>
      </c>
      <c r="V26" s="159">
        <v>35374.051232520003</v>
      </c>
    </row>
    <row r="27" spans="1:23">
      <c r="C27" s="150"/>
      <c r="D27" s="150"/>
      <c r="E27" s="150"/>
      <c r="F27" s="150"/>
      <c r="M27" s="178"/>
      <c r="N27" s="178"/>
    </row>
    <row r="28" spans="1:23">
      <c r="B28" s="80" t="s">
        <v>93</v>
      </c>
    </row>
    <row r="29" spans="1:23"/>
    <row r="30" spans="1:23" hidden="1"/>
    <row r="31" spans="1:23" hidden="1"/>
  </sheetData>
  <mergeCells count="1">
    <mergeCell ref="B5:B6"/>
  </mergeCells>
  <pageMargins left="0.511811024" right="0.511811024" top="0.78740157499999996" bottom="0.78740157499999996" header="0.31496062000000002" footer="0.31496062000000002"/>
  <pageSetup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7</vt:i4>
      </vt:variant>
    </vt:vector>
  </HeadingPairs>
  <TitlesOfParts>
    <vt:vector size="20" baseType="lpstr">
      <vt:lpstr>MENU</vt:lpstr>
      <vt:lpstr>OPERATIONAL FIGURES</vt:lpstr>
      <vt:lpstr>CAPEX</vt:lpstr>
      <vt:lpstr>FINANCIAL FIGURES</vt:lpstr>
      <vt:lpstr>FINANCIAL RESULT</vt:lpstr>
      <vt:lpstr>IR</vt:lpstr>
      <vt:lpstr>INDEBTEDNESS</vt:lpstr>
      <vt:lpstr>INDIRECT CASH FLOW</vt:lpstr>
      <vt:lpstr>BALANCE SHEET</vt:lpstr>
      <vt:lpstr>NORTH OP.</vt:lpstr>
      <vt:lpstr>SOUTH OP.</vt:lpstr>
      <vt:lpstr>CONTAINERS OP.</vt:lpstr>
      <vt:lpstr>OP. CENTRAL</vt:lpstr>
      <vt:lpstr>'CONTAINERS OP.'!Area_de_impressao</vt:lpstr>
      <vt:lpstr>'FINANCIAL FIGURES'!Area_de_impressao</vt:lpstr>
      <vt:lpstr>MENU!Area_de_impressao</vt:lpstr>
      <vt:lpstr>'NORTH OP.'!Area_de_impressao</vt:lpstr>
      <vt:lpstr>'OP. CENTRAL'!Area_de_impressao</vt:lpstr>
      <vt:lpstr>'OPERATIONAL FIGURES'!Area_de_impressao</vt:lpstr>
      <vt:lpstr>'SOUTH OP.'!Area_de_impressao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Silveira Da Rosa</dc:creator>
  <cp:lastModifiedBy>Renato Dias Dzierva</cp:lastModifiedBy>
  <cp:lastPrinted>2015-11-13T19:21:09Z</cp:lastPrinted>
  <dcterms:created xsi:type="dcterms:W3CDTF">2015-09-15T19:46:38Z</dcterms:created>
  <dcterms:modified xsi:type="dcterms:W3CDTF">2020-05-29T16:56:23Z</dcterms:modified>
</cp:coreProperties>
</file>