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V:\INVESTIDORES_DM\NP-1\Site RI\1.Visão Geral\2.Composição Acionária\Capital Social e Dividendos\2020\Enviados Donnelley\Abril\"/>
    </mc:Choice>
  </mc:AlternateContent>
  <bookViews>
    <workbookView xWindow="-120" yWindow="-120" windowWidth="20730" windowHeight="11160"/>
  </bookViews>
  <sheets>
    <sheet name="Capital_Social" sheetId="1" r:id="rId1"/>
    <sheet name="Titulos" sheetId="5" r:id="rId2"/>
  </sheets>
  <definedNames>
    <definedName name="_xlnm.Print_Area" localSheetId="0">Capital_Social!$A$1:$D$55</definedName>
    <definedName name="dadosgrafico">#REF!</definedName>
    <definedName name="grafico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7" i="1"/>
  <c r="B4" i="1"/>
  <c r="B17" i="1" l="1"/>
  <c r="B14" i="1"/>
  <c r="B10" i="1"/>
  <c r="B9" i="1"/>
  <c r="B5" i="1"/>
  <c r="B12" i="1"/>
  <c r="B43" i="1" l="1"/>
  <c r="F5" i="5" l="1"/>
  <c r="B40" i="1" l="1"/>
  <c r="B50" i="1" s="1"/>
  <c r="B22" i="1"/>
  <c r="B3" i="1" s="1"/>
  <c r="B26" i="1"/>
  <c r="B8" i="1" l="1"/>
  <c r="B33" i="1"/>
  <c r="B15" i="1" l="1"/>
  <c r="B31" i="1"/>
  <c r="B29" i="1" l="1"/>
  <c r="B34" i="1" s="1"/>
  <c r="B37" i="1" l="1"/>
  <c r="B36" i="1"/>
  <c r="A1" i="5"/>
  <c r="C33" i="1" l="1"/>
  <c r="C28" i="1"/>
  <c r="C26" i="1"/>
  <c r="C22" i="1"/>
  <c r="C30" i="1"/>
  <c r="C31" i="1"/>
  <c r="C27" i="1"/>
  <c r="C35" i="1"/>
  <c r="C29" i="1"/>
  <c r="C34" i="1"/>
  <c r="C25" i="1"/>
  <c r="C36" i="1"/>
  <c r="C23" i="1"/>
  <c r="C24" i="1"/>
  <c r="C37" i="1"/>
  <c r="C32" i="1"/>
  <c r="A3" i="5"/>
  <c r="B39" i="1" s="1"/>
  <c r="A67" i="5"/>
  <c r="A66" i="5"/>
  <c r="A65" i="5"/>
  <c r="A42" i="5"/>
  <c r="A37" i="1" s="1"/>
  <c r="A44" i="5"/>
  <c r="A39" i="1" s="1"/>
  <c r="D40" i="1" s="1"/>
  <c r="A56" i="5"/>
  <c r="A48" i="1" s="1"/>
  <c r="A49" i="5"/>
  <c r="A61" i="5"/>
  <c r="A53" i="1" s="1"/>
  <c r="A46" i="5"/>
  <c r="A50" i="5"/>
  <c r="A54" i="5"/>
  <c r="A46" i="1" s="1"/>
  <c r="A58" i="5"/>
  <c r="A50" i="1" s="1"/>
  <c r="A62" i="5"/>
  <c r="A54" i="1" s="1"/>
  <c r="A47" i="5"/>
  <c r="A41" i="1" s="1"/>
  <c r="A51" i="5"/>
  <c r="A43" i="1" s="1"/>
  <c r="A55" i="5"/>
  <c r="A47" i="1" s="1"/>
  <c r="A59" i="5"/>
  <c r="A51" i="1" s="1"/>
  <c r="A63" i="5"/>
  <c r="A55" i="1" s="1"/>
  <c r="A48" i="5"/>
  <c r="A42" i="1" s="1"/>
  <c r="A52" i="5"/>
  <c r="A44" i="1" s="1"/>
  <c r="A60" i="5"/>
  <c r="A52" i="1" s="1"/>
  <c r="A29" i="5"/>
  <c r="A25" i="1" s="1"/>
  <c r="A45" i="5"/>
  <c r="A40" i="1" s="1"/>
  <c r="A53" i="5"/>
  <c r="A45" i="1" s="1"/>
  <c r="A57" i="5"/>
  <c r="A49" i="1" s="1"/>
  <c r="A16" i="5"/>
  <c r="A13" i="1" s="1"/>
  <c r="A5" i="5"/>
  <c r="A40" i="5"/>
  <c r="A41" i="5"/>
  <c r="A38" i="5"/>
  <c r="A39" i="5"/>
  <c r="A31" i="5"/>
  <c r="A26" i="1" s="1"/>
  <c r="A25" i="5"/>
  <c r="A12" i="5"/>
  <c r="A19" i="5"/>
  <c r="A36" i="5"/>
  <c r="A30" i="5"/>
  <c r="A4" i="5"/>
  <c r="A2" i="1" s="1"/>
  <c r="D3" i="1" s="1"/>
  <c r="A7" i="5"/>
  <c r="A34" i="5"/>
  <c r="A27" i="5"/>
  <c r="A22" i="5"/>
  <c r="A17" i="5"/>
  <c r="A8" i="5"/>
  <c r="A35" i="5"/>
  <c r="A18" i="5"/>
  <c r="A15" i="5"/>
  <c r="A32" i="5"/>
  <c r="A26" i="5"/>
  <c r="A21" i="5"/>
  <c r="A11" i="5"/>
  <c r="A37" i="5"/>
  <c r="A33" i="5"/>
  <c r="A28" i="5"/>
  <c r="A24" i="5"/>
  <c r="A20" i="5"/>
  <c r="A14" i="5"/>
  <c r="A10" i="5"/>
  <c r="A6" i="5"/>
  <c r="A2" i="5"/>
  <c r="A1" i="1" s="1"/>
  <c r="A13" i="5"/>
  <c r="A9" i="5"/>
  <c r="B2" i="1" l="1"/>
  <c r="B21" i="1"/>
  <c r="A32" i="1"/>
  <c r="A30" i="1"/>
  <c r="A24" i="1"/>
  <c r="A22" i="1"/>
  <c r="A36" i="1"/>
  <c r="A7" i="1"/>
  <c r="A18" i="1"/>
  <c r="A15" i="1"/>
  <c r="A14" i="1"/>
  <c r="A5" i="1"/>
  <c r="A16" i="1"/>
  <c r="A34" i="1"/>
  <c r="A3" i="1"/>
  <c r="A10" i="1"/>
  <c r="A11" i="1"/>
  <c r="A28" i="1"/>
  <c r="A23" i="1"/>
  <c r="A19" i="1"/>
  <c r="A9" i="1"/>
  <c r="A33" i="1"/>
  <c r="A17" i="1"/>
  <c r="A27" i="1"/>
  <c r="A4" i="1"/>
  <c r="A21" i="1"/>
  <c r="D22" i="1" s="1"/>
  <c r="A8" i="1"/>
  <c r="A12" i="1"/>
  <c r="A6" i="1"/>
  <c r="A29" i="1"/>
  <c r="A31" i="1"/>
  <c r="A35" i="1"/>
  <c r="B48" i="1" l="1"/>
  <c r="B46" i="1" l="1"/>
  <c r="B13" i="1"/>
  <c r="B51" i="1" l="1"/>
  <c r="B16" i="1" s="1"/>
  <c r="B54" i="1"/>
  <c r="B19" i="1" s="1"/>
  <c r="B11" i="1"/>
  <c r="B53" i="1" l="1"/>
  <c r="C45" i="1"/>
  <c r="C43" i="1"/>
  <c r="C47" i="1"/>
  <c r="C41" i="1"/>
  <c r="C40" i="1"/>
  <c r="C54" i="1"/>
  <c r="C52" i="1"/>
  <c r="C42" i="1"/>
  <c r="C53" i="1"/>
  <c r="C49" i="1"/>
  <c r="B18" i="1"/>
  <c r="C51" i="1"/>
  <c r="C10" i="1" l="1"/>
  <c r="C15" i="1"/>
  <c r="C44" i="1"/>
  <c r="C50" i="1"/>
  <c r="C12" i="1"/>
  <c r="C48" i="1"/>
  <c r="C46" i="1"/>
  <c r="C9" i="1"/>
  <c r="C11" i="1"/>
  <c r="C14" i="1"/>
  <c r="C8" i="1"/>
  <c r="C13" i="1"/>
  <c r="C16" i="1"/>
  <c r="C3" i="1"/>
  <c r="C6" i="1"/>
  <c r="C7" i="1"/>
  <c r="C5" i="1"/>
  <c r="C4" i="1"/>
  <c r="C17" i="1"/>
  <c r="C18" i="1"/>
  <c r="C19" i="1"/>
</calcChain>
</file>

<file path=xl/sharedStrings.xml><?xml version="1.0" encoding="utf-8"?>
<sst xmlns="http://schemas.openxmlformats.org/spreadsheetml/2006/main" count="129" uniqueCount="46">
  <si>
    <t>%</t>
  </si>
  <si>
    <t xml:space="preserve">  NYSE - ADRs</t>
  </si>
  <si>
    <t xml:space="preserve">  Federal Government</t>
  </si>
  <si>
    <t xml:space="preserve">  BNDESPar</t>
  </si>
  <si>
    <t xml:space="preserve">  BNDES</t>
  </si>
  <si>
    <t xml:space="preserve">  Fundo de Participação Social - FPS</t>
  </si>
  <si>
    <t xml:space="preserve">  B3</t>
  </si>
  <si>
    <t xml:space="preserve">  Retail</t>
  </si>
  <si>
    <t xml:space="preserve">    General retail</t>
  </si>
  <si>
    <t>Shares in treasury</t>
  </si>
  <si>
    <t>Total</t>
  </si>
  <si>
    <t xml:space="preserve">  Institutional investors</t>
  </si>
  <si>
    <t>TOTAL CAPITAL</t>
  </si>
  <si>
    <t>* Free float</t>
  </si>
  <si>
    <t>Non-Brazilian investors *</t>
  </si>
  <si>
    <t>Brazilian investors *</t>
  </si>
  <si>
    <t>COMMON SHARES (PETR3, PBR-ADR)</t>
  </si>
  <si>
    <t>PREFERRED SHARES (PETR4, PBR/A-ADR)</t>
  </si>
  <si>
    <t>** without  shares in treasury</t>
  </si>
  <si>
    <t>Total outstanding **</t>
  </si>
  <si>
    <t xml:space="preserve">  Caixa Econômica Federal - CEF</t>
  </si>
  <si>
    <t># Shares</t>
  </si>
  <si>
    <t>Controlling group</t>
  </si>
  <si>
    <t>Shareholding Structure -</t>
  </si>
  <si>
    <t>CAPITAL TOTAL</t>
  </si>
  <si>
    <t>Grupo de controle</t>
  </si>
  <si>
    <t xml:space="preserve">  Governo Federal</t>
  </si>
  <si>
    <t xml:space="preserve">  Investidores institucionais</t>
  </si>
  <si>
    <t xml:space="preserve">  Varejo</t>
  </si>
  <si>
    <t xml:space="preserve">    Varejo em geral</t>
  </si>
  <si>
    <t>AÇÕES ORDINÁRIAS (PETR3, PBR-ADR)</t>
  </si>
  <si>
    <t>** Sem as ações em tesouraria</t>
  </si>
  <si>
    <t>Ações em tesouraria</t>
  </si>
  <si>
    <t>Investidores brasileiros *</t>
  </si>
  <si>
    <t>Investidores não-brasileiros *</t>
  </si>
  <si>
    <t>AÇÕES PREFERENCIAIS (PETR4, PBR/A-ADR)</t>
  </si>
  <si>
    <t xml:space="preserve">Composição acionária - </t>
  </si>
  <si>
    <t># ações</t>
  </si>
  <si>
    <t>Grupo de
controle</t>
  </si>
  <si>
    <t>Controlling
group</t>
  </si>
  <si>
    <t>Brazilian
investors</t>
  </si>
  <si>
    <t>Investidores
brasileiros</t>
  </si>
  <si>
    <t>Non-Brazilian
investors</t>
  </si>
  <si>
    <t>Investidores
não-brasileiros</t>
  </si>
  <si>
    <t xml:space="preserve">    Fundos FMP-FGTS/FIA</t>
  </si>
  <si>
    <t xml:space="preserve">    FMP-FGTS/FIA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</si>
</sst>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Cr$&quot;\ #,##0.00_);[Red]\(&quot;Cr$&quot;\ #,##0.00\)"/>
    <numFmt numFmtId="167" formatCode="0.0%"/>
    <numFmt numFmtId="168" formatCode="mmmm\ yyyy;@"/>
    <numFmt numFmtId="169" formatCode=".0#"/>
    <numFmt numFmtId="170" formatCode="0.000"/>
    <numFmt numFmtId="171" formatCode="_-* #,##0_-;\-* #,##0_-;_-* &quot;-&quot;??_-;_-@_-"/>
    <numFmt numFmtId="172" formatCode="_-* #,##0.0000_-;\-* #,##0.0000_-;_-* &quot;-&quot;??_-;_-@_-"/>
    <numFmt numFmtId="173" formatCode="_-* #,##0.000000_-;\-* #,##0.000000_-;_-* &quot;-&quot;??_-;_-@_-"/>
    <numFmt numFmtId="174" formatCode="0E+00"/>
    <numFmt numFmtId="175" formatCode="0.0000"/>
    <numFmt numFmtId="176" formatCode="0.000000"/>
    <numFmt numFmtId="177" formatCode="_(* #,##0.0000_);_(* \(#,##0.0000\);_(* &quot;-&quot;??_);_(@_)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8542"/>
      <name val="Trebuchet MS"/>
      <family val="2"/>
    </font>
    <font>
      <sz val="11"/>
      <color theme="1"/>
      <name val="Petrobras Sans"/>
      <family val="2"/>
    </font>
    <font>
      <b/>
      <sz val="9"/>
      <color theme="0"/>
      <name val="Petrobras Sans"/>
      <family val="2"/>
    </font>
    <font>
      <b/>
      <sz val="8"/>
      <color theme="0"/>
      <name val="Petrobras Sans"/>
      <family val="2"/>
    </font>
    <font>
      <sz val="9"/>
      <color theme="1"/>
      <name val="Petrobras Sans"/>
      <family val="2"/>
    </font>
    <font>
      <b/>
      <sz val="11"/>
      <color theme="1"/>
      <name val="Petrobras Sans"/>
      <family val="2"/>
    </font>
    <font>
      <sz val="8"/>
      <color rgb="FF000000"/>
      <name val="Petrobras Sans"/>
      <family val="2"/>
    </font>
    <font>
      <b/>
      <sz val="8"/>
      <color rgb="FF000000"/>
      <name val="Petrobras Sans"/>
      <family val="2"/>
    </font>
    <font>
      <sz val="12"/>
      <color theme="1"/>
      <name val="Petrobras Sans"/>
      <family val="2"/>
    </font>
    <font>
      <b/>
      <sz val="11"/>
      <color theme="0"/>
      <name val="Petrobras Sans"/>
      <family val="2"/>
    </font>
    <font>
      <sz val="8"/>
      <color theme="1"/>
      <name val="Petrobras Sans"/>
      <family val="2"/>
    </font>
    <font>
      <sz val="10"/>
      <color theme="1"/>
      <name val="Petrobras Sans"/>
      <family val="2"/>
    </font>
    <font>
      <b/>
      <sz val="8"/>
      <color theme="1"/>
      <name val="Petrobras Sans"/>
      <family val="2"/>
    </font>
    <font>
      <sz val="8"/>
      <color rgb="FF006298"/>
      <name val="Trebuchet MS"/>
      <family val="2"/>
    </font>
    <font>
      <b/>
      <sz val="9"/>
      <color theme="0" tint="-0.499984740745262"/>
      <name val="Petrobras Sans"/>
      <family val="2"/>
    </font>
    <font>
      <sz val="8"/>
      <name val="Petrobras Sans"/>
      <family val="2"/>
    </font>
    <font>
      <b/>
      <sz val="8"/>
      <name val="Petrobras Sans"/>
      <family val="2"/>
    </font>
    <font>
      <b/>
      <sz val="17"/>
      <color rgb="FF008542"/>
      <name val="Petrobras Sans"/>
      <family val="2"/>
    </font>
  </fonts>
  <fills count="3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5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854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" borderId="0" applyNumberFormat="0" applyBorder="0" applyAlignment="0" applyProtection="0"/>
    <xf numFmtId="0" fontId="8" fillId="22" borderId="1" applyNumberFormat="0" applyAlignment="0" applyProtection="0"/>
    <xf numFmtId="0" fontId="9" fillId="23" borderId="2" applyNumberFormat="0" applyAlignment="0" applyProtection="0"/>
    <xf numFmtId="0" fontId="10" fillId="0" borderId="3" applyNumberFormat="0" applyFill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1" fillId="30" borderId="1" applyNumberFormat="0" applyAlignment="0" applyProtection="0"/>
    <xf numFmtId="0" fontId="12" fillId="31" borderId="0" applyNumberFormat="0" applyBorder="0" applyAlignment="0" applyProtection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32" borderId="0" applyNumberFormat="0" applyBorder="0" applyAlignment="0" applyProtection="0"/>
    <xf numFmtId="0" fontId="1" fillId="0" borderId="0"/>
    <xf numFmtId="0" fontId="5" fillId="0" borderId="0"/>
    <xf numFmtId="0" fontId="14" fillId="0" borderId="0"/>
    <xf numFmtId="0" fontId="2" fillId="0" borderId="0"/>
    <xf numFmtId="0" fontId="2" fillId="0" borderId="0"/>
    <xf numFmtId="0" fontId="5" fillId="33" borderId="4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22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40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23" fillId="0" borderId="0" xfId="0" applyFont="1"/>
    <xf numFmtId="49" fontId="26" fillId="0" borderId="0" xfId="0" applyNumberFormat="1" applyFont="1" applyFill="1" applyAlignment="1"/>
    <xf numFmtId="0" fontId="24" fillId="0" borderId="0" xfId="0" applyFont="1" applyFill="1" applyBorder="1"/>
    <xf numFmtId="0" fontId="0" fillId="0" borderId="0" xfId="0" applyFill="1"/>
    <xf numFmtId="0" fontId="23" fillId="0" borderId="0" xfId="0" applyFont="1" applyFill="1"/>
    <xf numFmtId="49" fontId="26" fillId="0" borderId="0" xfId="0" applyNumberFormat="1" applyFont="1" applyFill="1" applyBorder="1" applyAlignment="1"/>
    <xf numFmtId="49" fontId="23" fillId="0" borderId="0" xfId="0" applyNumberFormat="1" applyFont="1" applyFill="1" applyAlignment="1"/>
    <xf numFmtId="0" fontId="6" fillId="34" borderId="0" xfId="0" applyFont="1" applyFill="1"/>
    <xf numFmtId="0" fontId="25" fillId="0" borderId="0" xfId="0" applyFont="1" applyFill="1" applyAlignment="1"/>
    <xf numFmtId="0" fontId="22" fillId="0" borderId="0" xfId="0" applyFont="1" applyFill="1" applyAlignment="1"/>
    <xf numFmtId="0" fontId="6" fillId="35" borderId="0" xfId="0" applyFont="1" applyFill="1" applyAlignment="1"/>
    <xf numFmtId="0" fontId="0" fillId="0" borderId="0" xfId="0" applyFont="1" applyFill="1" applyAlignment="1"/>
    <xf numFmtId="49" fontId="27" fillId="0" borderId="0" xfId="0" applyNumberFormat="1" applyFont="1" applyFill="1" applyBorder="1" applyAlignment="1">
      <alignment wrapText="1"/>
    </xf>
    <xf numFmtId="0" fontId="29" fillId="36" borderId="10" xfId="0" applyFont="1" applyFill="1" applyBorder="1"/>
    <xf numFmtId="0" fontId="29" fillId="36" borderId="1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49" fontId="33" fillId="0" borderId="0" xfId="0" applyNumberFormat="1" applyFont="1" applyFill="1" applyAlignment="1"/>
    <xf numFmtId="3" fontId="33" fillId="0" borderId="0" xfId="0" applyNumberFormat="1" applyFont="1" applyFill="1" applyAlignment="1"/>
    <xf numFmtId="0" fontId="32" fillId="0" borderId="0" xfId="0" applyFont="1" applyFill="1" applyAlignment="1"/>
    <xf numFmtId="0" fontId="28" fillId="0" borderId="0" xfId="0" applyFont="1" applyFill="1" applyAlignment="1"/>
    <xf numFmtId="49" fontId="34" fillId="0" borderId="11" xfId="0" applyNumberFormat="1" applyFont="1" applyFill="1" applyBorder="1" applyAlignment="1"/>
    <xf numFmtId="3" fontId="34" fillId="0" borderId="11" xfId="0" applyNumberFormat="1" applyFont="1" applyFill="1" applyBorder="1" applyAlignment="1"/>
    <xf numFmtId="49" fontId="33" fillId="0" borderId="11" xfId="0" applyNumberFormat="1" applyFont="1" applyFill="1" applyBorder="1" applyAlignment="1"/>
    <xf numFmtId="0" fontId="35" fillId="0" borderId="0" xfId="0" applyFont="1"/>
    <xf numFmtId="0" fontId="30" fillId="36" borderId="10" xfId="0" applyFont="1" applyFill="1" applyBorder="1"/>
    <xf numFmtId="167" fontId="36" fillId="0" borderId="0" xfId="0" applyNumberFormat="1" applyFont="1" applyFill="1" applyBorder="1" applyAlignment="1">
      <alignment horizontal="right"/>
    </xf>
    <xf numFmtId="49" fontId="34" fillId="0" borderId="0" xfId="0" applyNumberFormat="1" applyFont="1" applyFill="1" applyAlignment="1">
      <alignment wrapText="1"/>
    </xf>
    <xf numFmtId="49" fontId="34" fillId="0" borderId="0" xfId="0" applyNumberFormat="1" applyFont="1" applyFill="1" applyAlignment="1"/>
    <xf numFmtId="0" fontId="28" fillId="0" borderId="0" xfId="0" applyFont="1" applyFill="1" applyBorder="1" applyAlignment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0" fontId="38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49" fontId="39" fillId="0" borderId="0" xfId="0" applyNumberFormat="1" applyFont="1" applyFill="1" applyBorder="1" applyAlignment="1">
      <alignment wrapText="1"/>
    </xf>
    <xf numFmtId="49" fontId="39" fillId="0" borderId="0" xfId="0" applyNumberFormat="1" applyFont="1" applyFill="1" applyAlignment="1"/>
    <xf numFmtId="0" fontId="40" fillId="0" borderId="0" xfId="0" applyFont="1" applyAlignment="1">
      <alignment wrapText="1"/>
    </xf>
    <xf numFmtId="3" fontId="39" fillId="0" borderId="0" xfId="0" applyNumberFormat="1" applyFont="1" applyFill="1" applyBorder="1" applyAlignment="1"/>
    <xf numFmtId="3" fontId="37" fillId="0" borderId="0" xfId="0" applyNumberFormat="1" applyFont="1" applyFill="1" applyAlignment="1"/>
    <xf numFmtId="3" fontId="39" fillId="0" borderId="0" xfId="0" applyNumberFormat="1" applyFont="1" applyFill="1" applyAlignment="1"/>
    <xf numFmtId="3" fontId="39" fillId="0" borderId="11" xfId="0" applyNumberFormat="1" applyFont="1" applyFill="1" applyBorder="1" applyAlignment="1"/>
    <xf numFmtId="169" fontId="0" fillId="0" borderId="0" xfId="0" applyNumberFormat="1"/>
    <xf numFmtId="0" fontId="41" fillId="0" borderId="0" xfId="0" applyFont="1" applyFill="1" applyAlignment="1">
      <alignment horizontal="center"/>
    </xf>
    <xf numFmtId="0" fontId="0" fillId="0" borderId="0" xfId="0" applyFont="1"/>
    <xf numFmtId="171" fontId="22" fillId="0" borderId="0" xfId="55" applyNumberFormat="1" applyFont="1" applyFill="1" applyAlignment="1"/>
    <xf numFmtId="171" fontId="0" fillId="0" borderId="0" xfId="55" applyNumberFormat="1" applyFont="1" applyFill="1" applyAlignment="1"/>
    <xf numFmtId="171" fontId="23" fillId="0" borderId="0" xfId="55" applyNumberFormat="1" applyFont="1"/>
    <xf numFmtId="3" fontId="42" fillId="0" borderId="0" xfId="0" applyNumberFormat="1" applyFont="1" applyFill="1" applyAlignment="1"/>
    <xf numFmtId="172" fontId="0" fillId="0" borderId="0" xfId="55" applyNumberFormat="1" applyFont="1" applyFill="1" applyAlignment="1"/>
    <xf numFmtId="10" fontId="30" fillId="36" borderId="10" xfId="0" applyNumberFormat="1" applyFont="1" applyFill="1" applyBorder="1" applyAlignment="1">
      <alignment horizontal="right"/>
    </xf>
    <xf numFmtId="10" fontId="39" fillId="0" borderId="0" xfId="0" applyNumberFormat="1" applyFont="1" applyFill="1" applyBorder="1" applyAlignment="1">
      <alignment horizontal="right"/>
    </xf>
    <xf numFmtId="10" fontId="37" fillId="0" borderId="0" xfId="0" applyNumberFormat="1" applyFont="1" applyFill="1" applyAlignment="1">
      <alignment horizontal="right"/>
    </xf>
    <xf numFmtId="10" fontId="39" fillId="0" borderId="0" xfId="0" applyNumberFormat="1" applyFont="1" applyFill="1" applyAlignment="1">
      <alignment horizontal="right"/>
    </xf>
    <xf numFmtId="10" fontId="39" fillId="0" borderId="11" xfId="0" applyNumberFormat="1" applyFont="1" applyFill="1" applyBorder="1" applyAlignment="1">
      <alignment horizontal="right"/>
    </xf>
    <xf numFmtId="10" fontId="33" fillId="0" borderId="0" xfId="0" applyNumberFormat="1" applyFont="1" applyFill="1" applyAlignment="1">
      <alignment horizontal="right"/>
    </xf>
    <xf numFmtId="10" fontId="34" fillId="0" borderId="11" xfId="0" applyNumberFormat="1" applyFont="1" applyFill="1" applyBorder="1" applyAlignment="1">
      <alignment horizontal="right"/>
    </xf>
    <xf numFmtId="10" fontId="35" fillId="0" borderId="0" xfId="0" applyNumberFormat="1" applyFont="1"/>
    <xf numFmtId="10" fontId="34" fillId="0" borderId="0" xfId="0" applyNumberFormat="1" applyFont="1" applyFill="1" applyAlignment="1">
      <alignment horizontal="right"/>
    </xf>
    <xf numFmtId="174" fontId="22" fillId="0" borderId="0" xfId="0" applyNumberFormat="1" applyFont="1" applyFill="1" applyAlignment="1"/>
    <xf numFmtId="175" fontId="22" fillId="0" borderId="0" xfId="0" applyNumberFormat="1" applyFont="1" applyFill="1" applyAlignment="1"/>
    <xf numFmtId="176" fontId="0" fillId="0" borderId="0" xfId="0" applyNumberFormat="1" applyFont="1" applyFill="1" applyAlignment="1"/>
    <xf numFmtId="172" fontId="22" fillId="0" borderId="0" xfId="55" applyNumberFormat="1" applyFont="1" applyFill="1" applyAlignment="1"/>
    <xf numFmtId="175" fontId="0" fillId="0" borderId="0" xfId="0" applyNumberFormat="1" applyFont="1" applyFill="1" applyAlignment="1"/>
    <xf numFmtId="175" fontId="23" fillId="0" borderId="0" xfId="0" applyNumberFormat="1" applyFont="1"/>
    <xf numFmtId="170" fontId="22" fillId="0" borderId="0" xfId="0" applyNumberFormat="1" applyFont="1" applyFill="1" applyAlignment="1"/>
    <xf numFmtId="173" fontId="22" fillId="0" borderId="0" xfId="55" applyNumberFormat="1" applyFont="1" applyFill="1" applyAlignment="1"/>
    <xf numFmtId="3" fontId="37" fillId="0" borderId="0" xfId="0" applyNumberFormat="1" applyFont="1"/>
    <xf numFmtId="170" fontId="37" fillId="0" borderId="0" xfId="0" applyNumberFormat="1" applyFont="1" applyAlignment="1">
      <alignment horizontal="right"/>
    </xf>
    <xf numFmtId="3" fontId="43" fillId="0" borderId="0" xfId="0" applyNumberFormat="1" applyFont="1" applyFill="1" applyAlignment="1"/>
    <xf numFmtId="0" fontId="44" fillId="0" borderId="0" xfId="0" applyFont="1" applyFill="1" applyBorder="1" applyAlignment="1">
      <alignment horizontal="left" vertical="center"/>
    </xf>
    <xf numFmtId="177" fontId="22" fillId="0" borderId="0" xfId="55" applyNumberFormat="1" applyFont="1" applyFill="1" applyAlignment="1"/>
    <xf numFmtId="177" fontId="0" fillId="0" borderId="0" xfId="55" applyNumberFormat="1" applyFont="1" applyFill="1" applyAlignment="1"/>
    <xf numFmtId="168" fontId="44" fillId="0" borderId="0" xfId="0" applyNumberFormat="1" applyFont="1" applyFill="1" applyAlignment="1">
      <alignment horizontal="left" vertical="center"/>
    </xf>
  </cellXfs>
  <cellStyles count="56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Bom 2" xfId="20"/>
    <cellStyle name="Cálculo" xfId="21" builtinId="22" customBuiltin="1"/>
    <cellStyle name="Célula de Verificação" xfId="22" builtinId="23" customBuiltin="1"/>
    <cellStyle name="Célula Vinculada" xfId="23" builtinId="24" customBuiltin="1"/>
    <cellStyle name="Ênfase1" xfId="24" builtinId="29" customBuiltin="1"/>
    <cellStyle name="Ênfase2" xfId="25" builtinId="33" customBuiltin="1"/>
    <cellStyle name="Ênfase3" xfId="26" builtinId="37" customBuiltin="1"/>
    <cellStyle name="Ênfase4" xfId="27" builtinId="41" customBuiltin="1"/>
    <cellStyle name="Ênfase5" xfId="28" builtinId="45" customBuiltin="1"/>
    <cellStyle name="Ênfase6" xfId="29" builtinId="49" customBuiltin="1"/>
    <cellStyle name="Entrada" xfId="30" builtinId="20" customBuiltin="1"/>
    <cellStyle name="Incorreto" xfId="31" builtinId="27" customBuiltin="1"/>
    <cellStyle name="Moeda 2" xfId="32"/>
    <cellStyle name="Moeda 3" xfId="33"/>
    <cellStyle name="Neutra" xfId="34" builtinId="28" customBuiltin="1"/>
    <cellStyle name="Normal" xfId="0" builtinId="0"/>
    <cellStyle name="Normal 2" xfId="35"/>
    <cellStyle name="Normal 2 2" xfId="36"/>
    <cellStyle name="Normal 3" xfId="37"/>
    <cellStyle name="Normal 4" xfId="38"/>
    <cellStyle name="Normal 5" xfId="39"/>
    <cellStyle name="Nota" xfId="40" builtinId="10" customBuiltin="1"/>
    <cellStyle name="Porcentagem 2" xfId="41"/>
    <cellStyle name="Porcentagem 3" xfId="42"/>
    <cellStyle name="Saída" xfId="43" builtinId="21" customBuiltin="1"/>
    <cellStyle name="Texto de Aviso" xfId="44" builtinId="11" customBuiltin="1"/>
    <cellStyle name="Texto Explicativo" xfId="45" builtinId="53" customBuiltin="1"/>
    <cellStyle name="Título" xfId="46" builtinId="15" customBuiltin="1"/>
    <cellStyle name="Título 1" xfId="47" builtinId="16" customBuiltin="1"/>
    <cellStyle name="Título 2" xfId="48" builtinId="17" customBuiltin="1"/>
    <cellStyle name="Título 3" xfId="49" builtinId="18" customBuiltin="1"/>
    <cellStyle name="Título 4" xfId="50" builtinId="19" customBuiltin="1"/>
    <cellStyle name="Total" xfId="51" builtinId="25" customBuiltin="1"/>
    <cellStyle name="Vírgula" xfId="55" builtinId="3"/>
    <cellStyle name="Vírgula 2" xfId="52"/>
    <cellStyle name="Vírgula 3" xfId="53"/>
    <cellStyle name="Vírgula 4" xfId="54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7000"/>
      <color rgb="FF006298"/>
      <color rgb="FF008542"/>
      <color rgb="FF00B400"/>
      <color rgb="FFFDC82F"/>
      <color rgb="FFA8B450"/>
      <color rgb="FF7D9AAA"/>
      <color rgb="FF004165"/>
      <color rgb="FFFEDF00"/>
      <color rgb="FF675C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22906227630638"/>
          <c:y val="0.23519341460082588"/>
          <c:w val="0.48104607862645327"/>
          <c:h val="0.573117263567860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54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15-4FB2-8C42-B4CEF421F9B1}"/>
              </c:ext>
            </c:extLst>
          </c:dPt>
          <c:dPt>
            <c:idx val="1"/>
            <c:bubble3D val="0"/>
            <c:spPr>
              <a:solidFill>
                <a:srgbClr val="FF7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D15-4FB2-8C42-B4CEF421F9B1}"/>
              </c:ext>
            </c:extLst>
          </c:dPt>
          <c:dPt>
            <c:idx val="2"/>
            <c:bubble3D val="0"/>
            <c:spPr>
              <a:solidFill>
                <a:srgbClr val="00629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ED15-4FB2-8C42-B4CEF421F9B1}"/>
              </c:ext>
            </c:extLst>
          </c:dPt>
          <c:dLbls>
            <c:dLbl>
              <c:idx val="0"/>
              <c:layout>
                <c:manualLayout>
                  <c:x val="3.2185039370078742E-3"/>
                  <c:y val="-3.336114684334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8542"/>
                        </a:solidFill>
                        <a:latin typeface="Petrobras Sans" panose="020B0606020204030204" pitchFamily="34" charset="0"/>
                        <a:ea typeface="+mn-ea"/>
                        <a:cs typeface="+mn-cs"/>
                      </a:defRPr>
                    </a:pPr>
                    <a:fld id="{7F2806F2-F525-4DB3-9057-1B79FCB76CD8}" type="CATEGORYNAME">
                      <a:rPr lang="en-US"/>
                      <a:pPr>
                        <a:defRPr sz="800">
                          <a:solidFill>
                            <a:srgbClr val="008542"/>
                          </a:solidFill>
                          <a:latin typeface="Petrobras Sans" panose="020B0606020204030204" pitchFamily="34" charset="0"/>
                        </a:defRPr>
                      </a:pPr>
                      <a:t>[NOME DA CATEGORIA]</a:t>
                    </a:fld>
                    <a:r>
                      <a:rPr lang="en-US" baseline="0"/>
                      <a:t>
</a:t>
                    </a:r>
                    <a:fld id="{AE2F1B59-18AE-4953-A97B-D8FA2D530D00}" type="VALUE">
                      <a:rPr lang="en-US" baseline="0"/>
                      <a:pPr>
                        <a:defRPr sz="800">
                          <a:solidFill>
                            <a:srgbClr val="008542"/>
                          </a:solidFill>
                          <a:latin typeface="Petrobras Sans" panose="020B0606020204030204" pitchFamily="34" charset="0"/>
                        </a:defRPr>
                      </a:pPr>
                      <a:t>[VALOR]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8542"/>
                      </a:solidFill>
                      <a:latin typeface="Petrobras Sans" panose="020B0606020204030204" pitchFamily="34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D15-4FB2-8C42-B4CEF421F9B1}"/>
                </c:ext>
              </c:extLst>
            </c:dLbl>
            <c:dLbl>
              <c:idx val="1"/>
              <c:layout>
                <c:manualLayout>
                  <c:x val="-9.0046066455768715E-4"/>
                  <c:y val="-2.501640905786852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FF7000"/>
                        </a:solidFill>
                        <a:latin typeface="Petrobras Sans" panose="020B0606020204030204" pitchFamily="34" charset="0"/>
                        <a:ea typeface="+mn-ea"/>
                        <a:cs typeface="+mn-cs"/>
                      </a:defRPr>
                    </a:pPr>
                    <a:fld id="{8DD83E38-C15D-4E69-973F-ACFBA7ACC672}" type="CATEGORYNAME">
                      <a:rPr lang="en-US"/>
                      <a:pPr>
                        <a:defRPr sz="800">
                          <a:solidFill>
                            <a:srgbClr val="FF7000"/>
                          </a:solidFill>
                          <a:latin typeface="Petrobras Sans" panose="020B0606020204030204" pitchFamily="34" charset="0"/>
                        </a:defRPr>
                      </a:pPr>
                      <a:t>[NOME DA CATEGORIA]</a:t>
                    </a:fld>
                    <a:r>
                      <a:rPr lang="en-US" baseline="0"/>
                      <a:t>
</a:t>
                    </a:r>
                    <a:fld id="{D358FCEA-C7F3-43BE-9FF1-32298852CA66}" type="VALUE">
                      <a:rPr lang="en-US" baseline="0"/>
                      <a:pPr>
                        <a:defRPr sz="800">
                          <a:solidFill>
                            <a:srgbClr val="FF7000"/>
                          </a:solidFill>
                          <a:latin typeface="Petrobras Sans" panose="020B0606020204030204" pitchFamily="34" charset="0"/>
                        </a:defRPr>
                      </a:pPr>
                      <a:t>[VALOR]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FF7000"/>
                      </a:solidFill>
                      <a:latin typeface="Petrobras Sans" panose="020B0606020204030204" pitchFamily="34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45178223689782"/>
                      <c:h val="0.2526613270606571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ED15-4FB2-8C42-B4CEF421F9B1}"/>
                </c:ext>
              </c:extLst>
            </c:dLbl>
            <c:dLbl>
              <c:idx val="2"/>
              <c:layout>
                <c:manualLayout>
                  <c:x val="-2.7890025477021393E-4"/>
                  <c:y val="5.74188629010803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6298"/>
                        </a:solidFill>
                        <a:latin typeface="Petrobras Sans" panose="020B0606020204030204" pitchFamily="34" charset="0"/>
                        <a:ea typeface="+mn-ea"/>
                        <a:cs typeface="+mn-cs"/>
                      </a:defRPr>
                    </a:pPr>
                    <a:fld id="{98883C34-5C39-4FD0-B78D-4D39410B669B}" type="CATEGORYNAME">
                      <a:rPr lang="en-US"/>
                      <a:pPr>
                        <a:defRPr sz="800">
                          <a:solidFill>
                            <a:srgbClr val="006298"/>
                          </a:solidFill>
                          <a:latin typeface="Petrobras Sans" panose="020B0606020204030204" pitchFamily="34" charset="0"/>
                        </a:defRPr>
                      </a:pPr>
                      <a:t>[NOME DA CATEGORIA]</a:t>
                    </a:fld>
                    <a:r>
                      <a:rPr lang="en-US" baseline="0"/>
                      <a:t>
</a:t>
                    </a:r>
                    <a:fld id="{DE302596-A7F0-462E-8A1B-586652D9B262}" type="VALUE">
                      <a:rPr lang="en-US" baseline="0"/>
                      <a:pPr>
                        <a:defRPr sz="800">
                          <a:solidFill>
                            <a:srgbClr val="006298"/>
                          </a:solidFill>
                          <a:latin typeface="Petrobras Sans" panose="020B0606020204030204" pitchFamily="34" charset="0"/>
                        </a:defRPr>
                      </a:pPr>
                      <a:t>[VALOR]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6298"/>
                      </a:solidFill>
                      <a:latin typeface="Petrobras Sans" panose="020B0606020204030204" pitchFamily="34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35500804334941"/>
                      <c:h val="0.2526613270606571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E-ED15-4FB2-8C42-B4CEF421F9B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trobras Sans" panose="020B0606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(Capital_Social!$A$3,Capital_Social!$A$8,Capital_Social!$A$11)</c:f>
              <c:strCache>
                <c:ptCount val="3"/>
                <c:pt idx="0">
                  <c:v>Controlling group</c:v>
                </c:pt>
                <c:pt idx="1">
                  <c:v>Non-Brazilian investors *</c:v>
                </c:pt>
                <c:pt idx="2">
                  <c:v>Brazilian investors *</c:v>
                </c:pt>
              </c:strCache>
            </c:strRef>
          </c:cat>
          <c:val>
            <c:numRef>
              <c:f>(Capital_Social!$C$3,Capital_Social!$C$8,Capital_Social!$C$11)</c:f>
              <c:numCache>
                <c:formatCode>0.00%</c:formatCode>
                <c:ptCount val="3"/>
                <c:pt idx="0">
                  <c:v>0.36748293036702029</c:v>
                </c:pt>
                <c:pt idx="1">
                  <c:v>0.41205287140191771</c:v>
                </c:pt>
                <c:pt idx="2">
                  <c:v>0.22044153204457842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5-4FB2-8C42-B4CEF421F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22906227630638"/>
          <c:y val="0.23519341460082588"/>
          <c:w val="0.48104607862645327"/>
          <c:h val="0.573117263567860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54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15-4FB2-8C42-B4CEF421F9B1}"/>
              </c:ext>
            </c:extLst>
          </c:dPt>
          <c:dPt>
            <c:idx val="1"/>
            <c:bubble3D val="0"/>
            <c:spPr>
              <a:solidFill>
                <a:srgbClr val="FF7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D15-4FB2-8C42-B4CEF421F9B1}"/>
              </c:ext>
            </c:extLst>
          </c:dPt>
          <c:dPt>
            <c:idx val="2"/>
            <c:bubble3D val="0"/>
            <c:spPr>
              <a:solidFill>
                <a:srgbClr val="00629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ED15-4FB2-8C42-B4CEF421F9B1}"/>
              </c:ext>
            </c:extLst>
          </c:dPt>
          <c:dLbls>
            <c:dLbl>
              <c:idx val="0"/>
              <c:layout>
                <c:manualLayout>
                  <c:x val="-4.6262506140310217E-2"/>
                  <c:y val="-0.1203281466531220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8542"/>
                        </a:solidFill>
                        <a:latin typeface="Petrobras Sans" panose="020B0606020204030204" pitchFamily="34" charset="0"/>
                        <a:ea typeface="+mn-ea"/>
                        <a:cs typeface="+mn-cs"/>
                      </a:defRPr>
                    </a:pPr>
                    <a:fld id="{BE9FC533-8859-4B03-8572-8161FB786176}" type="CATEGORYNAME">
                      <a:rPr lang="en-US"/>
                      <a:pPr>
                        <a:defRPr sz="800">
                          <a:solidFill>
                            <a:srgbClr val="008542"/>
                          </a:solidFill>
                          <a:latin typeface="Petrobras Sans" panose="020B0606020204030204" pitchFamily="34" charset="0"/>
                        </a:defRPr>
                      </a:pPr>
                      <a:t>[NOME DA CATEGORIA]</a:t>
                    </a:fld>
                    <a:r>
                      <a:rPr lang="en-US" baseline="0"/>
                      <a:t>
</a:t>
                    </a:r>
                    <a:fld id="{E7B9E035-BCED-4A61-B313-BEEB7121EABC}" type="VALUE">
                      <a:rPr lang="en-US" baseline="0"/>
                      <a:pPr>
                        <a:defRPr sz="800">
                          <a:solidFill>
                            <a:srgbClr val="008542"/>
                          </a:solidFill>
                          <a:latin typeface="Petrobras Sans" panose="020B0606020204030204" pitchFamily="34" charset="0"/>
                        </a:defRPr>
                      </a:pPr>
                      <a:t>[VALOR]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8542"/>
                      </a:solidFill>
                      <a:latin typeface="Petrobras Sans" panose="020B0606020204030204" pitchFamily="34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D15-4FB2-8C42-B4CEF421F9B1}"/>
                </c:ext>
              </c:extLst>
            </c:dLbl>
            <c:dLbl>
              <c:idx val="1"/>
              <c:layout>
                <c:manualLayout>
                  <c:x val="5.7828921511713788E-2"/>
                  <c:y val="0.1599141492570505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FF7000"/>
                        </a:solidFill>
                        <a:latin typeface="Petrobras Sans" panose="020B0606020204030204" pitchFamily="34" charset="0"/>
                        <a:ea typeface="+mn-ea"/>
                        <a:cs typeface="+mn-cs"/>
                      </a:defRPr>
                    </a:pPr>
                    <a:fld id="{9F7C2C9A-D93A-42AC-B7E5-1C09EBAB8FB7}" type="CATEGORYNAME">
                      <a:rPr lang="en-US"/>
                      <a:pPr>
                        <a:defRPr sz="800">
                          <a:solidFill>
                            <a:srgbClr val="FF7000"/>
                          </a:solidFill>
                          <a:latin typeface="Petrobras Sans" panose="020B0606020204030204" pitchFamily="34" charset="0"/>
                        </a:defRPr>
                      </a:pPr>
                      <a:t>[NOME DA CATEGORIA]</a:t>
                    </a:fld>
                    <a:r>
                      <a:rPr lang="en-US" baseline="0"/>
                      <a:t>
</a:t>
                    </a:r>
                    <a:fld id="{D335AAF4-8CEA-45D1-A317-7860EA0F0A0B}" type="VALUE">
                      <a:rPr lang="en-US" baseline="0"/>
                      <a:pPr>
                        <a:defRPr sz="800">
                          <a:solidFill>
                            <a:srgbClr val="FF7000"/>
                          </a:solidFill>
                          <a:latin typeface="Petrobras Sans" panose="020B0606020204030204" pitchFamily="34" charset="0"/>
                        </a:defRPr>
                      </a:pPr>
                      <a:t>[VALOR]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FF7000"/>
                      </a:solidFill>
                      <a:latin typeface="Petrobras Sans" panose="020B0606020204030204" pitchFamily="34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54461351925229"/>
                      <c:h val="0.2969490560667868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ED15-4FB2-8C42-B4CEF421F9B1}"/>
                </c:ext>
              </c:extLst>
            </c:dLbl>
            <c:dLbl>
              <c:idx val="2"/>
              <c:layout>
                <c:manualLayout>
                  <c:x val="8.6607136845009858E-3"/>
                  <c:y val="5.238572465035952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6298"/>
                        </a:solidFill>
                        <a:latin typeface="Petrobras Sans" panose="020B0606020204030204" pitchFamily="34" charset="0"/>
                        <a:ea typeface="+mn-ea"/>
                        <a:cs typeface="+mn-cs"/>
                      </a:defRPr>
                    </a:pPr>
                    <a:fld id="{7098CC18-2A8F-4B08-8A18-1BA406B3ED69}" type="CATEGORYNAME">
                      <a:rPr lang="en-US"/>
                      <a:pPr>
                        <a:defRPr sz="800">
                          <a:solidFill>
                            <a:srgbClr val="006298"/>
                          </a:solidFill>
                          <a:latin typeface="Petrobras Sans" panose="020B0606020204030204" pitchFamily="34" charset="0"/>
                        </a:defRPr>
                      </a:pPr>
                      <a:t>[NOME DA CATEGORIA]</a:t>
                    </a:fld>
                    <a:r>
                      <a:rPr lang="en-US" baseline="0"/>
                      <a:t>
</a:t>
                    </a:r>
                    <a:fld id="{8A8CED4B-420E-4E55-A1F1-CCD5CE929A69}" type="VALUE">
                      <a:rPr lang="en-US" baseline="0"/>
                      <a:pPr>
                        <a:defRPr sz="800">
                          <a:solidFill>
                            <a:srgbClr val="006298"/>
                          </a:solidFill>
                          <a:latin typeface="Petrobras Sans" panose="020B0606020204030204" pitchFamily="34" charset="0"/>
                        </a:defRPr>
                      </a:pPr>
                      <a:t>[VALOR]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6298"/>
                      </a:solidFill>
                      <a:latin typeface="Petrobras Sans" panose="020B0606020204030204" pitchFamily="34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77739376079423"/>
                      <c:h val="0.205382821762519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E-ED15-4FB2-8C42-B4CEF421F9B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trobras Sans" panose="020B0606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(Capital_Social!$A$22,Capital_Social!$A$26,Capital_Social!$A$29)</c:f>
              <c:strCache>
                <c:ptCount val="3"/>
                <c:pt idx="0">
                  <c:v>Controlling group</c:v>
                </c:pt>
                <c:pt idx="1">
                  <c:v>Non-Brazilian investors *</c:v>
                </c:pt>
                <c:pt idx="2">
                  <c:v>Brazilian investors *</c:v>
                </c:pt>
              </c:strCache>
            </c:strRef>
          </c:cat>
          <c:val>
            <c:numRef>
              <c:f>(Capital_Social!$C$22,Capital_Social!$C$26,Capital_Social!$C$29)</c:f>
              <c:numCache>
                <c:formatCode>0.00%</c:formatCode>
                <c:ptCount val="3"/>
                <c:pt idx="0">
                  <c:v>0.50496397173501051</c:v>
                </c:pt>
                <c:pt idx="1">
                  <c:v>0.3822616412165728</c:v>
                </c:pt>
                <c:pt idx="2">
                  <c:v>0.11274445606117112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5-4FB2-8C42-B4CEF421F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22906227630638"/>
          <c:y val="0.23519341460082588"/>
          <c:w val="0.48104607862645327"/>
          <c:h val="0.573117263567860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54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15-4FB2-8C42-B4CEF421F9B1}"/>
              </c:ext>
            </c:extLst>
          </c:dPt>
          <c:dPt>
            <c:idx val="1"/>
            <c:bubble3D val="0"/>
            <c:spPr>
              <a:solidFill>
                <a:srgbClr val="FF7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D15-4FB2-8C42-B4CEF421F9B1}"/>
              </c:ext>
            </c:extLst>
          </c:dPt>
          <c:dPt>
            <c:idx val="2"/>
            <c:bubble3D val="0"/>
            <c:spPr>
              <a:solidFill>
                <a:srgbClr val="00629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ED15-4FB2-8C42-B4CEF421F9B1}"/>
              </c:ext>
            </c:extLst>
          </c:dPt>
          <c:dLbls>
            <c:dLbl>
              <c:idx val="0"/>
              <c:layout>
                <c:manualLayout>
                  <c:x val="-3.0872405153901217E-2"/>
                  <c:y val="1.447078605635813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8542"/>
                        </a:solidFill>
                        <a:latin typeface="Petrobras Sans" panose="020B0606020204030204" pitchFamily="34" charset="0"/>
                        <a:ea typeface="+mn-ea"/>
                        <a:cs typeface="+mn-cs"/>
                      </a:defRPr>
                    </a:pPr>
                    <a:fld id="{7B46356C-2E1E-4160-BB39-BA0B397BAE21}" type="CATEGORYNAME">
                      <a:rPr lang="en-US"/>
                      <a:pPr>
                        <a:defRPr sz="800">
                          <a:solidFill>
                            <a:srgbClr val="008542"/>
                          </a:solidFill>
                          <a:latin typeface="Petrobras Sans" panose="020B0606020204030204" pitchFamily="34" charset="0"/>
                        </a:defRPr>
                      </a:pPr>
                      <a:t>[NOME DA CATEGORIA]</a:t>
                    </a:fld>
                    <a:r>
                      <a:rPr lang="en-US" baseline="0"/>
                      <a:t>
18,48%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8542"/>
                      </a:solidFill>
                      <a:latin typeface="Petrobras Sans" panose="020B0606020204030204" pitchFamily="34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D15-4FB2-8C42-B4CEF421F9B1}"/>
                </c:ext>
              </c:extLst>
            </c:dLbl>
            <c:dLbl>
              <c:idx val="1"/>
              <c:layout>
                <c:manualLayout>
                  <c:x val="3.510164878444106E-2"/>
                  <c:y val="1.500556895310136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FF7000"/>
                        </a:solidFill>
                        <a:latin typeface="Petrobras Sans" panose="020B0606020204030204" pitchFamily="34" charset="0"/>
                        <a:ea typeface="+mn-ea"/>
                        <a:cs typeface="+mn-cs"/>
                      </a:defRPr>
                    </a:pPr>
                    <a:fld id="{843F5420-69E6-4D12-A14C-9EF27F5E7326}" type="CATEGORYNAME">
                      <a:rPr lang="en-US"/>
                      <a:pPr>
                        <a:defRPr sz="800">
                          <a:solidFill>
                            <a:srgbClr val="FF7000"/>
                          </a:solidFill>
                          <a:latin typeface="Petrobras Sans" panose="020B0606020204030204" pitchFamily="34" charset="0"/>
                        </a:defRPr>
                      </a:pPr>
                      <a:t>[NOME DA CATEGORIA]</a:t>
                    </a:fld>
                    <a:r>
                      <a:rPr lang="en-US" baseline="0"/>
                      <a:t>
</a:t>
                    </a:r>
                    <a:fld id="{58941272-839C-4951-B4B7-033DEC5E25DB}" type="VALUE">
                      <a:rPr lang="en-US" baseline="0"/>
                      <a:pPr>
                        <a:defRPr sz="800">
                          <a:solidFill>
                            <a:srgbClr val="FF7000"/>
                          </a:solidFill>
                          <a:latin typeface="Petrobras Sans" panose="020B0606020204030204" pitchFamily="34" charset="0"/>
                        </a:defRPr>
                      </a:pPr>
                      <a:t>[VALOR]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FF7000"/>
                      </a:solidFill>
                      <a:latin typeface="Petrobras Sans" panose="020B0606020204030204" pitchFamily="34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54461351925229"/>
                      <c:h val="0.26803349512702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ED15-4FB2-8C42-B4CEF421F9B1}"/>
                </c:ext>
              </c:extLst>
            </c:dLbl>
            <c:dLbl>
              <c:idx val="2"/>
              <c:layout>
                <c:manualLayout>
                  <c:x val="8.6607136845009858E-3"/>
                  <c:y val="5.238572465035952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6298"/>
                        </a:solidFill>
                        <a:latin typeface="Petrobras Sans" panose="020B0606020204030204" pitchFamily="34" charset="0"/>
                        <a:ea typeface="+mn-ea"/>
                        <a:cs typeface="+mn-cs"/>
                      </a:defRPr>
                    </a:pPr>
                    <a:fld id="{0B445B89-BF34-4DB3-9C2A-71211713BC10}" type="CATEGORYNAME">
                      <a:rPr lang="en-US"/>
                      <a:pPr>
                        <a:defRPr sz="800">
                          <a:solidFill>
                            <a:srgbClr val="006298"/>
                          </a:solidFill>
                          <a:latin typeface="Petrobras Sans" panose="020B0606020204030204" pitchFamily="34" charset="0"/>
                        </a:defRPr>
                      </a:pPr>
                      <a:t>[NOME DA CATEGORIA]</a:t>
                    </a:fld>
                    <a:r>
                      <a:rPr lang="en-US" baseline="0"/>
                      <a:t>
</a:t>
                    </a:r>
                    <a:fld id="{0AB56A44-FB8A-44BF-886F-A1582180677E}" type="VALUE">
                      <a:rPr lang="en-US" baseline="0"/>
                      <a:pPr>
                        <a:defRPr sz="800">
                          <a:solidFill>
                            <a:srgbClr val="006298"/>
                          </a:solidFill>
                          <a:latin typeface="Petrobras Sans" panose="020B0606020204030204" pitchFamily="34" charset="0"/>
                        </a:defRPr>
                      </a:pPr>
                      <a:t>[VALOR]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6298"/>
                      </a:solidFill>
                      <a:latin typeface="Petrobras Sans" panose="020B0606020204030204" pitchFamily="34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77739376079423"/>
                      <c:h val="0.205382969250434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E-ED15-4FB2-8C42-B4CEF421F9B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trobras Sans" panose="020B0606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(Capital_Social!$A$40,Capital_Social!$A$43,Capital_Social!$A$46)</c:f>
              <c:strCache>
                <c:ptCount val="3"/>
                <c:pt idx="0">
                  <c:v>Controlling group</c:v>
                </c:pt>
                <c:pt idx="1">
                  <c:v>Non-Brazilian investors *</c:v>
                </c:pt>
                <c:pt idx="2">
                  <c:v>Brazilian investors *</c:v>
                </c:pt>
              </c:strCache>
            </c:strRef>
          </c:cat>
          <c:val>
            <c:numRef>
              <c:f>(Capital_Social!$C$40,Capital_Social!$C$43,Capital_Social!$C$46)</c:f>
              <c:numCache>
                <c:formatCode>0.00%</c:formatCode>
                <c:ptCount val="3"/>
                <c:pt idx="0">
                  <c:v>0.18483592382015201</c:v>
                </c:pt>
                <c:pt idx="1">
                  <c:v>0.45173126679781439</c:v>
                </c:pt>
                <c:pt idx="2">
                  <c:v>0.36351979466530271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5-4FB2-8C42-B4CEF421F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532666</xdr:colOff>
      <xdr:row>0</xdr:row>
      <xdr:rowOff>42809</xdr:rowOff>
    </xdr:from>
    <xdr:to>
      <xdr:col>3</xdr:col>
      <xdr:colOff>2510674</xdr:colOff>
      <xdr:row>1</xdr:row>
      <xdr:rowOff>24972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3733" y="42809"/>
          <a:ext cx="1978008" cy="635000"/>
        </a:xfrm>
        <a:prstGeom prst="rect">
          <a:avLst/>
        </a:prstGeom>
      </xdr:spPr>
    </xdr:pic>
    <xdr:clientData/>
  </xdr:twoCellAnchor>
  <xdr:twoCellAnchor>
    <xdr:from>
      <xdr:col>3</xdr:col>
      <xdr:colOff>44451</xdr:colOff>
      <xdr:row>2</xdr:row>
      <xdr:rowOff>19051</xdr:rowOff>
    </xdr:from>
    <xdr:to>
      <xdr:col>3</xdr:col>
      <xdr:colOff>3397251</xdr:colOff>
      <xdr:row>19</xdr:row>
      <xdr:rowOff>114301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493946</xdr:colOff>
      <xdr:row>20</xdr:row>
      <xdr:rowOff>76128</xdr:rowOff>
    </xdr:from>
    <xdr:to>
      <xdr:col>3</xdr:col>
      <xdr:colOff>3340173</xdr:colOff>
      <xdr:row>37</xdr:row>
      <xdr:rowOff>14412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493946</xdr:colOff>
      <xdr:row>38</xdr:row>
      <xdr:rowOff>76129</xdr:rowOff>
    </xdr:from>
    <xdr:to>
      <xdr:col>3</xdr:col>
      <xdr:colOff>3340173</xdr:colOff>
      <xdr:row>54</xdr:row>
      <xdr:rowOff>14412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pageSetUpPr fitToPage="1"/>
  </sheetPr>
  <dimension ref="A1:BNS172"/>
  <sheetViews>
    <sheetView showGridLines="0" tabSelected="1" topLeftCell="A37" zoomScaleNormal="100" workbookViewId="0">
      <selection activeCell="D56" sqref="D56"/>
    </sheetView>
  </sheetViews>
  <sheetFormatPr defaultColWidth="8.7109375" defaultRowHeight="15.75"/>
  <cols>
    <col min="1" max="1" width="36.140625" style="25" customWidth="1"/>
    <col min="2" max="2" width="13" style="25" customWidth="1"/>
    <col min="3" max="3" width="6.7109375" style="35" customWidth="1"/>
    <col min="4" max="4" width="45" style="25" customWidth="1"/>
    <col min="5" max="5" width="9.5703125" style="2" bestFit="1" customWidth="1"/>
    <col min="6" max="6" width="23.5703125" style="2" bestFit="1" customWidth="1"/>
    <col min="7" max="7" width="11.5703125" style="2" bestFit="1" customWidth="1"/>
    <col min="8" max="8" width="23.5703125" style="2" bestFit="1" customWidth="1"/>
    <col min="9" max="9" width="6.85546875" style="2" bestFit="1" customWidth="1"/>
    <col min="10" max="10" width="23.5703125" style="2" bestFit="1" customWidth="1"/>
    <col min="11" max="11" width="6.85546875" style="2" bestFit="1" customWidth="1"/>
    <col min="12" max="12" width="23.5703125" style="2" bestFit="1" customWidth="1"/>
    <col min="13" max="13" width="6.85546875" style="2" bestFit="1" customWidth="1"/>
    <col min="14" max="14" width="23.5703125" style="2" bestFit="1" customWidth="1"/>
    <col min="15" max="15" width="6.85546875" style="2" bestFit="1" customWidth="1"/>
    <col min="16" max="16" width="23.5703125" style="2" bestFit="1" customWidth="1"/>
    <col min="17" max="17" width="6.85546875" style="2" bestFit="1" customWidth="1"/>
    <col min="18" max="18" width="23.5703125" style="2" bestFit="1" customWidth="1"/>
    <col min="19" max="19" width="6.85546875" style="2" bestFit="1" customWidth="1"/>
    <col min="20" max="20" width="23.5703125" style="2" bestFit="1" customWidth="1"/>
    <col min="21" max="21" width="6.85546875" style="2" bestFit="1" customWidth="1"/>
    <col min="22" max="22" width="23.5703125" style="2" bestFit="1" customWidth="1"/>
    <col min="23" max="23" width="6.85546875" style="2" bestFit="1" customWidth="1"/>
    <col min="24" max="24" width="23.5703125" style="2" bestFit="1" customWidth="1"/>
    <col min="25" max="25" width="6.85546875" style="2" bestFit="1" customWidth="1"/>
    <col min="26" max="26" width="23.5703125" style="2" bestFit="1" customWidth="1"/>
    <col min="27" max="27" width="6.85546875" style="2" bestFit="1" customWidth="1"/>
    <col min="28" max="28" width="23.5703125" style="2" bestFit="1" customWidth="1"/>
    <col min="29" max="29" width="6.85546875" style="2" bestFit="1" customWidth="1"/>
    <col min="30" max="30" width="23.5703125" style="2" bestFit="1" customWidth="1"/>
    <col min="31" max="31" width="6.85546875" style="2" bestFit="1" customWidth="1"/>
    <col min="32" max="32" width="23.5703125" style="2" bestFit="1" customWidth="1"/>
    <col min="33" max="33" width="6.85546875" style="2" bestFit="1" customWidth="1"/>
    <col min="34" max="34" width="23.5703125" style="2" bestFit="1" customWidth="1"/>
    <col min="35" max="35" width="6.85546875" style="2" bestFit="1" customWidth="1"/>
    <col min="36" max="36" width="23.5703125" style="2" bestFit="1" customWidth="1"/>
    <col min="37" max="37" width="6.85546875" style="2" bestFit="1" customWidth="1"/>
    <col min="38" max="38" width="23.5703125" style="2" bestFit="1" customWidth="1"/>
    <col min="39" max="39" width="6.85546875" style="2" bestFit="1" customWidth="1"/>
    <col min="40" max="40" width="23.5703125" style="2" bestFit="1" customWidth="1"/>
    <col min="41" max="41" width="6.85546875" style="2" bestFit="1" customWidth="1"/>
    <col min="42" max="42" width="23.5703125" style="2" bestFit="1" customWidth="1"/>
    <col min="43" max="43" width="6.85546875" style="2" bestFit="1" customWidth="1"/>
    <col min="44" max="44" width="23.5703125" style="2" bestFit="1" customWidth="1"/>
    <col min="45" max="45" width="6.85546875" style="2" bestFit="1" customWidth="1"/>
    <col min="46" max="46" width="23.5703125" style="2" bestFit="1" customWidth="1"/>
    <col min="47" max="47" width="6.85546875" style="2" bestFit="1" customWidth="1"/>
    <col min="48" max="48" width="23.5703125" style="2" bestFit="1" customWidth="1"/>
    <col min="49" max="49" width="6.85546875" style="2" bestFit="1" customWidth="1"/>
    <col min="50" max="50" width="23.5703125" style="2" bestFit="1" customWidth="1"/>
    <col min="51" max="51" width="6.85546875" style="2" bestFit="1" customWidth="1"/>
    <col min="52" max="52" width="23.5703125" style="2" bestFit="1" customWidth="1"/>
    <col min="53" max="53" width="6.85546875" style="2" bestFit="1" customWidth="1"/>
    <col min="54" max="54" width="23.5703125" style="2" bestFit="1" customWidth="1"/>
    <col min="55" max="55" width="6.85546875" style="2" bestFit="1" customWidth="1"/>
    <col min="56" max="56" width="23.5703125" style="2" bestFit="1" customWidth="1"/>
    <col min="57" max="57" width="6.85546875" style="2" bestFit="1" customWidth="1"/>
    <col min="58" max="58" width="23.5703125" style="2" bestFit="1" customWidth="1"/>
    <col min="59" max="59" width="6.85546875" style="2" bestFit="1" customWidth="1"/>
    <col min="60" max="60" width="23.5703125" style="2" bestFit="1" customWidth="1"/>
    <col min="61" max="61" width="6.85546875" style="2" bestFit="1" customWidth="1"/>
    <col min="62" max="62" width="23.5703125" style="2" bestFit="1" customWidth="1"/>
    <col min="63" max="63" width="6.85546875" style="2" bestFit="1" customWidth="1"/>
    <col min="64" max="64" width="23.5703125" style="2" bestFit="1" customWidth="1"/>
    <col min="65" max="65" width="6.85546875" style="2" bestFit="1" customWidth="1"/>
    <col min="66" max="66" width="23.5703125" style="2" bestFit="1" customWidth="1"/>
    <col min="67" max="67" width="6.85546875" style="2" bestFit="1" customWidth="1"/>
    <col min="68" max="68" width="23.5703125" style="2" bestFit="1" customWidth="1"/>
    <col min="69" max="69" width="6.85546875" style="2" bestFit="1" customWidth="1"/>
    <col min="70" max="70" width="23.5703125" style="2" bestFit="1" customWidth="1"/>
    <col min="71" max="71" width="6.85546875" style="2" bestFit="1" customWidth="1"/>
    <col min="72" max="72" width="23.5703125" style="2" bestFit="1" customWidth="1"/>
    <col min="73" max="73" width="6.85546875" style="2" bestFit="1" customWidth="1"/>
    <col min="74" max="74" width="23.5703125" style="2" bestFit="1" customWidth="1"/>
    <col min="75" max="75" width="6.85546875" style="2" bestFit="1" customWidth="1"/>
    <col min="76" max="76" width="23.5703125" style="2" bestFit="1" customWidth="1"/>
    <col min="77" max="77" width="6.85546875" style="2" bestFit="1" customWidth="1"/>
    <col min="78" max="78" width="23.5703125" style="2" bestFit="1" customWidth="1"/>
    <col min="79" max="79" width="6.85546875" style="2" bestFit="1" customWidth="1"/>
    <col min="80" max="80" width="23.5703125" style="2" bestFit="1" customWidth="1"/>
    <col min="81" max="81" width="6.85546875" style="2" bestFit="1" customWidth="1"/>
    <col min="82" max="82" width="23.5703125" style="2" bestFit="1" customWidth="1"/>
    <col min="83" max="83" width="6.85546875" style="2" bestFit="1" customWidth="1"/>
    <col min="84" max="84" width="23.5703125" style="2" bestFit="1" customWidth="1"/>
    <col min="85" max="85" width="6.85546875" style="2" bestFit="1" customWidth="1"/>
    <col min="86" max="86" width="23.5703125" style="2" bestFit="1" customWidth="1"/>
    <col min="87" max="87" width="6.42578125" style="2" bestFit="1" customWidth="1"/>
    <col min="88" max="88" width="23.5703125" style="2" bestFit="1" customWidth="1"/>
    <col min="89" max="89" width="6.42578125" style="2" bestFit="1" customWidth="1"/>
    <col min="90" max="90" width="23.5703125" style="2" bestFit="1" customWidth="1"/>
    <col min="91" max="91" width="6.85546875" style="2" bestFit="1" customWidth="1"/>
    <col min="92" max="92" width="23.5703125" style="2" bestFit="1" customWidth="1"/>
    <col min="93" max="93" width="6.85546875" style="2" bestFit="1" customWidth="1"/>
    <col min="94" max="94" width="23.5703125" style="2" bestFit="1" customWidth="1"/>
    <col min="95" max="95" width="6.85546875" style="2" bestFit="1" customWidth="1"/>
    <col min="96" max="96" width="23.5703125" style="2" bestFit="1" customWidth="1"/>
    <col min="97" max="97" width="6.85546875" style="2" bestFit="1" customWidth="1"/>
    <col min="98" max="98" width="23.5703125" style="2" bestFit="1" customWidth="1"/>
    <col min="99" max="99" width="6.85546875" style="2" bestFit="1" customWidth="1"/>
    <col min="100" max="100" width="23.5703125" style="2" bestFit="1" customWidth="1"/>
    <col min="101" max="101" width="6.85546875" style="2" bestFit="1" customWidth="1"/>
    <col min="102" max="102" width="23.5703125" style="2" bestFit="1" customWidth="1"/>
    <col min="103" max="103" width="6.85546875" style="2" bestFit="1" customWidth="1"/>
    <col min="104" max="104" width="23.5703125" style="2" bestFit="1" customWidth="1"/>
    <col min="105" max="105" width="6.85546875" style="2" bestFit="1" customWidth="1"/>
    <col min="106" max="106" width="23.5703125" style="2" bestFit="1" customWidth="1"/>
    <col min="107" max="107" width="6.85546875" style="2" bestFit="1" customWidth="1"/>
    <col min="108" max="108" width="23.5703125" style="2" bestFit="1" customWidth="1"/>
    <col min="109" max="109" width="6.85546875" style="2" bestFit="1" customWidth="1"/>
    <col min="110" max="110" width="23.5703125" style="2" bestFit="1" customWidth="1"/>
    <col min="111" max="111" width="6.85546875" style="2" bestFit="1" customWidth="1"/>
    <col min="112" max="112" width="23.5703125" style="2" bestFit="1" customWidth="1"/>
    <col min="113" max="113" width="6.85546875" style="2" bestFit="1" customWidth="1"/>
    <col min="114" max="114" width="23.5703125" style="2" bestFit="1" customWidth="1"/>
    <col min="115" max="115" width="6.85546875" style="2" bestFit="1" customWidth="1"/>
    <col min="116" max="116" width="23.5703125" style="2" bestFit="1" customWidth="1"/>
    <col min="117" max="117" width="6.85546875" style="2" bestFit="1" customWidth="1"/>
    <col min="118" max="118" width="23.5703125" style="2" bestFit="1" customWidth="1"/>
    <col min="119" max="119" width="6.85546875" style="2" bestFit="1" customWidth="1"/>
    <col min="120" max="16384" width="8.7109375" style="2"/>
  </cols>
  <sheetData>
    <row r="1" spans="1:1735" ht="51" customHeight="1">
      <c r="A1" s="71" t="str">
        <f>Titulos!A2</f>
        <v>Shareholding Structure -</v>
      </c>
      <c r="B1" s="74">
        <v>43951</v>
      </c>
      <c r="C1" s="74"/>
      <c r="D1" s="74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</row>
    <row r="2" spans="1:1735" s="12" customFormat="1" ht="12.6" customHeight="1">
      <c r="A2" s="15" t="str">
        <f>Titulos!A4</f>
        <v>TOTAL CAPITAL</v>
      </c>
      <c r="B2" s="16" t="str">
        <f>Titulos!A3</f>
        <v># Shares</v>
      </c>
      <c r="C2" s="51" t="s">
        <v>0</v>
      </c>
      <c r="D2" s="17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</row>
    <row r="3" spans="1:1735" s="13" customFormat="1" ht="12.6" customHeight="1">
      <c r="A3" s="36" t="str">
        <f>Titulos!A5</f>
        <v>Controlling group</v>
      </c>
      <c r="B3" s="39">
        <f>B22+B40</f>
        <v>4793629957</v>
      </c>
      <c r="C3" s="52">
        <f t="shared" ref="C3:C8" si="0">B3/B$18</f>
        <v>0.36748293036702029</v>
      </c>
      <c r="D3" s="44" t="str">
        <f>A2</f>
        <v>TOTAL CAPITAL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</row>
    <row r="4" spans="1:1735" s="11" customFormat="1" ht="12.6" customHeight="1">
      <c r="A4" s="18" t="str">
        <f>Titulos!A6</f>
        <v xml:space="preserve">  Federal Government</v>
      </c>
      <c r="B4" s="40">
        <f>B23</f>
        <v>3740470811</v>
      </c>
      <c r="C4" s="53">
        <f t="shared" si="0"/>
        <v>0.28674703448299249</v>
      </c>
      <c r="E4" s="66"/>
      <c r="F4" s="72"/>
    </row>
    <row r="5" spans="1:1735" s="13" customFormat="1" ht="12.6" customHeight="1">
      <c r="A5" s="18" t="str">
        <f>Titulos!A7</f>
        <v xml:space="preserve">  BNDESPar</v>
      </c>
      <c r="B5" s="40">
        <f>B24+B41</f>
        <v>911910888</v>
      </c>
      <c r="C5" s="53">
        <f t="shared" si="0"/>
        <v>6.9907708430117288E-2</v>
      </c>
      <c r="D5" s="21"/>
      <c r="E5" s="11"/>
      <c r="F5" s="73"/>
    </row>
    <row r="6" spans="1:1735" s="13" customFormat="1" ht="12.6" customHeight="1">
      <c r="A6" s="18" t="str">
        <f>Titulos!A8</f>
        <v xml:space="preserve">  BNDES</v>
      </c>
      <c r="B6" s="40">
        <f>B42</f>
        <v>135248258</v>
      </c>
      <c r="C6" s="53">
        <f t="shared" si="0"/>
        <v>1.0368223376169709E-2</v>
      </c>
      <c r="D6" s="21"/>
      <c r="E6" s="11"/>
      <c r="F6" s="73"/>
    </row>
    <row r="7" spans="1:1735" s="13" customFormat="1" ht="12.6" customHeight="1">
      <c r="A7" s="18" t="str">
        <f>Titulos!A9</f>
        <v xml:space="preserve">  Fundo de Participação Social - FPS</v>
      </c>
      <c r="B7" s="40">
        <f>B25</f>
        <v>6000000</v>
      </c>
      <c r="C7" s="53">
        <f t="shared" si="0"/>
        <v>4.5996407774078873E-4</v>
      </c>
      <c r="D7" s="21"/>
      <c r="E7" s="11"/>
      <c r="F7" s="73"/>
      <c r="G7" s="64"/>
    </row>
    <row r="8" spans="1:1735" s="11" customFormat="1" ht="12.6" customHeight="1">
      <c r="A8" s="37" t="str">
        <f>Titulos!A11</f>
        <v>Non-Brazilian investors *</v>
      </c>
      <c r="B8" s="41">
        <f t="shared" ref="B8:B19" si="1">B26+B43</f>
        <v>5375022416</v>
      </c>
      <c r="C8" s="54">
        <f t="shared" si="0"/>
        <v>0.41205287140191771</v>
      </c>
      <c r="D8" s="20"/>
      <c r="F8" s="72"/>
    </row>
    <row r="9" spans="1:1735" s="11" customFormat="1" ht="12.6" customHeight="1">
      <c r="A9" s="18" t="str">
        <f>Titulos!A12</f>
        <v xml:space="preserve">  NYSE - ADRs</v>
      </c>
      <c r="B9" s="40">
        <f t="shared" si="1"/>
        <v>2370629546</v>
      </c>
      <c r="C9" s="53">
        <f>B9/B$18</f>
        <v>0.1817340721318258</v>
      </c>
      <c r="D9" s="21"/>
      <c r="F9" s="72"/>
    </row>
    <row r="10" spans="1:1735" s="11" customFormat="1" ht="12.6" customHeight="1">
      <c r="A10" s="18" t="str">
        <f>Titulos!A13</f>
        <v xml:space="preserve">  B3</v>
      </c>
      <c r="B10" s="40">
        <f t="shared" si="1"/>
        <v>3004392870</v>
      </c>
      <c r="C10" s="53">
        <f>B10/B$18+0.01%</f>
        <v>0.23041879927009187</v>
      </c>
      <c r="D10" s="21"/>
      <c r="F10" s="72"/>
    </row>
    <row r="11" spans="1:1735" s="11" customFormat="1" ht="12.6" customHeight="1">
      <c r="A11" s="37" t="str">
        <f>Titulos!A14</f>
        <v>Brazilian investors *</v>
      </c>
      <c r="B11" s="41">
        <f t="shared" si="1"/>
        <v>2875548888</v>
      </c>
      <c r="C11" s="54">
        <f t="shared" ref="C11:C19" si="2">B11/B$18</f>
        <v>0.22044153204457842</v>
      </c>
      <c r="D11" s="20"/>
      <c r="E11" s="61"/>
      <c r="F11" s="61"/>
    </row>
    <row r="12" spans="1:1735" s="11" customFormat="1" ht="12.6" customHeight="1">
      <c r="A12" s="18" t="str">
        <f>Titulos!A15</f>
        <v xml:space="preserve">  Institutional investors</v>
      </c>
      <c r="B12" s="40">
        <f t="shared" si="1"/>
        <v>1247477690</v>
      </c>
      <c r="C12" s="53">
        <f>B12/B$18</f>
        <v>9.563248753050993E-2</v>
      </c>
      <c r="D12" s="20"/>
      <c r="E12" s="61"/>
    </row>
    <row r="13" spans="1:1735" s="11" customFormat="1" ht="12.6" customHeight="1">
      <c r="A13" s="29" t="str">
        <f>Titulos!A16</f>
        <v xml:space="preserve">  Retail</v>
      </c>
      <c r="B13" s="41">
        <f t="shared" si="1"/>
        <v>1628071198</v>
      </c>
      <c r="C13" s="54">
        <f t="shared" si="2"/>
        <v>0.1248090445140685</v>
      </c>
      <c r="D13" s="20"/>
    </row>
    <row r="14" spans="1:1735" s="13" customFormat="1" ht="12.6" customHeight="1">
      <c r="A14" s="18" t="str">
        <f>Titulos!A17</f>
        <v xml:space="preserve">    FMP-FGTS/FIA funds</v>
      </c>
      <c r="B14" s="40">
        <f t="shared" si="1"/>
        <v>192802264</v>
      </c>
      <c r="C14" s="53">
        <f t="shared" si="2"/>
        <v>1.4780352591182679E-2</v>
      </c>
      <c r="D14" s="21"/>
      <c r="E14" s="11"/>
    </row>
    <row r="15" spans="1:1735" s="13" customFormat="1" ht="12.6" customHeight="1">
      <c r="A15" s="18" t="str">
        <f>Titulos!A18</f>
        <v xml:space="preserve">    General retail</v>
      </c>
      <c r="B15" s="40">
        <f t="shared" si="1"/>
        <v>1435268934</v>
      </c>
      <c r="C15" s="53">
        <f>B15/B$18</f>
        <v>0.11002869192288584</v>
      </c>
      <c r="D15" s="21"/>
      <c r="E15" s="60"/>
      <c r="F15" s="62"/>
    </row>
    <row r="16" spans="1:1735" s="11" customFormat="1" ht="12.6" customHeight="1">
      <c r="A16" s="22" t="str">
        <f>Titulos!A19</f>
        <v>Total outstanding **</v>
      </c>
      <c r="B16" s="42">
        <f t="shared" si="1"/>
        <v>13044201261</v>
      </c>
      <c r="C16" s="55">
        <f t="shared" si="2"/>
        <v>0.99997733381351639</v>
      </c>
      <c r="D16" s="20"/>
    </row>
    <row r="17" spans="1:1735" s="11" customFormat="1" ht="12.6" customHeight="1">
      <c r="A17" s="18" t="str">
        <f>Titulos!A20</f>
        <v>Shares in treasury</v>
      </c>
      <c r="B17" s="19">
        <f t="shared" si="1"/>
        <v>295669</v>
      </c>
      <c r="C17" s="56">
        <f t="shared" si="2"/>
        <v>2.266618648359021E-5</v>
      </c>
      <c r="D17" s="20"/>
      <c r="F17" s="46"/>
    </row>
    <row r="18" spans="1:1735" s="11" customFormat="1" ht="12.6" customHeight="1">
      <c r="A18" s="22" t="str">
        <f>Titulos!A21</f>
        <v>Total</v>
      </c>
      <c r="B18" s="23">
        <f t="shared" si="1"/>
        <v>13044496930</v>
      </c>
      <c r="C18" s="57">
        <f t="shared" si="2"/>
        <v>1</v>
      </c>
      <c r="D18" s="20"/>
      <c r="F18" s="46"/>
    </row>
    <row r="19" spans="1:1735" s="13" customFormat="1" ht="12.6" customHeight="1">
      <c r="A19" s="24" t="str">
        <f>Titulos!A22</f>
        <v>* Free float</v>
      </c>
      <c r="B19" s="23">
        <f t="shared" si="1"/>
        <v>8250571304</v>
      </c>
      <c r="C19" s="57">
        <f t="shared" si="2"/>
        <v>0.6324944034464961</v>
      </c>
      <c r="D19" s="21"/>
      <c r="F19" s="47"/>
    </row>
    <row r="20" spans="1:1735" ht="12.6" customHeight="1">
      <c r="C20" s="58"/>
      <c r="F20" s="48"/>
    </row>
    <row r="21" spans="1:1735" s="12" customFormat="1" ht="12.6" customHeight="1">
      <c r="A21" s="26" t="str">
        <f>Titulos!A24</f>
        <v>COMMON SHARES (PETR3, PBR-ADR)</v>
      </c>
      <c r="B21" s="16" t="str">
        <f>Titulos!A3</f>
        <v># Shares</v>
      </c>
      <c r="C21" s="51" t="s">
        <v>0</v>
      </c>
      <c r="D21" s="27"/>
      <c r="E21" s="11"/>
      <c r="F21" s="46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1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1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1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1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1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1"/>
      <c r="APL21" s="11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1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1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1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1"/>
      <c r="ARS21" s="11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1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1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1"/>
      <c r="ATM21" s="11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1"/>
      <c r="AUB21" s="11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1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1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1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1"/>
      <c r="AWK21" s="11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1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1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1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1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1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1"/>
      <c r="AZY21" s="11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1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1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1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1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1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1"/>
      <c r="BDM21" s="11"/>
      <c r="BDN21" s="11"/>
      <c r="BDO21" s="11"/>
      <c r="BDP21" s="11"/>
      <c r="BDQ21" s="11"/>
      <c r="BDR21" s="11"/>
      <c r="BDS21" s="11"/>
      <c r="BDT21" s="11"/>
      <c r="BDU21" s="11"/>
      <c r="BDV21" s="11"/>
      <c r="BDW21" s="11"/>
      <c r="BDX21" s="11"/>
      <c r="BDY21" s="11"/>
      <c r="BDZ21" s="11"/>
      <c r="BEA21" s="11"/>
      <c r="BEB21" s="11"/>
      <c r="BEC21" s="11"/>
      <c r="BED21" s="11"/>
      <c r="BEE21" s="11"/>
      <c r="BEF21" s="11"/>
      <c r="BEG21" s="11"/>
      <c r="BEH21" s="11"/>
      <c r="BEI21" s="11"/>
      <c r="BEJ21" s="11"/>
      <c r="BEK21" s="11"/>
      <c r="BEL21" s="11"/>
      <c r="BEM21" s="11"/>
      <c r="BEN21" s="11"/>
      <c r="BEO21" s="11"/>
      <c r="BEP21" s="11"/>
      <c r="BEQ21" s="11"/>
      <c r="BER21" s="11"/>
      <c r="BES21" s="11"/>
      <c r="BET21" s="11"/>
      <c r="BEU21" s="11"/>
      <c r="BEV21" s="11"/>
      <c r="BEW21" s="11"/>
      <c r="BEX21" s="11"/>
      <c r="BEY21" s="11"/>
      <c r="BEZ21" s="11"/>
      <c r="BFA21" s="11"/>
      <c r="BFB21" s="11"/>
      <c r="BFC21" s="11"/>
      <c r="BFD21" s="11"/>
      <c r="BFE21" s="11"/>
      <c r="BFF21" s="11"/>
      <c r="BFG21" s="11"/>
      <c r="BFH21" s="11"/>
      <c r="BFI21" s="11"/>
      <c r="BFJ21" s="11"/>
      <c r="BFK21" s="11"/>
      <c r="BFL21" s="11"/>
      <c r="BFM21" s="11"/>
      <c r="BFN21" s="11"/>
      <c r="BFO21" s="11"/>
      <c r="BFP21" s="11"/>
      <c r="BFQ21" s="11"/>
      <c r="BFR21" s="11"/>
      <c r="BFS21" s="11"/>
      <c r="BFT21" s="11"/>
      <c r="BFU21" s="11"/>
      <c r="BFV21" s="11"/>
      <c r="BFW21" s="11"/>
      <c r="BFX21" s="11"/>
      <c r="BFY21" s="11"/>
      <c r="BFZ21" s="11"/>
      <c r="BGA21" s="11"/>
      <c r="BGB21" s="11"/>
      <c r="BGC21" s="11"/>
      <c r="BGD21" s="11"/>
      <c r="BGE21" s="11"/>
      <c r="BGF21" s="11"/>
      <c r="BGG21" s="11"/>
      <c r="BGH21" s="11"/>
      <c r="BGI21" s="11"/>
      <c r="BGJ21" s="11"/>
      <c r="BGK21" s="11"/>
      <c r="BGL21" s="11"/>
      <c r="BGM21" s="11"/>
      <c r="BGN21" s="11"/>
      <c r="BGO21" s="11"/>
      <c r="BGP21" s="11"/>
      <c r="BGQ21" s="11"/>
      <c r="BGR21" s="11"/>
      <c r="BGS21" s="11"/>
      <c r="BGT21" s="11"/>
      <c r="BGU21" s="11"/>
      <c r="BGV21" s="11"/>
      <c r="BGW21" s="11"/>
      <c r="BGX21" s="11"/>
      <c r="BGY21" s="11"/>
      <c r="BGZ21" s="11"/>
      <c r="BHA21" s="11"/>
      <c r="BHB21" s="11"/>
      <c r="BHC21" s="11"/>
      <c r="BHD21" s="11"/>
      <c r="BHE21" s="11"/>
      <c r="BHF21" s="11"/>
      <c r="BHG21" s="11"/>
      <c r="BHH21" s="11"/>
      <c r="BHI21" s="11"/>
      <c r="BHJ21" s="11"/>
      <c r="BHK21" s="11"/>
      <c r="BHL21" s="11"/>
      <c r="BHM21" s="11"/>
      <c r="BHN21" s="11"/>
      <c r="BHO21" s="11"/>
      <c r="BHP21" s="11"/>
      <c r="BHQ21" s="11"/>
      <c r="BHR21" s="11"/>
      <c r="BHS21" s="11"/>
      <c r="BHT21" s="11"/>
      <c r="BHU21" s="11"/>
      <c r="BHV21" s="11"/>
      <c r="BHW21" s="11"/>
      <c r="BHX21" s="11"/>
      <c r="BHY21" s="11"/>
      <c r="BHZ21" s="11"/>
      <c r="BIA21" s="11"/>
      <c r="BIB21" s="11"/>
      <c r="BIC21" s="11"/>
      <c r="BID21" s="11"/>
      <c r="BIE21" s="11"/>
      <c r="BIF21" s="11"/>
      <c r="BIG21" s="11"/>
      <c r="BIH21" s="11"/>
      <c r="BII21" s="11"/>
      <c r="BIJ21" s="11"/>
      <c r="BIK21" s="11"/>
      <c r="BIL21" s="11"/>
      <c r="BIM21" s="11"/>
      <c r="BIN21" s="11"/>
      <c r="BIO21" s="11"/>
      <c r="BIP21" s="11"/>
      <c r="BIQ21" s="11"/>
      <c r="BIR21" s="11"/>
      <c r="BIS21" s="11"/>
      <c r="BIT21" s="11"/>
      <c r="BIU21" s="11"/>
      <c r="BIV21" s="11"/>
      <c r="BIW21" s="11"/>
      <c r="BIX21" s="11"/>
      <c r="BIY21" s="11"/>
      <c r="BIZ21" s="11"/>
      <c r="BJA21" s="11"/>
      <c r="BJB21" s="11"/>
      <c r="BJC21" s="11"/>
      <c r="BJD21" s="11"/>
      <c r="BJE21" s="11"/>
      <c r="BJF21" s="11"/>
      <c r="BJG21" s="11"/>
      <c r="BJH21" s="11"/>
      <c r="BJI21" s="11"/>
      <c r="BJJ21" s="11"/>
      <c r="BJK21" s="11"/>
      <c r="BJL21" s="11"/>
      <c r="BJM21" s="11"/>
      <c r="BJN21" s="11"/>
      <c r="BJO21" s="11"/>
      <c r="BJP21" s="11"/>
      <c r="BJQ21" s="11"/>
      <c r="BJR21" s="11"/>
      <c r="BJS21" s="11"/>
      <c r="BJT21" s="11"/>
      <c r="BJU21" s="11"/>
      <c r="BJV21" s="11"/>
      <c r="BJW21" s="11"/>
      <c r="BJX21" s="11"/>
      <c r="BJY21" s="11"/>
      <c r="BJZ21" s="11"/>
      <c r="BKA21" s="11"/>
      <c r="BKB21" s="11"/>
      <c r="BKC21" s="11"/>
      <c r="BKD21" s="11"/>
      <c r="BKE21" s="11"/>
      <c r="BKF21" s="11"/>
      <c r="BKG21" s="11"/>
      <c r="BKH21" s="11"/>
      <c r="BKI21" s="11"/>
      <c r="BKJ21" s="11"/>
      <c r="BKK21" s="11"/>
      <c r="BKL21" s="11"/>
      <c r="BKM21" s="11"/>
      <c r="BKN21" s="11"/>
      <c r="BKO21" s="11"/>
      <c r="BKP21" s="11"/>
      <c r="BKQ21" s="11"/>
      <c r="BKR21" s="11"/>
      <c r="BKS21" s="11"/>
      <c r="BKT21" s="11"/>
      <c r="BKU21" s="11"/>
      <c r="BKV21" s="11"/>
      <c r="BKW21" s="11"/>
      <c r="BKX21" s="11"/>
      <c r="BKY21" s="11"/>
      <c r="BKZ21" s="11"/>
      <c r="BLA21" s="11"/>
      <c r="BLB21" s="11"/>
      <c r="BLC21" s="11"/>
      <c r="BLD21" s="11"/>
      <c r="BLE21" s="11"/>
      <c r="BLF21" s="11"/>
      <c r="BLG21" s="11"/>
      <c r="BLH21" s="11"/>
      <c r="BLI21" s="11"/>
      <c r="BLJ21" s="11"/>
      <c r="BLK21" s="11"/>
      <c r="BLL21" s="11"/>
      <c r="BLM21" s="11"/>
      <c r="BLN21" s="11"/>
      <c r="BLO21" s="11"/>
      <c r="BLP21" s="11"/>
      <c r="BLQ21" s="11"/>
      <c r="BLR21" s="11"/>
      <c r="BLS21" s="11"/>
      <c r="BLT21" s="11"/>
      <c r="BLU21" s="11"/>
      <c r="BLV21" s="11"/>
      <c r="BLW21" s="11"/>
      <c r="BLX21" s="11"/>
      <c r="BLY21" s="11"/>
      <c r="BLZ21" s="11"/>
      <c r="BMA21" s="11"/>
      <c r="BMB21" s="11"/>
      <c r="BMC21" s="11"/>
      <c r="BMD21" s="11"/>
      <c r="BME21" s="11"/>
      <c r="BMF21" s="11"/>
      <c r="BMG21" s="11"/>
      <c r="BMH21" s="11"/>
      <c r="BMI21" s="11"/>
      <c r="BMJ21" s="11"/>
      <c r="BMK21" s="11"/>
      <c r="BML21" s="11"/>
      <c r="BMM21" s="11"/>
      <c r="BMN21" s="11"/>
      <c r="BMO21" s="11"/>
      <c r="BMP21" s="11"/>
      <c r="BMQ21" s="11"/>
      <c r="BMR21" s="11"/>
      <c r="BMS21" s="11"/>
      <c r="BMT21" s="11"/>
      <c r="BMU21" s="11"/>
      <c r="BMV21" s="11"/>
      <c r="BMW21" s="11"/>
      <c r="BMX21" s="11"/>
      <c r="BMY21" s="11"/>
      <c r="BMZ21" s="11"/>
      <c r="BNA21" s="11"/>
      <c r="BNB21" s="11"/>
      <c r="BNC21" s="11"/>
      <c r="BND21" s="11"/>
      <c r="BNE21" s="11"/>
      <c r="BNF21" s="11"/>
      <c r="BNG21" s="11"/>
      <c r="BNH21" s="11"/>
      <c r="BNI21" s="11"/>
      <c r="BNJ21" s="11"/>
      <c r="BNK21" s="11"/>
      <c r="BNL21" s="11"/>
      <c r="BNM21" s="11"/>
      <c r="BNN21" s="11"/>
      <c r="BNO21" s="11"/>
      <c r="BNP21" s="11"/>
      <c r="BNQ21" s="11"/>
      <c r="BNR21" s="11"/>
      <c r="BNS21" s="11"/>
    </row>
    <row r="22" spans="1:1735" s="13" customFormat="1" ht="12.6" customHeight="1">
      <c r="A22" s="28" t="str">
        <f>Titulos!A25</f>
        <v>Controlling group</v>
      </c>
      <c r="B22" s="70">
        <f>SUM(B23:B25)</f>
        <v>3758171203</v>
      </c>
      <c r="C22" s="59">
        <f t="shared" ref="C22:C27" si="3">B22/B$36</f>
        <v>0.50496397173501051</v>
      </c>
      <c r="D22" s="44" t="str">
        <f>A21</f>
        <v>COMMON SHARES (PETR3, PBR-ADR)</v>
      </c>
      <c r="E22" s="11"/>
      <c r="F22" s="5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  <c r="BLT22" s="11"/>
      <c r="BLU22" s="11"/>
      <c r="BLV22" s="11"/>
      <c r="BLW22" s="11"/>
      <c r="BLX22" s="11"/>
      <c r="BLY22" s="11"/>
      <c r="BLZ22" s="11"/>
      <c r="BMA22" s="11"/>
      <c r="BMB22" s="11"/>
      <c r="BMC22" s="11"/>
      <c r="BMD22" s="11"/>
      <c r="BME22" s="11"/>
      <c r="BMF22" s="11"/>
      <c r="BMG22" s="11"/>
      <c r="BMH22" s="11"/>
      <c r="BMI22" s="11"/>
      <c r="BMJ22" s="11"/>
      <c r="BMK22" s="11"/>
      <c r="BML22" s="11"/>
      <c r="BMM22" s="11"/>
      <c r="BMN22" s="11"/>
      <c r="BMO22" s="11"/>
      <c r="BMP22" s="11"/>
      <c r="BMQ22" s="11"/>
      <c r="BMR22" s="11"/>
      <c r="BMS22" s="11"/>
      <c r="BMT22" s="11"/>
      <c r="BMU22" s="11"/>
      <c r="BMV22" s="11"/>
      <c r="BMW22" s="11"/>
      <c r="BMX22" s="11"/>
      <c r="BMY22" s="11"/>
      <c r="BMZ22" s="11"/>
      <c r="BNA22" s="11"/>
      <c r="BNB22" s="11"/>
      <c r="BNC22" s="11"/>
      <c r="BND22" s="11"/>
      <c r="BNE22" s="11"/>
      <c r="BNF22" s="11"/>
      <c r="BNG22" s="11"/>
      <c r="BNH22" s="11"/>
      <c r="BNI22" s="11"/>
      <c r="BNJ22" s="11"/>
      <c r="BNK22" s="11"/>
      <c r="BNL22" s="11"/>
      <c r="BNM22" s="11"/>
      <c r="BNN22" s="11"/>
      <c r="BNO22" s="11"/>
      <c r="BNP22" s="11"/>
      <c r="BNQ22" s="11"/>
      <c r="BNR22" s="11"/>
      <c r="BNS22" s="11"/>
    </row>
    <row r="23" spans="1:1735" s="11" customFormat="1" ht="12.6" customHeight="1">
      <c r="A23" s="18" t="str">
        <f>Titulos!A26</f>
        <v xml:space="preserve">  Federal Government</v>
      </c>
      <c r="B23" s="49">
        <v>3740470811</v>
      </c>
      <c r="C23" s="56">
        <f t="shared" si="3"/>
        <v>0.50258567128971632</v>
      </c>
      <c r="F23" s="50"/>
    </row>
    <row r="24" spans="1:1735" s="13" customFormat="1" ht="12.6" customHeight="1">
      <c r="A24" s="18" t="str">
        <f>Titulos!A27</f>
        <v xml:space="preserve">  BNDESPar</v>
      </c>
      <c r="B24" s="49">
        <v>11700392</v>
      </c>
      <c r="C24" s="56">
        <f t="shared" si="3"/>
        <v>1.5721147590243359E-3</v>
      </c>
      <c r="D24" s="21"/>
      <c r="F24" s="50"/>
    </row>
    <row r="25" spans="1:1735" s="13" customFormat="1" ht="12.6" customHeight="1">
      <c r="A25" s="18" t="str">
        <f>Titulos!A29</f>
        <v xml:space="preserve">  Fundo de Participação Social - FPS</v>
      </c>
      <c r="B25" s="49">
        <v>6000000</v>
      </c>
      <c r="C25" s="56">
        <f t="shared" si="3"/>
        <v>8.0618568626982879E-4</v>
      </c>
      <c r="D25" s="21"/>
      <c r="F25" s="50"/>
    </row>
    <row r="26" spans="1:1735" s="11" customFormat="1" ht="12.6" customHeight="1">
      <c r="A26" s="29" t="str">
        <f>Titulos!A31</f>
        <v>Non-Brazilian investors *</v>
      </c>
      <c r="B26" s="70">
        <f>B27+B28</f>
        <v>2844964735</v>
      </c>
      <c r="C26" s="59">
        <f t="shared" si="3"/>
        <v>0.3822616412165728</v>
      </c>
      <c r="D26" s="20"/>
      <c r="F26" s="50"/>
    </row>
    <row r="27" spans="1:1735" s="11" customFormat="1" ht="12.6" customHeight="1">
      <c r="A27" s="18" t="str">
        <f>Titulos!A32</f>
        <v xml:space="preserve">  NYSE - ADRs</v>
      </c>
      <c r="B27" s="49">
        <v>1760716940</v>
      </c>
      <c r="C27" s="56">
        <f t="shared" si="3"/>
        <v>0.23657746576680216</v>
      </c>
      <c r="D27" s="21"/>
      <c r="F27" s="50"/>
    </row>
    <row r="28" spans="1:1735" s="11" customFormat="1" ht="12.6" customHeight="1">
      <c r="A28" s="18" t="str">
        <f>Titulos!A33</f>
        <v xml:space="preserve">  B3</v>
      </c>
      <c r="B28" s="49">
        <v>1084247795</v>
      </c>
      <c r="C28" s="56">
        <f>B28/B$36</f>
        <v>0.14568417544977061</v>
      </c>
      <c r="D28" s="21"/>
      <c r="F28" s="50"/>
    </row>
    <row r="29" spans="1:1735" s="11" customFormat="1" ht="12.6" customHeight="1">
      <c r="A29" s="29" t="str">
        <f>Titulos!A34</f>
        <v>Brazilian investors *</v>
      </c>
      <c r="B29" s="70">
        <f>B30+B31</f>
        <v>839095444</v>
      </c>
      <c r="C29" s="59">
        <f t="shared" ref="C29:C37" si="4">B29/B$36</f>
        <v>0.11274445606117112</v>
      </c>
      <c r="D29" s="20"/>
      <c r="F29" s="50"/>
    </row>
    <row r="30" spans="1:1735" s="11" customFormat="1" ht="12.6" customHeight="1">
      <c r="A30" s="18" t="str">
        <f>Titulos!A35</f>
        <v xml:space="preserve">  Institutional investors</v>
      </c>
      <c r="B30" s="49">
        <v>383643488</v>
      </c>
      <c r="C30" s="56">
        <f>B30/B$36</f>
        <v>5.1547981442705136E-2</v>
      </c>
      <c r="D30" s="20"/>
      <c r="F30" s="50"/>
    </row>
    <row r="31" spans="1:1735" s="11" customFormat="1" ht="12.6" customHeight="1">
      <c r="A31" s="29" t="str">
        <f>Titulos!A36</f>
        <v xml:space="preserve">  Retail</v>
      </c>
      <c r="B31" s="70">
        <f>B32+B33</f>
        <v>455451956</v>
      </c>
      <c r="C31" s="59">
        <f t="shared" si="4"/>
        <v>6.1196474618465981E-2</v>
      </c>
      <c r="D31" s="20"/>
      <c r="F31" s="50"/>
    </row>
    <row r="32" spans="1:1735" s="13" customFormat="1" ht="12.6" customHeight="1">
      <c r="A32" s="18" t="str">
        <f>Titulos!A37</f>
        <v xml:space="preserve">    FMP-FGTS/FIA funds</v>
      </c>
      <c r="B32" s="49">
        <v>175374930</v>
      </c>
      <c r="C32" s="56">
        <f t="shared" si="4"/>
        <v>2.3564126382762198E-2</v>
      </c>
      <c r="D32" s="21"/>
      <c r="F32" s="50"/>
    </row>
    <row r="33" spans="1:1735" s="13" customFormat="1" ht="12.6" customHeight="1">
      <c r="A33" s="18" t="str">
        <f>Titulos!A38</f>
        <v xml:space="preserve">    General retail</v>
      </c>
      <c r="B33" s="49">
        <f>7442454142-B35-B32-B30-B26-B22</f>
        <v>280077026</v>
      </c>
      <c r="C33" s="56">
        <f>B33/B$36</f>
        <v>3.7632348235703779E-2</v>
      </c>
      <c r="D33" s="21"/>
      <c r="F33" s="50"/>
    </row>
    <row r="34" spans="1:1735" s="11" customFormat="1" ht="12.6" customHeight="1">
      <c r="A34" s="22" t="str">
        <f>Titulos!A39</f>
        <v>Total outstanding **</v>
      </c>
      <c r="B34" s="23">
        <f>B22+B26+B29</f>
        <v>7442231382</v>
      </c>
      <c r="C34" s="57">
        <f t="shared" si="4"/>
        <v>0.99997006901275443</v>
      </c>
      <c r="D34" s="20"/>
      <c r="F34" s="50"/>
    </row>
    <row r="35" spans="1:1735" s="11" customFormat="1" ht="12.6" customHeight="1">
      <c r="A35" s="18" t="str">
        <f>Titulos!A40</f>
        <v>Shares in treasury</v>
      </c>
      <c r="B35" s="49">
        <v>222760</v>
      </c>
      <c r="C35" s="56">
        <f t="shared" si="4"/>
        <v>2.9930987245577843E-5</v>
      </c>
      <c r="D35" s="20"/>
      <c r="F35" s="50"/>
    </row>
    <row r="36" spans="1:1735" s="11" customFormat="1" ht="12.6" customHeight="1">
      <c r="A36" s="22" t="str">
        <f>Titulos!A41</f>
        <v>Total</v>
      </c>
      <c r="B36" s="23">
        <f>B34+B35</f>
        <v>7442454142</v>
      </c>
      <c r="C36" s="57">
        <f t="shared" si="4"/>
        <v>1</v>
      </c>
      <c r="D36" s="20"/>
      <c r="F36" s="50"/>
    </row>
    <row r="37" spans="1:1735" s="13" customFormat="1" ht="12.6" customHeight="1">
      <c r="A37" s="24" t="str">
        <f>Titulos!A42</f>
        <v>* Free float</v>
      </c>
      <c r="B37" s="23">
        <f>B26+B29</f>
        <v>3684060179</v>
      </c>
      <c r="C37" s="57">
        <f t="shared" si="4"/>
        <v>0.49500609727774392</v>
      </c>
      <c r="D37" s="21"/>
      <c r="F37" s="50"/>
    </row>
    <row r="38" spans="1:1735" ht="12.6" customHeight="1">
      <c r="C38" s="58"/>
      <c r="F38" s="48"/>
    </row>
    <row r="39" spans="1:1735" s="12" customFormat="1" ht="12.6" customHeight="1">
      <c r="A39" s="26" t="str">
        <f>Titulos!A44</f>
        <v>PREFERRED SHARES (PETR4, PBR/A-ADR)</v>
      </c>
      <c r="B39" s="16" t="str">
        <f>Titulos!A3</f>
        <v># Shares</v>
      </c>
      <c r="C39" s="51" t="s">
        <v>0</v>
      </c>
      <c r="D39" s="27"/>
      <c r="E39" s="11"/>
      <c r="F39" s="46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  <c r="NV39" s="11"/>
      <c r="NW39" s="11"/>
      <c r="NX39" s="11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  <c r="OK39" s="11"/>
      <c r="OL39" s="11"/>
      <c r="OM39" s="11"/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11"/>
      <c r="OZ39" s="11"/>
      <c r="PA39" s="11"/>
      <c r="PB39" s="11"/>
      <c r="PC39" s="11"/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11"/>
      <c r="PQ39" s="11"/>
      <c r="PR39" s="11"/>
      <c r="PS39" s="11"/>
      <c r="PT39" s="11"/>
      <c r="PU39" s="11"/>
      <c r="PV39" s="11"/>
      <c r="PW39" s="11"/>
      <c r="PX39" s="11"/>
      <c r="PY39" s="11"/>
      <c r="PZ39" s="11"/>
      <c r="QA39" s="11"/>
      <c r="QB39" s="11"/>
      <c r="QC39" s="11"/>
      <c r="QD39" s="11"/>
      <c r="QE39" s="11"/>
      <c r="QF39" s="11"/>
      <c r="QG39" s="11"/>
      <c r="QH39" s="11"/>
      <c r="QI39" s="11"/>
      <c r="QJ39" s="11"/>
      <c r="QK39" s="11"/>
      <c r="QL39" s="11"/>
      <c r="QM39" s="11"/>
      <c r="QN39" s="11"/>
      <c r="QO39" s="11"/>
      <c r="QP39" s="11"/>
      <c r="QQ39" s="11"/>
      <c r="QR39" s="11"/>
      <c r="QS39" s="11"/>
      <c r="QT39" s="11"/>
      <c r="QU39" s="11"/>
      <c r="QV39" s="11"/>
      <c r="QW39" s="11"/>
      <c r="QX39" s="11"/>
      <c r="QY39" s="11"/>
      <c r="QZ39" s="11"/>
      <c r="RA39" s="11"/>
      <c r="RB39" s="11"/>
      <c r="RC39" s="11"/>
      <c r="RD39" s="11"/>
      <c r="RE39" s="11"/>
      <c r="RF39" s="11"/>
      <c r="RG39" s="11"/>
      <c r="RH39" s="11"/>
      <c r="RI39" s="11"/>
      <c r="RJ39" s="11"/>
      <c r="RK39" s="11"/>
      <c r="RL39" s="11"/>
      <c r="RM39" s="11"/>
      <c r="RN39" s="11"/>
      <c r="RO39" s="11"/>
      <c r="RP39" s="11"/>
      <c r="RQ39" s="11"/>
      <c r="RR39" s="11"/>
      <c r="RS39" s="11"/>
      <c r="RT39" s="11"/>
      <c r="RU39" s="11"/>
      <c r="RV39" s="11"/>
      <c r="RW39" s="11"/>
      <c r="RX39" s="11"/>
      <c r="RY39" s="11"/>
      <c r="RZ39" s="11"/>
      <c r="SA39" s="11"/>
      <c r="SB39" s="11"/>
      <c r="SC39" s="11"/>
      <c r="SD39" s="11"/>
      <c r="SE39" s="11"/>
      <c r="SF39" s="11"/>
      <c r="SG39" s="11"/>
      <c r="SH39" s="11"/>
      <c r="SI39" s="11"/>
      <c r="SJ39" s="11"/>
      <c r="SK39" s="11"/>
      <c r="SL39" s="11"/>
      <c r="SM39" s="11"/>
      <c r="SN39" s="11"/>
      <c r="SO39" s="11"/>
      <c r="SP39" s="11"/>
      <c r="SQ39" s="11"/>
      <c r="SR39" s="11"/>
      <c r="SS39" s="11"/>
      <c r="ST39" s="11"/>
      <c r="SU39" s="11"/>
      <c r="SV39" s="11"/>
      <c r="SW39" s="11"/>
      <c r="SX39" s="11"/>
      <c r="SY39" s="11"/>
      <c r="SZ39" s="11"/>
      <c r="TA39" s="11"/>
      <c r="TB39" s="11"/>
      <c r="TC39" s="11"/>
      <c r="TD39" s="11"/>
      <c r="TE39" s="11"/>
      <c r="TF39" s="11"/>
      <c r="TG39" s="11"/>
      <c r="TH39" s="11"/>
      <c r="TI39" s="11"/>
      <c r="TJ39" s="11"/>
      <c r="TK39" s="11"/>
      <c r="TL39" s="11"/>
      <c r="TM39" s="11"/>
      <c r="TN39" s="11"/>
      <c r="TO39" s="11"/>
      <c r="TP39" s="11"/>
      <c r="TQ39" s="11"/>
      <c r="TR39" s="11"/>
      <c r="TS39" s="11"/>
      <c r="TT39" s="11"/>
      <c r="TU39" s="11"/>
      <c r="TV39" s="11"/>
      <c r="TW39" s="11"/>
      <c r="TX39" s="11"/>
      <c r="TY39" s="11"/>
      <c r="TZ39" s="11"/>
      <c r="UA39" s="11"/>
      <c r="UB39" s="11"/>
      <c r="UC39" s="11"/>
      <c r="UD39" s="11"/>
      <c r="UE39" s="11"/>
      <c r="UF39" s="11"/>
      <c r="UG39" s="11"/>
      <c r="UH39" s="11"/>
      <c r="UI39" s="11"/>
      <c r="UJ39" s="11"/>
      <c r="UK39" s="11"/>
      <c r="UL39" s="11"/>
      <c r="UM39" s="11"/>
      <c r="UN39" s="11"/>
      <c r="UO39" s="11"/>
      <c r="UP39" s="11"/>
      <c r="UQ39" s="11"/>
      <c r="UR39" s="11"/>
      <c r="US39" s="11"/>
      <c r="UT39" s="11"/>
      <c r="UU39" s="11"/>
      <c r="UV39" s="11"/>
      <c r="UW39" s="11"/>
      <c r="UX39" s="11"/>
      <c r="UY39" s="11"/>
      <c r="UZ39" s="11"/>
      <c r="VA39" s="11"/>
      <c r="VB39" s="11"/>
      <c r="VC39" s="11"/>
      <c r="VD39" s="11"/>
      <c r="VE39" s="11"/>
      <c r="VF39" s="11"/>
      <c r="VG39" s="11"/>
      <c r="VH39" s="11"/>
      <c r="VI39" s="11"/>
      <c r="VJ39" s="11"/>
      <c r="VK39" s="11"/>
      <c r="VL39" s="11"/>
      <c r="VM39" s="11"/>
      <c r="VN39" s="11"/>
      <c r="VO39" s="11"/>
      <c r="VP39" s="11"/>
      <c r="VQ39" s="11"/>
      <c r="VR39" s="11"/>
      <c r="VS39" s="11"/>
      <c r="VT39" s="11"/>
      <c r="VU39" s="11"/>
      <c r="VV39" s="11"/>
      <c r="VW39" s="11"/>
      <c r="VX39" s="11"/>
      <c r="VY39" s="11"/>
      <c r="VZ39" s="11"/>
      <c r="WA39" s="11"/>
      <c r="WB39" s="11"/>
      <c r="WC39" s="11"/>
      <c r="WD39" s="11"/>
      <c r="WE39" s="11"/>
      <c r="WF39" s="11"/>
      <c r="WG39" s="11"/>
      <c r="WH39" s="11"/>
      <c r="WI39" s="11"/>
      <c r="WJ39" s="11"/>
      <c r="WK39" s="11"/>
      <c r="WL39" s="11"/>
      <c r="WM39" s="11"/>
      <c r="WN39" s="11"/>
      <c r="WO39" s="11"/>
      <c r="WP39" s="11"/>
      <c r="WQ39" s="11"/>
      <c r="WR39" s="11"/>
      <c r="WS39" s="11"/>
      <c r="WT39" s="11"/>
      <c r="WU39" s="11"/>
      <c r="WV39" s="11"/>
      <c r="WW39" s="11"/>
      <c r="WX39" s="11"/>
      <c r="WY39" s="11"/>
      <c r="WZ39" s="11"/>
      <c r="XA39" s="11"/>
      <c r="XB39" s="11"/>
      <c r="XC39" s="11"/>
      <c r="XD39" s="11"/>
      <c r="XE39" s="11"/>
      <c r="XF39" s="11"/>
      <c r="XG39" s="11"/>
      <c r="XH39" s="11"/>
      <c r="XI39" s="11"/>
      <c r="XJ39" s="11"/>
      <c r="XK39" s="11"/>
      <c r="XL39" s="11"/>
      <c r="XM39" s="11"/>
      <c r="XN39" s="11"/>
      <c r="XO39" s="11"/>
      <c r="XP39" s="11"/>
      <c r="XQ39" s="11"/>
      <c r="XR39" s="11"/>
      <c r="XS39" s="11"/>
      <c r="XT39" s="11"/>
      <c r="XU39" s="11"/>
      <c r="XV39" s="11"/>
      <c r="XW39" s="11"/>
      <c r="XX39" s="11"/>
      <c r="XY39" s="11"/>
      <c r="XZ39" s="11"/>
      <c r="YA39" s="11"/>
      <c r="YB39" s="11"/>
      <c r="YC39" s="11"/>
      <c r="YD39" s="11"/>
      <c r="YE39" s="11"/>
      <c r="YF39" s="11"/>
      <c r="YG39" s="11"/>
      <c r="YH39" s="11"/>
      <c r="YI39" s="11"/>
      <c r="YJ39" s="11"/>
      <c r="YK39" s="11"/>
      <c r="YL39" s="11"/>
      <c r="YM39" s="11"/>
      <c r="YN39" s="11"/>
      <c r="YO39" s="11"/>
      <c r="YP39" s="11"/>
      <c r="YQ39" s="11"/>
      <c r="YR39" s="11"/>
      <c r="YS39" s="11"/>
      <c r="YT39" s="11"/>
      <c r="YU39" s="11"/>
      <c r="YV39" s="11"/>
      <c r="YW39" s="11"/>
      <c r="YX39" s="11"/>
      <c r="YY39" s="11"/>
      <c r="YZ39" s="11"/>
      <c r="ZA39" s="11"/>
      <c r="ZB39" s="11"/>
      <c r="ZC39" s="11"/>
      <c r="ZD39" s="11"/>
      <c r="ZE39" s="11"/>
      <c r="ZF39" s="11"/>
      <c r="ZG39" s="11"/>
      <c r="ZH39" s="11"/>
      <c r="ZI39" s="11"/>
      <c r="ZJ39" s="11"/>
      <c r="ZK39" s="11"/>
      <c r="ZL39" s="11"/>
      <c r="ZM39" s="11"/>
      <c r="ZN39" s="11"/>
      <c r="ZO39" s="11"/>
      <c r="ZP39" s="11"/>
      <c r="ZQ39" s="11"/>
      <c r="ZR39" s="11"/>
      <c r="ZS39" s="11"/>
      <c r="ZT39" s="11"/>
      <c r="ZU39" s="11"/>
      <c r="ZV39" s="11"/>
      <c r="ZW39" s="11"/>
      <c r="ZX39" s="11"/>
      <c r="ZY39" s="11"/>
      <c r="ZZ39" s="11"/>
      <c r="AAA39" s="11"/>
      <c r="AAB39" s="11"/>
      <c r="AAC39" s="11"/>
      <c r="AAD39" s="11"/>
      <c r="AAE39" s="11"/>
      <c r="AAF39" s="11"/>
      <c r="AAG39" s="11"/>
      <c r="AAH39" s="11"/>
      <c r="AAI39" s="11"/>
      <c r="AAJ39" s="11"/>
      <c r="AAK39" s="11"/>
      <c r="AAL39" s="11"/>
      <c r="AAM39" s="11"/>
      <c r="AAN39" s="11"/>
      <c r="AAO39" s="11"/>
      <c r="AAP39" s="11"/>
      <c r="AAQ39" s="11"/>
      <c r="AAR39" s="11"/>
      <c r="AAS39" s="11"/>
      <c r="AAT39" s="11"/>
      <c r="AAU39" s="11"/>
      <c r="AAV39" s="11"/>
      <c r="AAW39" s="11"/>
      <c r="AAX39" s="11"/>
      <c r="AAY39" s="11"/>
      <c r="AAZ39" s="11"/>
      <c r="ABA39" s="11"/>
      <c r="ABB39" s="11"/>
      <c r="ABC39" s="11"/>
      <c r="ABD39" s="11"/>
      <c r="ABE39" s="11"/>
      <c r="ABF39" s="11"/>
      <c r="ABG39" s="11"/>
      <c r="ABH39" s="11"/>
      <c r="ABI39" s="11"/>
      <c r="ABJ39" s="11"/>
      <c r="ABK39" s="11"/>
      <c r="ABL39" s="11"/>
      <c r="ABM39" s="11"/>
      <c r="ABN39" s="11"/>
      <c r="ABO39" s="11"/>
      <c r="ABP39" s="11"/>
      <c r="ABQ39" s="11"/>
      <c r="ABR39" s="11"/>
      <c r="ABS39" s="11"/>
      <c r="ABT39" s="11"/>
      <c r="ABU39" s="11"/>
      <c r="ABV39" s="11"/>
      <c r="ABW39" s="11"/>
      <c r="ABX39" s="11"/>
      <c r="ABY39" s="11"/>
      <c r="ABZ39" s="11"/>
      <c r="ACA39" s="11"/>
      <c r="ACB39" s="11"/>
      <c r="ACC39" s="11"/>
      <c r="ACD39" s="11"/>
      <c r="ACE39" s="11"/>
      <c r="ACF39" s="11"/>
      <c r="ACG39" s="11"/>
      <c r="ACH39" s="11"/>
      <c r="ACI39" s="11"/>
      <c r="ACJ39" s="11"/>
      <c r="ACK39" s="11"/>
      <c r="ACL39" s="11"/>
      <c r="ACM39" s="11"/>
      <c r="ACN39" s="11"/>
      <c r="ACO39" s="11"/>
      <c r="ACP39" s="11"/>
      <c r="ACQ39" s="11"/>
      <c r="ACR39" s="11"/>
      <c r="ACS39" s="11"/>
      <c r="ACT39" s="11"/>
      <c r="ACU39" s="11"/>
      <c r="ACV39" s="11"/>
      <c r="ACW39" s="11"/>
      <c r="ACX39" s="11"/>
      <c r="ACY39" s="11"/>
      <c r="ACZ39" s="11"/>
      <c r="ADA39" s="11"/>
      <c r="ADB39" s="11"/>
      <c r="ADC39" s="11"/>
      <c r="ADD39" s="11"/>
      <c r="ADE39" s="11"/>
      <c r="ADF39" s="11"/>
      <c r="ADG39" s="11"/>
      <c r="ADH39" s="11"/>
      <c r="ADI39" s="11"/>
      <c r="ADJ39" s="11"/>
      <c r="ADK39" s="11"/>
      <c r="ADL39" s="11"/>
      <c r="ADM39" s="11"/>
      <c r="ADN39" s="11"/>
      <c r="ADO39" s="11"/>
      <c r="ADP39" s="11"/>
      <c r="ADQ39" s="11"/>
      <c r="ADR39" s="11"/>
      <c r="ADS39" s="11"/>
      <c r="ADT39" s="11"/>
      <c r="ADU39" s="11"/>
      <c r="ADV39" s="11"/>
      <c r="ADW39" s="11"/>
      <c r="ADX39" s="11"/>
      <c r="ADY39" s="11"/>
      <c r="ADZ39" s="11"/>
      <c r="AEA39" s="11"/>
      <c r="AEB39" s="11"/>
      <c r="AEC39" s="11"/>
      <c r="AED39" s="11"/>
      <c r="AEE39" s="11"/>
      <c r="AEF39" s="11"/>
      <c r="AEG39" s="11"/>
      <c r="AEH39" s="11"/>
      <c r="AEI39" s="11"/>
      <c r="AEJ39" s="11"/>
      <c r="AEK39" s="11"/>
      <c r="AEL39" s="11"/>
      <c r="AEM39" s="11"/>
      <c r="AEN39" s="11"/>
      <c r="AEO39" s="11"/>
      <c r="AEP39" s="11"/>
      <c r="AEQ39" s="11"/>
      <c r="AER39" s="11"/>
      <c r="AES39" s="11"/>
      <c r="AET39" s="11"/>
      <c r="AEU39" s="11"/>
      <c r="AEV39" s="11"/>
      <c r="AEW39" s="11"/>
      <c r="AEX39" s="11"/>
      <c r="AEY39" s="11"/>
      <c r="AEZ39" s="11"/>
      <c r="AFA39" s="11"/>
      <c r="AFB39" s="11"/>
      <c r="AFC39" s="11"/>
      <c r="AFD39" s="11"/>
      <c r="AFE39" s="11"/>
      <c r="AFF39" s="11"/>
      <c r="AFG39" s="11"/>
      <c r="AFH39" s="11"/>
      <c r="AFI39" s="11"/>
      <c r="AFJ39" s="11"/>
      <c r="AFK39" s="11"/>
      <c r="AFL39" s="11"/>
      <c r="AFM39" s="11"/>
      <c r="AFN39" s="11"/>
      <c r="AFO39" s="11"/>
      <c r="AFP39" s="11"/>
      <c r="AFQ39" s="11"/>
      <c r="AFR39" s="11"/>
      <c r="AFS39" s="11"/>
      <c r="AFT39" s="11"/>
      <c r="AFU39" s="11"/>
      <c r="AFV39" s="11"/>
      <c r="AFW39" s="11"/>
      <c r="AFX39" s="11"/>
      <c r="AFY39" s="11"/>
      <c r="AFZ39" s="11"/>
      <c r="AGA39" s="11"/>
      <c r="AGB39" s="11"/>
      <c r="AGC39" s="11"/>
      <c r="AGD39" s="11"/>
      <c r="AGE39" s="11"/>
      <c r="AGF39" s="11"/>
      <c r="AGG39" s="11"/>
      <c r="AGH39" s="11"/>
      <c r="AGI39" s="11"/>
      <c r="AGJ39" s="11"/>
      <c r="AGK39" s="11"/>
      <c r="AGL39" s="11"/>
      <c r="AGM39" s="11"/>
      <c r="AGN39" s="11"/>
      <c r="AGO39" s="11"/>
      <c r="AGP39" s="11"/>
      <c r="AGQ39" s="11"/>
      <c r="AGR39" s="11"/>
      <c r="AGS39" s="11"/>
      <c r="AGT39" s="11"/>
      <c r="AGU39" s="11"/>
      <c r="AGV39" s="11"/>
      <c r="AGW39" s="11"/>
      <c r="AGX39" s="11"/>
      <c r="AGY39" s="11"/>
      <c r="AGZ39" s="11"/>
      <c r="AHA39" s="11"/>
      <c r="AHB39" s="11"/>
      <c r="AHC39" s="11"/>
      <c r="AHD39" s="11"/>
      <c r="AHE39" s="11"/>
      <c r="AHF39" s="11"/>
      <c r="AHG39" s="11"/>
      <c r="AHH39" s="11"/>
      <c r="AHI39" s="11"/>
      <c r="AHJ39" s="11"/>
      <c r="AHK39" s="11"/>
      <c r="AHL39" s="11"/>
      <c r="AHM39" s="11"/>
      <c r="AHN39" s="11"/>
      <c r="AHO39" s="11"/>
      <c r="AHP39" s="11"/>
      <c r="AHQ39" s="11"/>
      <c r="AHR39" s="11"/>
      <c r="AHS39" s="11"/>
      <c r="AHT39" s="11"/>
      <c r="AHU39" s="11"/>
      <c r="AHV39" s="11"/>
      <c r="AHW39" s="11"/>
      <c r="AHX39" s="11"/>
      <c r="AHY39" s="11"/>
      <c r="AHZ39" s="11"/>
      <c r="AIA39" s="11"/>
      <c r="AIB39" s="11"/>
      <c r="AIC39" s="11"/>
      <c r="AID39" s="11"/>
      <c r="AIE39" s="11"/>
      <c r="AIF39" s="11"/>
      <c r="AIG39" s="11"/>
      <c r="AIH39" s="11"/>
      <c r="AII39" s="11"/>
      <c r="AIJ39" s="11"/>
      <c r="AIK39" s="11"/>
      <c r="AIL39" s="11"/>
      <c r="AIM39" s="11"/>
      <c r="AIN39" s="11"/>
      <c r="AIO39" s="11"/>
      <c r="AIP39" s="11"/>
      <c r="AIQ39" s="11"/>
      <c r="AIR39" s="11"/>
      <c r="AIS39" s="11"/>
      <c r="AIT39" s="11"/>
      <c r="AIU39" s="11"/>
      <c r="AIV39" s="11"/>
      <c r="AIW39" s="11"/>
      <c r="AIX39" s="11"/>
      <c r="AIY39" s="11"/>
      <c r="AIZ39" s="11"/>
      <c r="AJA39" s="11"/>
      <c r="AJB39" s="11"/>
      <c r="AJC39" s="11"/>
      <c r="AJD39" s="11"/>
      <c r="AJE39" s="11"/>
      <c r="AJF39" s="11"/>
      <c r="AJG39" s="11"/>
      <c r="AJH39" s="11"/>
      <c r="AJI39" s="11"/>
      <c r="AJJ39" s="11"/>
      <c r="AJK39" s="11"/>
      <c r="AJL39" s="11"/>
      <c r="AJM39" s="11"/>
      <c r="AJN39" s="11"/>
      <c r="AJO39" s="11"/>
      <c r="AJP39" s="11"/>
      <c r="AJQ39" s="11"/>
      <c r="AJR39" s="11"/>
      <c r="AJS39" s="11"/>
      <c r="AJT39" s="11"/>
      <c r="AJU39" s="11"/>
      <c r="AJV39" s="11"/>
      <c r="AJW39" s="11"/>
      <c r="AJX39" s="11"/>
      <c r="AJY39" s="11"/>
      <c r="AJZ39" s="11"/>
      <c r="AKA39" s="11"/>
      <c r="AKB39" s="11"/>
      <c r="AKC39" s="11"/>
      <c r="AKD39" s="11"/>
      <c r="AKE39" s="11"/>
      <c r="AKF39" s="11"/>
      <c r="AKG39" s="11"/>
      <c r="AKH39" s="11"/>
      <c r="AKI39" s="11"/>
      <c r="AKJ39" s="11"/>
      <c r="AKK39" s="11"/>
      <c r="AKL39" s="11"/>
      <c r="AKM39" s="11"/>
      <c r="AKN39" s="11"/>
      <c r="AKO39" s="11"/>
      <c r="AKP39" s="11"/>
      <c r="AKQ39" s="11"/>
      <c r="AKR39" s="11"/>
      <c r="AKS39" s="11"/>
      <c r="AKT39" s="11"/>
      <c r="AKU39" s="11"/>
      <c r="AKV39" s="11"/>
      <c r="AKW39" s="11"/>
      <c r="AKX39" s="11"/>
      <c r="AKY39" s="11"/>
      <c r="AKZ39" s="11"/>
      <c r="ALA39" s="11"/>
      <c r="ALB39" s="11"/>
      <c r="ALC39" s="11"/>
      <c r="ALD39" s="11"/>
      <c r="ALE39" s="11"/>
      <c r="ALF39" s="11"/>
      <c r="ALG39" s="11"/>
      <c r="ALH39" s="11"/>
      <c r="ALI39" s="11"/>
      <c r="ALJ39" s="11"/>
      <c r="ALK39" s="11"/>
      <c r="ALL39" s="11"/>
      <c r="ALM39" s="11"/>
      <c r="ALN39" s="11"/>
      <c r="ALO39" s="11"/>
      <c r="ALP39" s="11"/>
      <c r="ALQ39" s="11"/>
      <c r="ALR39" s="11"/>
      <c r="ALS39" s="11"/>
      <c r="ALT39" s="11"/>
      <c r="ALU39" s="11"/>
      <c r="ALV39" s="11"/>
      <c r="ALW39" s="11"/>
      <c r="ALX39" s="11"/>
      <c r="ALY39" s="11"/>
      <c r="ALZ39" s="11"/>
      <c r="AMA39" s="11"/>
      <c r="AMB39" s="11"/>
      <c r="AMC39" s="11"/>
      <c r="AMD39" s="11"/>
      <c r="AME39" s="11"/>
      <c r="AMF39" s="11"/>
      <c r="AMG39" s="11"/>
      <c r="AMH39" s="11"/>
      <c r="AMI39" s="11"/>
      <c r="AMJ39" s="11"/>
      <c r="AMK39" s="11"/>
      <c r="AML39" s="11"/>
      <c r="AMM39" s="11"/>
      <c r="AMN39" s="11"/>
      <c r="AMO39" s="11"/>
      <c r="AMP39" s="11"/>
      <c r="AMQ39" s="11"/>
      <c r="AMR39" s="11"/>
      <c r="AMS39" s="11"/>
      <c r="AMT39" s="11"/>
      <c r="AMU39" s="11"/>
      <c r="AMV39" s="11"/>
      <c r="AMW39" s="11"/>
      <c r="AMX39" s="11"/>
      <c r="AMY39" s="11"/>
      <c r="AMZ39" s="11"/>
      <c r="ANA39" s="11"/>
      <c r="ANB39" s="11"/>
      <c r="ANC39" s="11"/>
      <c r="AND39" s="11"/>
      <c r="ANE39" s="11"/>
      <c r="ANF39" s="11"/>
      <c r="ANG39" s="11"/>
      <c r="ANH39" s="11"/>
      <c r="ANI39" s="11"/>
      <c r="ANJ39" s="11"/>
      <c r="ANK39" s="11"/>
      <c r="ANL39" s="11"/>
      <c r="ANM39" s="11"/>
      <c r="ANN39" s="11"/>
      <c r="ANO39" s="11"/>
      <c r="ANP39" s="11"/>
      <c r="ANQ39" s="11"/>
      <c r="ANR39" s="11"/>
      <c r="ANS39" s="11"/>
      <c r="ANT39" s="11"/>
      <c r="ANU39" s="11"/>
      <c r="ANV39" s="11"/>
      <c r="ANW39" s="11"/>
      <c r="ANX39" s="11"/>
      <c r="ANY39" s="11"/>
      <c r="ANZ39" s="11"/>
      <c r="AOA39" s="11"/>
      <c r="AOB39" s="11"/>
      <c r="AOC39" s="11"/>
      <c r="AOD39" s="11"/>
      <c r="AOE39" s="11"/>
      <c r="AOF39" s="11"/>
      <c r="AOG39" s="11"/>
      <c r="AOH39" s="11"/>
      <c r="AOI39" s="11"/>
      <c r="AOJ39" s="11"/>
      <c r="AOK39" s="11"/>
      <c r="AOL39" s="11"/>
      <c r="AOM39" s="11"/>
      <c r="AON39" s="11"/>
      <c r="AOO39" s="11"/>
      <c r="AOP39" s="11"/>
      <c r="AOQ39" s="11"/>
      <c r="AOR39" s="11"/>
      <c r="AOS39" s="11"/>
      <c r="AOT39" s="11"/>
      <c r="AOU39" s="11"/>
      <c r="AOV39" s="11"/>
      <c r="AOW39" s="11"/>
      <c r="AOX39" s="11"/>
      <c r="AOY39" s="11"/>
      <c r="AOZ39" s="11"/>
      <c r="APA39" s="11"/>
      <c r="APB39" s="11"/>
      <c r="APC39" s="11"/>
      <c r="APD39" s="11"/>
      <c r="APE39" s="11"/>
      <c r="APF39" s="11"/>
      <c r="APG39" s="11"/>
      <c r="APH39" s="11"/>
      <c r="API39" s="11"/>
      <c r="APJ39" s="11"/>
      <c r="APK39" s="11"/>
      <c r="APL39" s="11"/>
      <c r="APM39" s="11"/>
      <c r="APN39" s="11"/>
      <c r="APO39" s="11"/>
      <c r="APP39" s="11"/>
      <c r="APQ39" s="11"/>
      <c r="APR39" s="11"/>
      <c r="APS39" s="11"/>
      <c r="APT39" s="11"/>
      <c r="APU39" s="11"/>
      <c r="APV39" s="11"/>
      <c r="APW39" s="11"/>
      <c r="APX39" s="11"/>
      <c r="APY39" s="11"/>
      <c r="APZ39" s="11"/>
      <c r="AQA39" s="11"/>
      <c r="AQB39" s="11"/>
      <c r="AQC39" s="11"/>
      <c r="AQD39" s="11"/>
      <c r="AQE39" s="11"/>
      <c r="AQF39" s="11"/>
      <c r="AQG39" s="11"/>
      <c r="AQH39" s="11"/>
      <c r="AQI39" s="11"/>
      <c r="AQJ39" s="11"/>
      <c r="AQK39" s="11"/>
      <c r="AQL39" s="11"/>
      <c r="AQM39" s="11"/>
      <c r="AQN39" s="11"/>
      <c r="AQO39" s="11"/>
      <c r="AQP39" s="11"/>
      <c r="AQQ39" s="11"/>
      <c r="AQR39" s="11"/>
      <c r="AQS39" s="11"/>
      <c r="AQT39" s="11"/>
      <c r="AQU39" s="11"/>
      <c r="AQV39" s="11"/>
      <c r="AQW39" s="11"/>
      <c r="AQX39" s="11"/>
      <c r="AQY39" s="11"/>
      <c r="AQZ39" s="11"/>
      <c r="ARA39" s="11"/>
      <c r="ARB39" s="11"/>
      <c r="ARC39" s="11"/>
      <c r="ARD39" s="11"/>
      <c r="ARE39" s="11"/>
      <c r="ARF39" s="11"/>
      <c r="ARG39" s="11"/>
      <c r="ARH39" s="11"/>
      <c r="ARI39" s="11"/>
      <c r="ARJ39" s="11"/>
      <c r="ARK39" s="11"/>
      <c r="ARL39" s="11"/>
      <c r="ARM39" s="11"/>
      <c r="ARN39" s="11"/>
      <c r="ARO39" s="11"/>
      <c r="ARP39" s="11"/>
      <c r="ARQ39" s="11"/>
      <c r="ARR39" s="11"/>
      <c r="ARS39" s="11"/>
      <c r="ART39" s="11"/>
      <c r="ARU39" s="11"/>
      <c r="ARV39" s="11"/>
      <c r="ARW39" s="11"/>
      <c r="ARX39" s="11"/>
      <c r="ARY39" s="11"/>
      <c r="ARZ39" s="11"/>
      <c r="ASA39" s="11"/>
      <c r="ASB39" s="11"/>
      <c r="ASC39" s="11"/>
      <c r="ASD39" s="11"/>
      <c r="ASE39" s="11"/>
      <c r="ASF39" s="11"/>
      <c r="ASG39" s="11"/>
      <c r="ASH39" s="11"/>
      <c r="ASI39" s="11"/>
      <c r="ASJ39" s="11"/>
      <c r="ASK39" s="11"/>
      <c r="ASL39" s="11"/>
      <c r="ASM39" s="11"/>
      <c r="ASN39" s="11"/>
      <c r="ASO39" s="11"/>
      <c r="ASP39" s="11"/>
      <c r="ASQ39" s="11"/>
      <c r="ASR39" s="11"/>
      <c r="ASS39" s="11"/>
      <c r="AST39" s="11"/>
      <c r="ASU39" s="11"/>
      <c r="ASV39" s="11"/>
      <c r="ASW39" s="11"/>
      <c r="ASX39" s="11"/>
      <c r="ASY39" s="11"/>
      <c r="ASZ39" s="11"/>
      <c r="ATA39" s="11"/>
      <c r="ATB39" s="11"/>
      <c r="ATC39" s="11"/>
      <c r="ATD39" s="11"/>
      <c r="ATE39" s="11"/>
      <c r="ATF39" s="11"/>
      <c r="ATG39" s="11"/>
      <c r="ATH39" s="11"/>
      <c r="ATI39" s="11"/>
      <c r="ATJ39" s="11"/>
      <c r="ATK39" s="11"/>
      <c r="ATL39" s="11"/>
      <c r="ATM39" s="11"/>
      <c r="ATN39" s="11"/>
      <c r="ATO39" s="11"/>
      <c r="ATP39" s="11"/>
      <c r="ATQ39" s="11"/>
      <c r="ATR39" s="11"/>
      <c r="ATS39" s="11"/>
      <c r="ATT39" s="11"/>
      <c r="ATU39" s="11"/>
      <c r="ATV39" s="11"/>
      <c r="ATW39" s="11"/>
      <c r="ATX39" s="11"/>
      <c r="ATY39" s="11"/>
      <c r="ATZ39" s="11"/>
      <c r="AUA39" s="11"/>
      <c r="AUB39" s="11"/>
      <c r="AUC39" s="11"/>
      <c r="AUD39" s="11"/>
      <c r="AUE39" s="11"/>
      <c r="AUF39" s="11"/>
      <c r="AUG39" s="11"/>
      <c r="AUH39" s="11"/>
      <c r="AUI39" s="11"/>
      <c r="AUJ39" s="11"/>
      <c r="AUK39" s="11"/>
      <c r="AUL39" s="11"/>
      <c r="AUM39" s="11"/>
      <c r="AUN39" s="11"/>
      <c r="AUO39" s="11"/>
      <c r="AUP39" s="11"/>
      <c r="AUQ39" s="11"/>
      <c r="AUR39" s="11"/>
      <c r="AUS39" s="11"/>
      <c r="AUT39" s="11"/>
      <c r="AUU39" s="11"/>
      <c r="AUV39" s="11"/>
      <c r="AUW39" s="11"/>
      <c r="AUX39" s="11"/>
      <c r="AUY39" s="11"/>
      <c r="AUZ39" s="11"/>
      <c r="AVA39" s="11"/>
      <c r="AVB39" s="11"/>
      <c r="AVC39" s="11"/>
      <c r="AVD39" s="11"/>
      <c r="AVE39" s="11"/>
      <c r="AVF39" s="11"/>
      <c r="AVG39" s="11"/>
      <c r="AVH39" s="11"/>
      <c r="AVI39" s="11"/>
      <c r="AVJ39" s="11"/>
      <c r="AVK39" s="11"/>
      <c r="AVL39" s="11"/>
      <c r="AVM39" s="11"/>
      <c r="AVN39" s="11"/>
      <c r="AVO39" s="11"/>
      <c r="AVP39" s="11"/>
      <c r="AVQ39" s="11"/>
      <c r="AVR39" s="11"/>
      <c r="AVS39" s="11"/>
      <c r="AVT39" s="11"/>
      <c r="AVU39" s="11"/>
      <c r="AVV39" s="11"/>
      <c r="AVW39" s="11"/>
      <c r="AVX39" s="11"/>
      <c r="AVY39" s="11"/>
      <c r="AVZ39" s="11"/>
      <c r="AWA39" s="11"/>
      <c r="AWB39" s="11"/>
      <c r="AWC39" s="11"/>
      <c r="AWD39" s="11"/>
      <c r="AWE39" s="11"/>
      <c r="AWF39" s="11"/>
      <c r="AWG39" s="11"/>
      <c r="AWH39" s="11"/>
      <c r="AWI39" s="11"/>
      <c r="AWJ39" s="11"/>
      <c r="AWK39" s="11"/>
      <c r="AWL39" s="11"/>
      <c r="AWM39" s="11"/>
      <c r="AWN39" s="11"/>
      <c r="AWO39" s="11"/>
      <c r="AWP39" s="11"/>
      <c r="AWQ39" s="11"/>
      <c r="AWR39" s="11"/>
      <c r="AWS39" s="11"/>
      <c r="AWT39" s="11"/>
      <c r="AWU39" s="11"/>
      <c r="AWV39" s="11"/>
      <c r="AWW39" s="11"/>
      <c r="AWX39" s="11"/>
      <c r="AWY39" s="11"/>
      <c r="AWZ39" s="11"/>
      <c r="AXA39" s="11"/>
      <c r="AXB39" s="11"/>
      <c r="AXC39" s="11"/>
      <c r="AXD39" s="11"/>
      <c r="AXE39" s="11"/>
      <c r="AXF39" s="11"/>
      <c r="AXG39" s="11"/>
      <c r="AXH39" s="11"/>
      <c r="AXI39" s="11"/>
      <c r="AXJ39" s="11"/>
      <c r="AXK39" s="11"/>
      <c r="AXL39" s="11"/>
      <c r="AXM39" s="11"/>
      <c r="AXN39" s="11"/>
      <c r="AXO39" s="11"/>
      <c r="AXP39" s="11"/>
      <c r="AXQ39" s="11"/>
      <c r="AXR39" s="11"/>
      <c r="AXS39" s="11"/>
      <c r="AXT39" s="11"/>
      <c r="AXU39" s="11"/>
      <c r="AXV39" s="11"/>
      <c r="AXW39" s="11"/>
      <c r="AXX39" s="11"/>
      <c r="AXY39" s="11"/>
      <c r="AXZ39" s="11"/>
      <c r="AYA39" s="11"/>
      <c r="AYB39" s="11"/>
      <c r="AYC39" s="11"/>
      <c r="AYD39" s="11"/>
      <c r="AYE39" s="11"/>
      <c r="AYF39" s="11"/>
      <c r="AYG39" s="11"/>
      <c r="AYH39" s="11"/>
      <c r="AYI39" s="11"/>
      <c r="AYJ39" s="11"/>
      <c r="AYK39" s="11"/>
      <c r="AYL39" s="11"/>
      <c r="AYM39" s="11"/>
      <c r="AYN39" s="11"/>
      <c r="AYO39" s="11"/>
      <c r="AYP39" s="11"/>
      <c r="AYQ39" s="11"/>
      <c r="AYR39" s="11"/>
      <c r="AYS39" s="11"/>
      <c r="AYT39" s="11"/>
      <c r="AYU39" s="11"/>
      <c r="AYV39" s="11"/>
      <c r="AYW39" s="11"/>
      <c r="AYX39" s="11"/>
      <c r="AYY39" s="11"/>
      <c r="AYZ39" s="11"/>
      <c r="AZA39" s="11"/>
      <c r="AZB39" s="11"/>
      <c r="AZC39" s="11"/>
      <c r="AZD39" s="11"/>
      <c r="AZE39" s="11"/>
      <c r="AZF39" s="11"/>
      <c r="AZG39" s="11"/>
      <c r="AZH39" s="11"/>
      <c r="AZI39" s="11"/>
      <c r="AZJ39" s="11"/>
      <c r="AZK39" s="11"/>
      <c r="AZL39" s="11"/>
      <c r="AZM39" s="11"/>
      <c r="AZN39" s="11"/>
      <c r="AZO39" s="11"/>
      <c r="AZP39" s="11"/>
      <c r="AZQ39" s="11"/>
      <c r="AZR39" s="11"/>
      <c r="AZS39" s="11"/>
      <c r="AZT39" s="11"/>
      <c r="AZU39" s="11"/>
      <c r="AZV39" s="11"/>
      <c r="AZW39" s="11"/>
      <c r="AZX39" s="11"/>
      <c r="AZY39" s="11"/>
      <c r="AZZ39" s="11"/>
      <c r="BAA39" s="11"/>
      <c r="BAB39" s="11"/>
      <c r="BAC39" s="11"/>
      <c r="BAD39" s="11"/>
      <c r="BAE39" s="11"/>
      <c r="BAF39" s="11"/>
      <c r="BAG39" s="11"/>
      <c r="BAH39" s="11"/>
      <c r="BAI39" s="11"/>
      <c r="BAJ39" s="11"/>
      <c r="BAK39" s="11"/>
      <c r="BAL39" s="11"/>
      <c r="BAM39" s="11"/>
      <c r="BAN39" s="11"/>
      <c r="BAO39" s="11"/>
      <c r="BAP39" s="11"/>
      <c r="BAQ39" s="11"/>
      <c r="BAR39" s="11"/>
      <c r="BAS39" s="11"/>
      <c r="BAT39" s="11"/>
      <c r="BAU39" s="11"/>
      <c r="BAV39" s="11"/>
      <c r="BAW39" s="11"/>
      <c r="BAX39" s="11"/>
      <c r="BAY39" s="11"/>
      <c r="BAZ39" s="11"/>
      <c r="BBA39" s="11"/>
      <c r="BBB39" s="11"/>
      <c r="BBC39" s="11"/>
      <c r="BBD39" s="11"/>
      <c r="BBE39" s="11"/>
      <c r="BBF39" s="11"/>
      <c r="BBG39" s="11"/>
      <c r="BBH39" s="11"/>
      <c r="BBI39" s="11"/>
      <c r="BBJ39" s="11"/>
      <c r="BBK39" s="11"/>
      <c r="BBL39" s="11"/>
      <c r="BBM39" s="11"/>
      <c r="BBN39" s="11"/>
      <c r="BBO39" s="11"/>
      <c r="BBP39" s="11"/>
      <c r="BBQ39" s="11"/>
      <c r="BBR39" s="11"/>
      <c r="BBS39" s="11"/>
      <c r="BBT39" s="11"/>
      <c r="BBU39" s="11"/>
      <c r="BBV39" s="11"/>
      <c r="BBW39" s="11"/>
      <c r="BBX39" s="11"/>
      <c r="BBY39" s="11"/>
      <c r="BBZ39" s="11"/>
      <c r="BCA39" s="11"/>
      <c r="BCB39" s="11"/>
      <c r="BCC39" s="11"/>
      <c r="BCD39" s="11"/>
      <c r="BCE39" s="11"/>
      <c r="BCF39" s="11"/>
      <c r="BCG39" s="11"/>
      <c r="BCH39" s="11"/>
      <c r="BCI39" s="11"/>
      <c r="BCJ39" s="11"/>
      <c r="BCK39" s="11"/>
      <c r="BCL39" s="11"/>
      <c r="BCM39" s="11"/>
      <c r="BCN39" s="11"/>
      <c r="BCO39" s="11"/>
      <c r="BCP39" s="11"/>
      <c r="BCQ39" s="11"/>
      <c r="BCR39" s="11"/>
      <c r="BCS39" s="11"/>
      <c r="BCT39" s="11"/>
      <c r="BCU39" s="11"/>
      <c r="BCV39" s="11"/>
      <c r="BCW39" s="11"/>
      <c r="BCX39" s="11"/>
      <c r="BCY39" s="11"/>
      <c r="BCZ39" s="11"/>
      <c r="BDA39" s="11"/>
      <c r="BDB39" s="11"/>
      <c r="BDC39" s="11"/>
      <c r="BDD39" s="11"/>
      <c r="BDE39" s="11"/>
      <c r="BDF39" s="11"/>
      <c r="BDG39" s="11"/>
      <c r="BDH39" s="11"/>
      <c r="BDI39" s="11"/>
      <c r="BDJ39" s="11"/>
      <c r="BDK39" s="11"/>
      <c r="BDL39" s="11"/>
      <c r="BDM39" s="11"/>
      <c r="BDN39" s="11"/>
      <c r="BDO39" s="11"/>
      <c r="BDP39" s="11"/>
      <c r="BDQ39" s="11"/>
      <c r="BDR39" s="11"/>
      <c r="BDS39" s="11"/>
      <c r="BDT39" s="11"/>
      <c r="BDU39" s="11"/>
      <c r="BDV39" s="11"/>
      <c r="BDW39" s="11"/>
      <c r="BDX39" s="11"/>
      <c r="BDY39" s="11"/>
      <c r="BDZ39" s="11"/>
      <c r="BEA39" s="11"/>
      <c r="BEB39" s="11"/>
      <c r="BEC39" s="11"/>
      <c r="BED39" s="11"/>
      <c r="BEE39" s="11"/>
      <c r="BEF39" s="11"/>
      <c r="BEG39" s="11"/>
      <c r="BEH39" s="11"/>
      <c r="BEI39" s="11"/>
      <c r="BEJ39" s="11"/>
      <c r="BEK39" s="11"/>
      <c r="BEL39" s="11"/>
      <c r="BEM39" s="11"/>
      <c r="BEN39" s="11"/>
      <c r="BEO39" s="11"/>
      <c r="BEP39" s="11"/>
      <c r="BEQ39" s="11"/>
      <c r="BER39" s="11"/>
      <c r="BES39" s="11"/>
      <c r="BET39" s="11"/>
      <c r="BEU39" s="11"/>
      <c r="BEV39" s="11"/>
      <c r="BEW39" s="11"/>
      <c r="BEX39" s="11"/>
      <c r="BEY39" s="11"/>
      <c r="BEZ39" s="11"/>
      <c r="BFA39" s="11"/>
      <c r="BFB39" s="11"/>
      <c r="BFC39" s="11"/>
      <c r="BFD39" s="11"/>
      <c r="BFE39" s="11"/>
      <c r="BFF39" s="11"/>
      <c r="BFG39" s="11"/>
      <c r="BFH39" s="11"/>
      <c r="BFI39" s="11"/>
      <c r="BFJ39" s="11"/>
      <c r="BFK39" s="11"/>
      <c r="BFL39" s="11"/>
      <c r="BFM39" s="11"/>
      <c r="BFN39" s="11"/>
      <c r="BFO39" s="11"/>
      <c r="BFP39" s="11"/>
      <c r="BFQ39" s="11"/>
      <c r="BFR39" s="11"/>
      <c r="BFS39" s="11"/>
      <c r="BFT39" s="11"/>
      <c r="BFU39" s="11"/>
      <c r="BFV39" s="11"/>
      <c r="BFW39" s="11"/>
      <c r="BFX39" s="11"/>
      <c r="BFY39" s="11"/>
      <c r="BFZ39" s="11"/>
      <c r="BGA39" s="11"/>
      <c r="BGB39" s="11"/>
      <c r="BGC39" s="11"/>
      <c r="BGD39" s="11"/>
      <c r="BGE39" s="11"/>
      <c r="BGF39" s="11"/>
      <c r="BGG39" s="11"/>
      <c r="BGH39" s="11"/>
      <c r="BGI39" s="11"/>
      <c r="BGJ39" s="11"/>
      <c r="BGK39" s="11"/>
      <c r="BGL39" s="11"/>
      <c r="BGM39" s="11"/>
      <c r="BGN39" s="11"/>
      <c r="BGO39" s="11"/>
      <c r="BGP39" s="11"/>
      <c r="BGQ39" s="11"/>
      <c r="BGR39" s="11"/>
      <c r="BGS39" s="11"/>
      <c r="BGT39" s="11"/>
      <c r="BGU39" s="11"/>
      <c r="BGV39" s="11"/>
      <c r="BGW39" s="11"/>
      <c r="BGX39" s="11"/>
      <c r="BGY39" s="11"/>
      <c r="BGZ39" s="11"/>
      <c r="BHA39" s="11"/>
      <c r="BHB39" s="11"/>
      <c r="BHC39" s="11"/>
      <c r="BHD39" s="11"/>
      <c r="BHE39" s="11"/>
      <c r="BHF39" s="11"/>
      <c r="BHG39" s="11"/>
      <c r="BHH39" s="11"/>
      <c r="BHI39" s="11"/>
      <c r="BHJ39" s="11"/>
      <c r="BHK39" s="11"/>
      <c r="BHL39" s="11"/>
      <c r="BHM39" s="11"/>
      <c r="BHN39" s="11"/>
      <c r="BHO39" s="11"/>
      <c r="BHP39" s="11"/>
      <c r="BHQ39" s="11"/>
      <c r="BHR39" s="11"/>
      <c r="BHS39" s="11"/>
      <c r="BHT39" s="11"/>
      <c r="BHU39" s="11"/>
      <c r="BHV39" s="11"/>
      <c r="BHW39" s="11"/>
      <c r="BHX39" s="11"/>
      <c r="BHY39" s="11"/>
      <c r="BHZ39" s="11"/>
      <c r="BIA39" s="11"/>
      <c r="BIB39" s="11"/>
      <c r="BIC39" s="11"/>
      <c r="BID39" s="11"/>
      <c r="BIE39" s="11"/>
      <c r="BIF39" s="11"/>
      <c r="BIG39" s="11"/>
      <c r="BIH39" s="11"/>
      <c r="BII39" s="11"/>
      <c r="BIJ39" s="11"/>
      <c r="BIK39" s="11"/>
      <c r="BIL39" s="11"/>
      <c r="BIM39" s="11"/>
      <c r="BIN39" s="11"/>
      <c r="BIO39" s="11"/>
      <c r="BIP39" s="11"/>
      <c r="BIQ39" s="11"/>
      <c r="BIR39" s="11"/>
      <c r="BIS39" s="11"/>
      <c r="BIT39" s="11"/>
      <c r="BIU39" s="11"/>
      <c r="BIV39" s="11"/>
      <c r="BIW39" s="11"/>
      <c r="BIX39" s="11"/>
      <c r="BIY39" s="11"/>
      <c r="BIZ39" s="11"/>
      <c r="BJA39" s="11"/>
      <c r="BJB39" s="11"/>
      <c r="BJC39" s="11"/>
      <c r="BJD39" s="11"/>
      <c r="BJE39" s="11"/>
      <c r="BJF39" s="11"/>
      <c r="BJG39" s="11"/>
      <c r="BJH39" s="11"/>
      <c r="BJI39" s="11"/>
      <c r="BJJ39" s="11"/>
      <c r="BJK39" s="11"/>
      <c r="BJL39" s="11"/>
      <c r="BJM39" s="11"/>
      <c r="BJN39" s="11"/>
      <c r="BJO39" s="11"/>
      <c r="BJP39" s="11"/>
      <c r="BJQ39" s="11"/>
      <c r="BJR39" s="11"/>
      <c r="BJS39" s="11"/>
      <c r="BJT39" s="11"/>
      <c r="BJU39" s="11"/>
      <c r="BJV39" s="11"/>
      <c r="BJW39" s="11"/>
      <c r="BJX39" s="11"/>
      <c r="BJY39" s="11"/>
      <c r="BJZ39" s="11"/>
      <c r="BKA39" s="11"/>
      <c r="BKB39" s="11"/>
      <c r="BKC39" s="11"/>
      <c r="BKD39" s="11"/>
      <c r="BKE39" s="11"/>
      <c r="BKF39" s="11"/>
      <c r="BKG39" s="11"/>
      <c r="BKH39" s="11"/>
      <c r="BKI39" s="11"/>
      <c r="BKJ39" s="11"/>
      <c r="BKK39" s="11"/>
      <c r="BKL39" s="11"/>
      <c r="BKM39" s="11"/>
      <c r="BKN39" s="11"/>
      <c r="BKO39" s="11"/>
      <c r="BKP39" s="11"/>
      <c r="BKQ39" s="11"/>
      <c r="BKR39" s="11"/>
      <c r="BKS39" s="11"/>
      <c r="BKT39" s="11"/>
      <c r="BKU39" s="11"/>
      <c r="BKV39" s="11"/>
      <c r="BKW39" s="11"/>
      <c r="BKX39" s="11"/>
      <c r="BKY39" s="11"/>
      <c r="BKZ39" s="11"/>
      <c r="BLA39" s="11"/>
      <c r="BLB39" s="11"/>
      <c r="BLC39" s="11"/>
      <c r="BLD39" s="11"/>
      <c r="BLE39" s="11"/>
      <c r="BLF39" s="11"/>
      <c r="BLG39" s="11"/>
      <c r="BLH39" s="11"/>
      <c r="BLI39" s="11"/>
      <c r="BLJ39" s="11"/>
      <c r="BLK39" s="11"/>
      <c r="BLL39" s="11"/>
      <c r="BLM39" s="11"/>
      <c r="BLN39" s="11"/>
      <c r="BLO39" s="11"/>
      <c r="BLP39" s="11"/>
      <c r="BLQ39" s="11"/>
      <c r="BLR39" s="11"/>
      <c r="BLS39" s="11"/>
      <c r="BLT39" s="11"/>
      <c r="BLU39" s="11"/>
      <c r="BLV39" s="11"/>
      <c r="BLW39" s="11"/>
      <c r="BLX39" s="11"/>
      <c r="BLY39" s="11"/>
      <c r="BLZ39" s="11"/>
      <c r="BMA39" s="11"/>
      <c r="BMB39" s="11"/>
      <c r="BMC39" s="11"/>
      <c r="BMD39" s="11"/>
      <c r="BME39" s="11"/>
      <c r="BMF39" s="11"/>
      <c r="BMG39" s="11"/>
      <c r="BMH39" s="11"/>
      <c r="BMI39" s="11"/>
      <c r="BMJ39" s="11"/>
      <c r="BMK39" s="11"/>
      <c r="BML39" s="11"/>
      <c r="BMM39" s="11"/>
      <c r="BMN39" s="11"/>
      <c r="BMO39" s="11"/>
      <c r="BMP39" s="11"/>
      <c r="BMQ39" s="11"/>
      <c r="BMR39" s="11"/>
      <c r="BMS39" s="11"/>
      <c r="BMT39" s="11"/>
      <c r="BMU39" s="11"/>
      <c r="BMV39" s="11"/>
      <c r="BMW39" s="11"/>
      <c r="BMX39" s="11"/>
      <c r="BMY39" s="11"/>
      <c r="BMZ39" s="11"/>
      <c r="BNA39" s="11"/>
      <c r="BNB39" s="11"/>
      <c r="BNC39" s="11"/>
      <c r="BND39" s="11"/>
      <c r="BNE39" s="11"/>
      <c r="BNF39" s="11"/>
      <c r="BNG39" s="11"/>
      <c r="BNH39" s="11"/>
      <c r="BNI39" s="11"/>
      <c r="BNJ39" s="11"/>
      <c r="BNK39" s="11"/>
      <c r="BNL39" s="11"/>
      <c r="BNM39" s="11"/>
      <c r="BNN39" s="11"/>
      <c r="BNO39" s="11"/>
      <c r="BNP39" s="11"/>
      <c r="BNQ39" s="11"/>
      <c r="BNR39" s="11"/>
      <c r="BNS39" s="11"/>
    </row>
    <row r="40" spans="1:1735" s="13" customFormat="1" ht="12.6" customHeight="1">
      <c r="A40" s="28" t="str">
        <f>Titulos!A45</f>
        <v>Controlling group</v>
      </c>
      <c r="B40" s="70">
        <f>SUM(B41:B42)</f>
        <v>1035458754</v>
      </c>
      <c r="C40" s="59">
        <f>B40/B$53</f>
        <v>0.18483592382015201</v>
      </c>
      <c r="D40" s="44" t="str">
        <f>A39</f>
        <v>PREFERRED SHARES (PETR4, PBR/A-ADR)</v>
      </c>
      <c r="E40" s="11"/>
      <c r="F40" s="63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11"/>
      <c r="MU40" s="11"/>
      <c r="MV40" s="11"/>
      <c r="MW40" s="11"/>
      <c r="MX40" s="11"/>
      <c r="MY40" s="11"/>
      <c r="MZ40" s="11"/>
      <c r="NA40" s="11"/>
      <c r="NB40" s="11"/>
      <c r="NC40" s="11"/>
      <c r="ND40" s="11"/>
      <c r="NE40" s="11"/>
      <c r="NF40" s="11"/>
      <c r="NG40" s="11"/>
      <c r="NH40" s="11"/>
      <c r="NI40" s="11"/>
      <c r="NJ40" s="11"/>
      <c r="NK40" s="11"/>
      <c r="NL40" s="11"/>
      <c r="NM40" s="11"/>
      <c r="NN40" s="11"/>
      <c r="NO40" s="11"/>
      <c r="NP40" s="11"/>
      <c r="NQ40" s="11"/>
      <c r="NR40" s="11"/>
      <c r="NS40" s="11"/>
      <c r="NT40" s="11"/>
      <c r="NU40" s="11"/>
      <c r="NV40" s="11"/>
      <c r="NW40" s="11"/>
      <c r="NX40" s="11"/>
      <c r="NY40" s="11"/>
      <c r="NZ40" s="11"/>
      <c r="OA40" s="11"/>
      <c r="OB40" s="11"/>
      <c r="OC40" s="11"/>
      <c r="OD40" s="11"/>
      <c r="OE40" s="11"/>
      <c r="OF40" s="11"/>
      <c r="OG40" s="11"/>
      <c r="OH40" s="11"/>
      <c r="OI40" s="11"/>
      <c r="OJ40" s="11"/>
      <c r="OK40" s="11"/>
      <c r="OL40" s="11"/>
      <c r="OM40" s="11"/>
      <c r="ON40" s="11"/>
      <c r="OO40" s="11"/>
      <c r="OP40" s="11"/>
      <c r="OQ40" s="11"/>
      <c r="OR40" s="11"/>
      <c r="OS40" s="11"/>
      <c r="OT40" s="11"/>
      <c r="OU40" s="11"/>
      <c r="OV40" s="11"/>
      <c r="OW40" s="11"/>
      <c r="OX40" s="11"/>
      <c r="OY40" s="11"/>
      <c r="OZ40" s="11"/>
      <c r="PA40" s="11"/>
      <c r="PB40" s="11"/>
      <c r="PC40" s="11"/>
      <c r="PD40" s="11"/>
      <c r="PE40" s="11"/>
      <c r="PF40" s="11"/>
      <c r="PG40" s="11"/>
      <c r="PH40" s="11"/>
      <c r="PI40" s="11"/>
      <c r="PJ40" s="11"/>
      <c r="PK40" s="11"/>
      <c r="PL40" s="11"/>
      <c r="PM40" s="11"/>
      <c r="PN40" s="11"/>
      <c r="PO40" s="11"/>
      <c r="PP40" s="11"/>
      <c r="PQ40" s="11"/>
      <c r="PR40" s="11"/>
      <c r="PS40" s="11"/>
      <c r="PT40" s="11"/>
      <c r="PU40" s="11"/>
      <c r="PV40" s="11"/>
      <c r="PW40" s="11"/>
      <c r="PX40" s="11"/>
      <c r="PY40" s="11"/>
      <c r="PZ40" s="11"/>
      <c r="QA40" s="11"/>
      <c r="QB40" s="11"/>
      <c r="QC40" s="11"/>
      <c r="QD40" s="11"/>
      <c r="QE40" s="11"/>
      <c r="QF40" s="11"/>
      <c r="QG40" s="11"/>
      <c r="QH40" s="11"/>
      <c r="QI40" s="11"/>
      <c r="QJ40" s="11"/>
      <c r="QK40" s="11"/>
      <c r="QL40" s="11"/>
      <c r="QM40" s="11"/>
      <c r="QN40" s="11"/>
      <c r="QO40" s="11"/>
      <c r="QP40" s="11"/>
      <c r="QQ40" s="11"/>
      <c r="QR40" s="11"/>
      <c r="QS40" s="11"/>
      <c r="QT40" s="11"/>
      <c r="QU40" s="11"/>
      <c r="QV40" s="11"/>
      <c r="QW40" s="11"/>
      <c r="QX40" s="11"/>
      <c r="QY40" s="11"/>
      <c r="QZ40" s="11"/>
      <c r="RA40" s="11"/>
      <c r="RB40" s="11"/>
      <c r="RC40" s="11"/>
      <c r="RD40" s="11"/>
      <c r="RE40" s="11"/>
      <c r="RF40" s="11"/>
      <c r="RG40" s="11"/>
      <c r="RH40" s="11"/>
      <c r="RI40" s="11"/>
      <c r="RJ40" s="11"/>
      <c r="RK40" s="11"/>
      <c r="RL40" s="11"/>
      <c r="RM40" s="11"/>
      <c r="RN40" s="11"/>
      <c r="RO40" s="11"/>
      <c r="RP40" s="11"/>
      <c r="RQ40" s="11"/>
      <c r="RR40" s="11"/>
      <c r="RS40" s="11"/>
      <c r="RT40" s="11"/>
      <c r="RU40" s="11"/>
      <c r="RV40" s="11"/>
      <c r="RW40" s="11"/>
      <c r="RX40" s="11"/>
      <c r="RY40" s="11"/>
      <c r="RZ40" s="11"/>
      <c r="SA40" s="11"/>
      <c r="SB40" s="11"/>
      <c r="SC40" s="11"/>
      <c r="SD40" s="11"/>
      <c r="SE40" s="11"/>
      <c r="SF40" s="11"/>
      <c r="SG40" s="11"/>
      <c r="SH40" s="11"/>
      <c r="SI40" s="11"/>
      <c r="SJ40" s="11"/>
      <c r="SK40" s="11"/>
      <c r="SL40" s="11"/>
      <c r="SM40" s="11"/>
      <c r="SN40" s="11"/>
      <c r="SO40" s="11"/>
      <c r="SP40" s="11"/>
      <c r="SQ40" s="11"/>
      <c r="SR40" s="11"/>
      <c r="SS40" s="11"/>
      <c r="ST40" s="11"/>
      <c r="SU40" s="11"/>
      <c r="SV40" s="11"/>
      <c r="SW40" s="11"/>
      <c r="SX40" s="11"/>
      <c r="SY40" s="11"/>
      <c r="SZ40" s="11"/>
      <c r="TA40" s="11"/>
      <c r="TB40" s="11"/>
      <c r="TC40" s="11"/>
      <c r="TD40" s="11"/>
      <c r="TE40" s="11"/>
      <c r="TF40" s="11"/>
      <c r="TG40" s="11"/>
      <c r="TH40" s="11"/>
      <c r="TI40" s="11"/>
      <c r="TJ40" s="11"/>
      <c r="TK40" s="11"/>
      <c r="TL40" s="11"/>
      <c r="TM40" s="11"/>
      <c r="TN40" s="11"/>
      <c r="TO40" s="11"/>
      <c r="TP40" s="11"/>
      <c r="TQ40" s="11"/>
      <c r="TR40" s="11"/>
      <c r="TS40" s="11"/>
      <c r="TT40" s="11"/>
      <c r="TU40" s="11"/>
      <c r="TV40" s="11"/>
      <c r="TW40" s="11"/>
      <c r="TX40" s="11"/>
      <c r="TY40" s="11"/>
      <c r="TZ40" s="11"/>
      <c r="UA40" s="11"/>
      <c r="UB40" s="11"/>
      <c r="UC40" s="11"/>
      <c r="UD40" s="11"/>
      <c r="UE40" s="11"/>
      <c r="UF40" s="11"/>
      <c r="UG40" s="11"/>
      <c r="UH40" s="11"/>
      <c r="UI40" s="11"/>
      <c r="UJ40" s="11"/>
      <c r="UK40" s="11"/>
      <c r="UL40" s="11"/>
      <c r="UM40" s="11"/>
      <c r="UN40" s="11"/>
      <c r="UO40" s="11"/>
      <c r="UP40" s="11"/>
      <c r="UQ40" s="11"/>
      <c r="UR40" s="11"/>
      <c r="US40" s="11"/>
      <c r="UT40" s="11"/>
      <c r="UU40" s="11"/>
      <c r="UV40" s="11"/>
      <c r="UW40" s="11"/>
      <c r="UX40" s="11"/>
      <c r="UY40" s="11"/>
      <c r="UZ40" s="11"/>
      <c r="VA40" s="11"/>
      <c r="VB40" s="11"/>
      <c r="VC40" s="11"/>
      <c r="VD40" s="11"/>
      <c r="VE40" s="11"/>
      <c r="VF40" s="11"/>
      <c r="VG40" s="11"/>
      <c r="VH40" s="11"/>
      <c r="VI40" s="11"/>
      <c r="VJ40" s="11"/>
      <c r="VK40" s="11"/>
      <c r="VL40" s="11"/>
      <c r="VM40" s="11"/>
      <c r="VN40" s="11"/>
      <c r="VO40" s="11"/>
      <c r="VP40" s="11"/>
      <c r="VQ40" s="11"/>
      <c r="VR40" s="11"/>
      <c r="VS40" s="11"/>
      <c r="VT40" s="11"/>
      <c r="VU40" s="11"/>
      <c r="VV40" s="11"/>
      <c r="VW40" s="11"/>
      <c r="VX40" s="11"/>
      <c r="VY40" s="11"/>
      <c r="VZ40" s="11"/>
      <c r="WA40" s="11"/>
      <c r="WB40" s="11"/>
      <c r="WC40" s="11"/>
      <c r="WD40" s="11"/>
      <c r="WE40" s="11"/>
      <c r="WF40" s="11"/>
      <c r="WG40" s="11"/>
      <c r="WH40" s="11"/>
      <c r="WI40" s="11"/>
      <c r="WJ40" s="11"/>
      <c r="WK40" s="11"/>
      <c r="WL40" s="11"/>
      <c r="WM40" s="11"/>
      <c r="WN40" s="11"/>
      <c r="WO40" s="11"/>
      <c r="WP40" s="11"/>
      <c r="WQ40" s="11"/>
      <c r="WR40" s="11"/>
      <c r="WS40" s="11"/>
      <c r="WT40" s="11"/>
      <c r="WU40" s="11"/>
      <c r="WV40" s="11"/>
      <c r="WW40" s="11"/>
      <c r="WX40" s="11"/>
      <c r="WY40" s="11"/>
      <c r="WZ40" s="11"/>
      <c r="XA40" s="11"/>
      <c r="XB40" s="11"/>
      <c r="XC40" s="11"/>
      <c r="XD40" s="11"/>
      <c r="XE40" s="11"/>
      <c r="XF40" s="11"/>
      <c r="XG40" s="11"/>
      <c r="XH40" s="11"/>
      <c r="XI40" s="11"/>
      <c r="XJ40" s="11"/>
      <c r="XK40" s="11"/>
      <c r="XL40" s="11"/>
      <c r="XM40" s="11"/>
      <c r="XN40" s="11"/>
      <c r="XO40" s="11"/>
      <c r="XP40" s="11"/>
      <c r="XQ40" s="11"/>
      <c r="XR40" s="11"/>
      <c r="XS40" s="11"/>
      <c r="XT40" s="11"/>
      <c r="XU40" s="11"/>
      <c r="XV40" s="11"/>
      <c r="XW40" s="11"/>
      <c r="XX40" s="11"/>
      <c r="XY40" s="11"/>
      <c r="XZ40" s="11"/>
      <c r="YA40" s="11"/>
      <c r="YB40" s="11"/>
      <c r="YC40" s="11"/>
      <c r="YD40" s="11"/>
      <c r="YE40" s="11"/>
      <c r="YF40" s="11"/>
      <c r="YG40" s="11"/>
      <c r="YH40" s="11"/>
      <c r="YI40" s="11"/>
      <c r="YJ40" s="11"/>
      <c r="YK40" s="11"/>
      <c r="YL40" s="11"/>
      <c r="YM40" s="11"/>
      <c r="YN40" s="11"/>
      <c r="YO40" s="11"/>
      <c r="YP40" s="11"/>
      <c r="YQ40" s="11"/>
      <c r="YR40" s="11"/>
      <c r="YS40" s="11"/>
      <c r="YT40" s="11"/>
      <c r="YU40" s="11"/>
      <c r="YV40" s="11"/>
      <c r="YW40" s="11"/>
      <c r="YX40" s="11"/>
      <c r="YY40" s="11"/>
      <c r="YZ40" s="11"/>
      <c r="ZA40" s="11"/>
      <c r="ZB40" s="11"/>
      <c r="ZC40" s="11"/>
      <c r="ZD40" s="11"/>
      <c r="ZE40" s="11"/>
      <c r="ZF40" s="11"/>
      <c r="ZG40" s="11"/>
      <c r="ZH40" s="11"/>
      <c r="ZI40" s="11"/>
      <c r="ZJ40" s="11"/>
      <c r="ZK40" s="11"/>
      <c r="ZL40" s="11"/>
      <c r="ZM40" s="11"/>
      <c r="ZN40" s="11"/>
      <c r="ZO40" s="11"/>
      <c r="ZP40" s="11"/>
      <c r="ZQ40" s="11"/>
      <c r="ZR40" s="11"/>
      <c r="ZS40" s="11"/>
      <c r="ZT40" s="11"/>
      <c r="ZU40" s="11"/>
      <c r="ZV40" s="11"/>
      <c r="ZW40" s="11"/>
      <c r="ZX40" s="11"/>
      <c r="ZY40" s="11"/>
      <c r="ZZ40" s="11"/>
      <c r="AAA40" s="11"/>
      <c r="AAB40" s="11"/>
      <c r="AAC40" s="11"/>
      <c r="AAD40" s="11"/>
      <c r="AAE40" s="11"/>
      <c r="AAF40" s="11"/>
      <c r="AAG40" s="11"/>
      <c r="AAH40" s="11"/>
      <c r="AAI40" s="11"/>
      <c r="AAJ40" s="11"/>
      <c r="AAK40" s="11"/>
      <c r="AAL40" s="11"/>
      <c r="AAM40" s="11"/>
      <c r="AAN40" s="11"/>
      <c r="AAO40" s="11"/>
      <c r="AAP40" s="11"/>
      <c r="AAQ40" s="11"/>
      <c r="AAR40" s="11"/>
      <c r="AAS40" s="11"/>
      <c r="AAT40" s="11"/>
      <c r="AAU40" s="11"/>
      <c r="AAV40" s="11"/>
      <c r="AAW40" s="11"/>
      <c r="AAX40" s="11"/>
      <c r="AAY40" s="11"/>
      <c r="AAZ40" s="11"/>
      <c r="ABA40" s="11"/>
      <c r="ABB40" s="11"/>
      <c r="ABC40" s="11"/>
      <c r="ABD40" s="11"/>
      <c r="ABE40" s="11"/>
      <c r="ABF40" s="11"/>
      <c r="ABG40" s="11"/>
      <c r="ABH40" s="11"/>
      <c r="ABI40" s="11"/>
      <c r="ABJ40" s="11"/>
      <c r="ABK40" s="11"/>
      <c r="ABL40" s="11"/>
      <c r="ABM40" s="11"/>
      <c r="ABN40" s="11"/>
      <c r="ABO40" s="11"/>
      <c r="ABP40" s="11"/>
      <c r="ABQ40" s="11"/>
      <c r="ABR40" s="11"/>
      <c r="ABS40" s="11"/>
      <c r="ABT40" s="11"/>
      <c r="ABU40" s="11"/>
      <c r="ABV40" s="11"/>
      <c r="ABW40" s="11"/>
      <c r="ABX40" s="11"/>
      <c r="ABY40" s="11"/>
      <c r="ABZ40" s="11"/>
      <c r="ACA40" s="11"/>
      <c r="ACB40" s="11"/>
      <c r="ACC40" s="11"/>
      <c r="ACD40" s="11"/>
      <c r="ACE40" s="11"/>
      <c r="ACF40" s="11"/>
      <c r="ACG40" s="11"/>
      <c r="ACH40" s="11"/>
      <c r="ACI40" s="11"/>
      <c r="ACJ40" s="11"/>
      <c r="ACK40" s="11"/>
      <c r="ACL40" s="11"/>
      <c r="ACM40" s="11"/>
      <c r="ACN40" s="11"/>
      <c r="ACO40" s="11"/>
      <c r="ACP40" s="11"/>
      <c r="ACQ40" s="11"/>
      <c r="ACR40" s="11"/>
      <c r="ACS40" s="11"/>
      <c r="ACT40" s="11"/>
      <c r="ACU40" s="11"/>
      <c r="ACV40" s="11"/>
      <c r="ACW40" s="11"/>
      <c r="ACX40" s="11"/>
      <c r="ACY40" s="11"/>
      <c r="ACZ40" s="11"/>
      <c r="ADA40" s="11"/>
      <c r="ADB40" s="11"/>
      <c r="ADC40" s="11"/>
      <c r="ADD40" s="11"/>
      <c r="ADE40" s="11"/>
      <c r="ADF40" s="11"/>
      <c r="ADG40" s="11"/>
      <c r="ADH40" s="11"/>
      <c r="ADI40" s="11"/>
      <c r="ADJ40" s="11"/>
      <c r="ADK40" s="11"/>
      <c r="ADL40" s="11"/>
      <c r="ADM40" s="11"/>
      <c r="ADN40" s="11"/>
      <c r="ADO40" s="11"/>
      <c r="ADP40" s="11"/>
      <c r="ADQ40" s="11"/>
      <c r="ADR40" s="11"/>
      <c r="ADS40" s="11"/>
      <c r="ADT40" s="11"/>
      <c r="ADU40" s="11"/>
      <c r="ADV40" s="11"/>
      <c r="ADW40" s="11"/>
      <c r="ADX40" s="11"/>
      <c r="ADY40" s="11"/>
      <c r="ADZ40" s="11"/>
      <c r="AEA40" s="11"/>
      <c r="AEB40" s="11"/>
      <c r="AEC40" s="11"/>
      <c r="AED40" s="11"/>
      <c r="AEE40" s="11"/>
      <c r="AEF40" s="11"/>
      <c r="AEG40" s="11"/>
      <c r="AEH40" s="11"/>
      <c r="AEI40" s="11"/>
      <c r="AEJ40" s="11"/>
      <c r="AEK40" s="11"/>
      <c r="AEL40" s="11"/>
      <c r="AEM40" s="11"/>
      <c r="AEN40" s="11"/>
      <c r="AEO40" s="11"/>
      <c r="AEP40" s="11"/>
      <c r="AEQ40" s="11"/>
      <c r="AER40" s="11"/>
      <c r="AES40" s="11"/>
      <c r="AET40" s="11"/>
      <c r="AEU40" s="11"/>
      <c r="AEV40" s="11"/>
      <c r="AEW40" s="11"/>
      <c r="AEX40" s="11"/>
      <c r="AEY40" s="11"/>
      <c r="AEZ40" s="11"/>
      <c r="AFA40" s="11"/>
      <c r="AFB40" s="11"/>
      <c r="AFC40" s="11"/>
      <c r="AFD40" s="11"/>
      <c r="AFE40" s="11"/>
      <c r="AFF40" s="11"/>
      <c r="AFG40" s="11"/>
      <c r="AFH40" s="11"/>
      <c r="AFI40" s="11"/>
      <c r="AFJ40" s="11"/>
      <c r="AFK40" s="11"/>
      <c r="AFL40" s="11"/>
      <c r="AFM40" s="11"/>
      <c r="AFN40" s="11"/>
      <c r="AFO40" s="11"/>
      <c r="AFP40" s="11"/>
      <c r="AFQ40" s="11"/>
      <c r="AFR40" s="11"/>
      <c r="AFS40" s="11"/>
      <c r="AFT40" s="11"/>
      <c r="AFU40" s="11"/>
      <c r="AFV40" s="11"/>
      <c r="AFW40" s="11"/>
      <c r="AFX40" s="11"/>
      <c r="AFY40" s="11"/>
      <c r="AFZ40" s="11"/>
      <c r="AGA40" s="11"/>
      <c r="AGB40" s="11"/>
      <c r="AGC40" s="11"/>
      <c r="AGD40" s="11"/>
      <c r="AGE40" s="11"/>
      <c r="AGF40" s="11"/>
      <c r="AGG40" s="11"/>
      <c r="AGH40" s="11"/>
      <c r="AGI40" s="11"/>
      <c r="AGJ40" s="11"/>
      <c r="AGK40" s="11"/>
      <c r="AGL40" s="11"/>
      <c r="AGM40" s="11"/>
      <c r="AGN40" s="11"/>
      <c r="AGO40" s="11"/>
      <c r="AGP40" s="11"/>
      <c r="AGQ40" s="11"/>
      <c r="AGR40" s="11"/>
      <c r="AGS40" s="11"/>
      <c r="AGT40" s="11"/>
      <c r="AGU40" s="11"/>
      <c r="AGV40" s="11"/>
      <c r="AGW40" s="11"/>
      <c r="AGX40" s="11"/>
      <c r="AGY40" s="11"/>
      <c r="AGZ40" s="11"/>
      <c r="AHA40" s="11"/>
      <c r="AHB40" s="11"/>
      <c r="AHC40" s="11"/>
      <c r="AHD40" s="11"/>
      <c r="AHE40" s="11"/>
      <c r="AHF40" s="11"/>
      <c r="AHG40" s="11"/>
      <c r="AHH40" s="11"/>
      <c r="AHI40" s="11"/>
      <c r="AHJ40" s="11"/>
      <c r="AHK40" s="11"/>
      <c r="AHL40" s="11"/>
      <c r="AHM40" s="11"/>
      <c r="AHN40" s="11"/>
      <c r="AHO40" s="11"/>
      <c r="AHP40" s="11"/>
      <c r="AHQ40" s="11"/>
      <c r="AHR40" s="11"/>
      <c r="AHS40" s="11"/>
      <c r="AHT40" s="11"/>
      <c r="AHU40" s="11"/>
      <c r="AHV40" s="11"/>
      <c r="AHW40" s="11"/>
      <c r="AHX40" s="11"/>
      <c r="AHY40" s="11"/>
      <c r="AHZ40" s="11"/>
      <c r="AIA40" s="11"/>
      <c r="AIB40" s="11"/>
      <c r="AIC40" s="11"/>
      <c r="AID40" s="11"/>
      <c r="AIE40" s="11"/>
      <c r="AIF40" s="11"/>
      <c r="AIG40" s="11"/>
      <c r="AIH40" s="11"/>
      <c r="AII40" s="11"/>
      <c r="AIJ40" s="11"/>
      <c r="AIK40" s="11"/>
      <c r="AIL40" s="11"/>
      <c r="AIM40" s="11"/>
      <c r="AIN40" s="11"/>
      <c r="AIO40" s="11"/>
      <c r="AIP40" s="11"/>
      <c r="AIQ40" s="11"/>
      <c r="AIR40" s="11"/>
      <c r="AIS40" s="11"/>
      <c r="AIT40" s="11"/>
      <c r="AIU40" s="11"/>
      <c r="AIV40" s="11"/>
      <c r="AIW40" s="11"/>
      <c r="AIX40" s="11"/>
      <c r="AIY40" s="11"/>
      <c r="AIZ40" s="11"/>
      <c r="AJA40" s="11"/>
      <c r="AJB40" s="11"/>
      <c r="AJC40" s="11"/>
      <c r="AJD40" s="11"/>
      <c r="AJE40" s="11"/>
      <c r="AJF40" s="11"/>
      <c r="AJG40" s="11"/>
      <c r="AJH40" s="11"/>
      <c r="AJI40" s="11"/>
      <c r="AJJ40" s="11"/>
      <c r="AJK40" s="11"/>
      <c r="AJL40" s="11"/>
      <c r="AJM40" s="11"/>
      <c r="AJN40" s="11"/>
      <c r="AJO40" s="11"/>
      <c r="AJP40" s="11"/>
      <c r="AJQ40" s="11"/>
      <c r="AJR40" s="11"/>
      <c r="AJS40" s="11"/>
      <c r="AJT40" s="11"/>
      <c r="AJU40" s="11"/>
      <c r="AJV40" s="11"/>
      <c r="AJW40" s="11"/>
      <c r="AJX40" s="11"/>
      <c r="AJY40" s="11"/>
      <c r="AJZ40" s="11"/>
      <c r="AKA40" s="11"/>
      <c r="AKB40" s="11"/>
      <c r="AKC40" s="11"/>
      <c r="AKD40" s="11"/>
      <c r="AKE40" s="11"/>
      <c r="AKF40" s="11"/>
      <c r="AKG40" s="11"/>
      <c r="AKH40" s="11"/>
      <c r="AKI40" s="11"/>
      <c r="AKJ40" s="11"/>
      <c r="AKK40" s="11"/>
      <c r="AKL40" s="11"/>
      <c r="AKM40" s="11"/>
      <c r="AKN40" s="11"/>
      <c r="AKO40" s="11"/>
      <c r="AKP40" s="11"/>
      <c r="AKQ40" s="11"/>
      <c r="AKR40" s="11"/>
      <c r="AKS40" s="11"/>
      <c r="AKT40" s="11"/>
      <c r="AKU40" s="11"/>
      <c r="AKV40" s="11"/>
      <c r="AKW40" s="11"/>
      <c r="AKX40" s="11"/>
      <c r="AKY40" s="11"/>
      <c r="AKZ40" s="11"/>
      <c r="ALA40" s="11"/>
      <c r="ALB40" s="11"/>
      <c r="ALC40" s="11"/>
      <c r="ALD40" s="11"/>
      <c r="ALE40" s="11"/>
      <c r="ALF40" s="11"/>
      <c r="ALG40" s="11"/>
      <c r="ALH40" s="11"/>
      <c r="ALI40" s="11"/>
      <c r="ALJ40" s="11"/>
      <c r="ALK40" s="11"/>
      <c r="ALL40" s="11"/>
      <c r="ALM40" s="11"/>
      <c r="ALN40" s="11"/>
      <c r="ALO40" s="11"/>
      <c r="ALP40" s="11"/>
      <c r="ALQ40" s="11"/>
      <c r="ALR40" s="11"/>
      <c r="ALS40" s="11"/>
      <c r="ALT40" s="11"/>
      <c r="ALU40" s="11"/>
      <c r="ALV40" s="11"/>
      <c r="ALW40" s="11"/>
      <c r="ALX40" s="11"/>
      <c r="ALY40" s="11"/>
      <c r="ALZ40" s="11"/>
      <c r="AMA40" s="11"/>
      <c r="AMB40" s="11"/>
      <c r="AMC40" s="11"/>
      <c r="AMD40" s="11"/>
      <c r="AME40" s="11"/>
      <c r="AMF40" s="11"/>
      <c r="AMG40" s="11"/>
      <c r="AMH40" s="11"/>
      <c r="AMI40" s="11"/>
      <c r="AMJ40" s="11"/>
      <c r="AMK40" s="11"/>
      <c r="AML40" s="11"/>
      <c r="AMM40" s="11"/>
      <c r="AMN40" s="11"/>
      <c r="AMO40" s="11"/>
      <c r="AMP40" s="11"/>
      <c r="AMQ40" s="11"/>
      <c r="AMR40" s="11"/>
      <c r="AMS40" s="11"/>
      <c r="AMT40" s="11"/>
      <c r="AMU40" s="11"/>
      <c r="AMV40" s="11"/>
      <c r="AMW40" s="11"/>
      <c r="AMX40" s="11"/>
      <c r="AMY40" s="11"/>
      <c r="AMZ40" s="11"/>
      <c r="ANA40" s="11"/>
      <c r="ANB40" s="11"/>
      <c r="ANC40" s="11"/>
      <c r="AND40" s="11"/>
      <c r="ANE40" s="11"/>
      <c r="ANF40" s="11"/>
      <c r="ANG40" s="11"/>
      <c r="ANH40" s="11"/>
      <c r="ANI40" s="11"/>
      <c r="ANJ40" s="11"/>
      <c r="ANK40" s="11"/>
      <c r="ANL40" s="11"/>
      <c r="ANM40" s="11"/>
      <c r="ANN40" s="11"/>
      <c r="ANO40" s="11"/>
      <c r="ANP40" s="11"/>
      <c r="ANQ40" s="11"/>
      <c r="ANR40" s="11"/>
      <c r="ANS40" s="11"/>
      <c r="ANT40" s="11"/>
      <c r="ANU40" s="11"/>
      <c r="ANV40" s="11"/>
      <c r="ANW40" s="11"/>
      <c r="ANX40" s="11"/>
      <c r="ANY40" s="11"/>
      <c r="ANZ40" s="11"/>
      <c r="AOA40" s="11"/>
      <c r="AOB40" s="11"/>
      <c r="AOC40" s="11"/>
      <c r="AOD40" s="11"/>
      <c r="AOE40" s="11"/>
      <c r="AOF40" s="11"/>
      <c r="AOG40" s="11"/>
      <c r="AOH40" s="11"/>
      <c r="AOI40" s="11"/>
      <c r="AOJ40" s="11"/>
      <c r="AOK40" s="11"/>
      <c r="AOL40" s="11"/>
      <c r="AOM40" s="11"/>
      <c r="AON40" s="11"/>
      <c r="AOO40" s="11"/>
      <c r="AOP40" s="11"/>
      <c r="AOQ40" s="11"/>
      <c r="AOR40" s="11"/>
      <c r="AOS40" s="11"/>
      <c r="AOT40" s="11"/>
      <c r="AOU40" s="11"/>
      <c r="AOV40" s="11"/>
      <c r="AOW40" s="11"/>
      <c r="AOX40" s="11"/>
      <c r="AOY40" s="11"/>
      <c r="AOZ40" s="11"/>
      <c r="APA40" s="11"/>
      <c r="APB40" s="11"/>
      <c r="APC40" s="11"/>
      <c r="APD40" s="11"/>
      <c r="APE40" s="11"/>
      <c r="APF40" s="11"/>
      <c r="APG40" s="11"/>
      <c r="APH40" s="11"/>
      <c r="API40" s="11"/>
      <c r="APJ40" s="11"/>
      <c r="APK40" s="11"/>
      <c r="APL40" s="11"/>
      <c r="APM40" s="11"/>
      <c r="APN40" s="11"/>
      <c r="APO40" s="11"/>
      <c r="APP40" s="11"/>
      <c r="APQ40" s="11"/>
      <c r="APR40" s="11"/>
      <c r="APS40" s="11"/>
      <c r="APT40" s="11"/>
      <c r="APU40" s="11"/>
      <c r="APV40" s="11"/>
      <c r="APW40" s="11"/>
      <c r="APX40" s="11"/>
      <c r="APY40" s="11"/>
      <c r="APZ40" s="11"/>
      <c r="AQA40" s="11"/>
      <c r="AQB40" s="11"/>
      <c r="AQC40" s="11"/>
      <c r="AQD40" s="11"/>
      <c r="AQE40" s="11"/>
      <c r="AQF40" s="11"/>
      <c r="AQG40" s="11"/>
      <c r="AQH40" s="11"/>
      <c r="AQI40" s="11"/>
      <c r="AQJ40" s="11"/>
      <c r="AQK40" s="11"/>
      <c r="AQL40" s="11"/>
      <c r="AQM40" s="11"/>
      <c r="AQN40" s="11"/>
      <c r="AQO40" s="11"/>
      <c r="AQP40" s="11"/>
      <c r="AQQ40" s="11"/>
      <c r="AQR40" s="11"/>
      <c r="AQS40" s="11"/>
      <c r="AQT40" s="11"/>
      <c r="AQU40" s="11"/>
      <c r="AQV40" s="11"/>
      <c r="AQW40" s="11"/>
      <c r="AQX40" s="11"/>
      <c r="AQY40" s="11"/>
      <c r="AQZ40" s="11"/>
      <c r="ARA40" s="11"/>
      <c r="ARB40" s="11"/>
      <c r="ARC40" s="11"/>
      <c r="ARD40" s="11"/>
      <c r="ARE40" s="11"/>
      <c r="ARF40" s="11"/>
      <c r="ARG40" s="11"/>
      <c r="ARH40" s="11"/>
      <c r="ARI40" s="11"/>
      <c r="ARJ40" s="11"/>
      <c r="ARK40" s="11"/>
      <c r="ARL40" s="11"/>
      <c r="ARM40" s="11"/>
      <c r="ARN40" s="11"/>
      <c r="ARO40" s="11"/>
      <c r="ARP40" s="11"/>
      <c r="ARQ40" s="11"/>
      <c r="ARR40" s="11"/>
      <c r="ARS40" s="11"/>
      <c r="ART40" s="11"/>
      <c r="ARU40" s="11"/>
      <c r="ARV40" s="11"/>
      <c r="ARW40" s="11"/>
      <c r="ARX40" s="11"/>
      <c r="ARY40" s="11"/>
      <c r="ARZ40" s="11"/>
      <c r="ASA40" s="11"/>
      <c r="ASB40" s="11"/>
      <c r="ASC40" s="11"/>
      <c r="ASD40" s="11"/>
      <c r="ASE40" s="11"/>
      <c r="ASF40" s="11"/>
      <c r="ASG40" s="11"/>
      <c r="ASH40" s="11"/>
      <c r="ASI40" s="11"/>
      <c r="ASJ40" s="11"/>
      <c r="ASK40" s="11"/>
      <c r="ASL40" s="11"/>
      <c r="ASM40" s="11"/>
      <c r="ASN40" s="11"/>
      <c r="ASO40" s="11"/>
      <c r="ASP40" s="11"/>
      <c r="ASQ40" s="11"/>
      <c r="ASR40" s="11"/>
      <c r="ASS40" s="11"/>
      <c r="AST40" s="11"/>
      <c r="ASU40" s="11"/>
      <c r="ASV40" s="11"/>
      <c r="ASW40" s="11"/>
      <c r="ASX40" s="11"/>
      <c r="ASY40" s="11"/>
      <c r="ASZ40" s="11"/>
      <c r="ATA40" s="11"/>
      <c r="ATB40" s="11"/>
      <c r="ATC40" s="11"/>
      <c r="ATD40" s="11"/>
      <c r="ATE40" s="11"/>
      <c r="ATF40" s="11"/>
      <c r="ATG40" s="11"/>
      <c r="ATH40" s="11"/>
      <c r="ATI40" s="11"/>
      <c r="ATJ40" s="11"/>
      <c r="ATK40" s="11"/>
      <c r="ATL40" s="11"/>
      <c r="ATM40" s="11"/>
      <c r="ATN40" s="11"/>
      <c r="ATO40" s="11"/>
      <c r="ATP40" s="11"/>
      <c r="ATQ40" s="11"/>
      <c r="ATR40" s="11"/>
      <c r="ATS40" s="11"/>
      <c r="ATT40" s="11"/>
      <c r="ATU40" s="11"/>
      <c r="ATV40" s="11"/>
      <c r="ATW40" s="11"/>
      <c r="ATX40" s="11"/>
      <c r="ATY40" s="11"/>
      <c r="ATZ40" s="11"/>
      <c r="AUA40" s="11"/>
      <c r="AUB40" s="11"/>
      <c r="AUC40" s="11"/>
      <c r="AUD40" s="11"/>
      <c r="AUE40" s="11"/>
      <c r="AUF40" s="11"/>
      <c r="AUG40" s="11"/>
      <c r="AUH40" s="11"/>
      <c r="AUI40" s="11"/>
      <c r="AUJ40" s="11"/>
      <c r="AUK40" s="11"/>
      <c r="AUL40" s="11"/>
      <c r="AUM40" s="11"/>
      <c r="AUN40" s="11"/>
      <c r="AUO40" s="11"/>
      <c r="AUP40" s="11"/>
      <c r="AUQ40" s="11"/>
      <c r="AUR40" s="11"/>
      <c r="AUS40" s="11"/>
      <c r="AUT40" s="11"/>
      <c r="AUU40" s="11"/>
      <c r="AUV40" s="11"/>
      <c r="AUW40" s="11"/>
      <c r="AUX40" s="11"/>
      <c r="AUY40" s="11"/>
      <c r="AUZ40" s="11"/>
      <c r="AVA40" s="11"/>
      <c r="AVB40" s="11"/>
      <c r="AVC40" s="11"/>
      <c r="AVD40" s="11"/>
      <c r="AVE40" s="11"/>
      <c r="AVF40" s="11"/>
      <c r="AVG40" s="11"/>
      <c r="AVH40" s="11"/>
      <c r="AVI40" s="11"/>
      <c r="AVJ40" s="11"/>
      <c r="AVK40" s="11"/>
      <c r="AVL40" s="11"/>
      <c r="AVM40" s="11"/>
      <c r="AVN40" s="11"/>
      <c r="AVO40" s="11"/>
      <c r="AVP40" s="11"/>
      <c r="AVQ40" s="11"/>
      <c r="AVR40" s="11"/>
      <c r="AVS40" s="11"/>
      <c r="AVT40" s="11"/>
      <c r="AVU40" s="11"/>
      <c r="AVV40" s="11"/>
      <c r="AVW40" s="11"/>
      <c r="AVX40" s="11"/>
      <c r="AVY40" s="11"/>
      <c r="AVZ40" s="11"/>
      <c r="AWA40" s="11"/>
      <c r="AWB40" s="11"/>
      <c r="AWC40" s="11"/>
      <c r="AWD40" s="11"/>
      <c r="AWE40" s="11"/>
      <c r="AWF40" s="11"/>
      <c r="AWG40" s="11"/>
      <c r="AWH40" s="11"/>
      <c r="AWI40" s="11"/>
      <c r="AWJ40" s="11"/>
      <c r="AWK40" s="11"/>
      <c r="AWL40" s="11"/>
      <c r="AWM40" s="11"/>
      <c r="AWN40" s="11"/>
      <c r="AWO40" s="11"/>
      <c r="AWP40" s="11"/>
      <c r="AWQ40" s="11"/>
      <c r="AWR40" s="11"/>
      <c r="AWS40" s="11"/>
      <c r="AWT40" s="11"/>
      <c r="AWU40" s="11"/>
      <c r="AWV40" s="11"/>
      <c r="AWW40" s="11"/>
      <c r="AWX40" s="11"/>
      <c r="AWY40" s="11"/>
      <c r="AWZ40" s="11"/>
      <c r="AXA40" s="11"/>
      <c r="AXB40" s="11"/>
      <c r="AXC40" s="11"/>
      <c r="AXD40" s="11"/>
      <c r="AXE40" s="11"/>
      <c r="AXF40" s="11"/>
      <c r="AXG40" s="11"/>
      <c r="AXH40" s="11"/>
      <c r="AXI40" s="11"/>
      <c r="AXJ40" s="11"/>
      <c r="AXK40" s="11"/>
      <c r="AXL40" s="11"/>
      <c r="AXM40" s="11"/>
      <c r="AXN40" s="11"/>
      <c r="AXO40" s="11"/>
      <c r="AXP40" s="11"/>
      <c r="AXQ40" s="11"/>
      <c r="AXR40" s="11"/>
      <c r="AXS40" s="11"/>
      <c r="AXT40" s="11"/>
      <c r="AXU40" s="11"/>
      <c r="AXV40" s="11"/>
      <c r="AXW40" s="11"/>
      <c r="AXX40" s="11"/>
      <c r="AXY40" s="11"/>
      <c r="AXZ40" s="11"/>
      <c r="AYA40" s="11"/>
      <c r="AYB40" s="11"/>
      <c r="AYC40" s="11"/>
      <c r="AYD40" s="11"/>
      <c r="AYE40" s="11"/>
      <c r="AYF40" s="11"/>
      <c r="AYG40" s="11"/>
      <c r="AYH40" s="11"/>
      <c r="AYI40" s="11"/>
      <c r="AYJ40" s="11"/>
      <c r="AYK40" s="11"/>
      <c r="AYL40" s="11"/>
      <c r="AYM40" s="11"/>
      <c r="AYN40" s="11"/>
      <c r="AYO40" s="11"/>
      <c r="AYP40" s="11"/>
      <c r="AYQ40" s="11"/>
      <c r="AYR40" s="11"/>
      <c r="AYS40" s="11"/>
      <c r="AYT40" s="11"/>
      <c r="AYU40" s="11"/>
      <c r="AYV40" s="11"/>
      <c r="AYW40" s="11"/>
      <c r="AYX40" s="11"/>
      <c r="AYY40" s="11"/>
      <c r="AYZ40" s="11"/>
      <c r="AZA40" s="11"/>
      <c r="AZB40" s="11"/>
      <c r="AZC40" s="11"/>
      <c r="AZD40" s="11"/>
      <c r="AZE40" s="11"/>
      <c r="AZF40" s="11"/>
      <c r="AZG40" s="11"/>
      <c r="AZH40" s="11"/>
      <c r="AZI40" s="11"/>
      <c r="AZJ40" s="11"/>
      <c r="AZK40" s="11"/>
      <c r="AZL40" s="11"/>
      <c r="AZM40" s="11"/>
      <c r="AZN40" s="11"/>
      <c r="AZO40" s="11"/>
      <c r="AZP40" s="11"/>
      <c r="AZQ40" s="11"/>
      <c r="AZR40" s="11"/>
      <c r="AZS40" s="11"/>
      <c r="AZT40" s="11"/>
      <c r="AZU40" s="11"/>
      <c r="AZV40" s="11"/>
      <c r="AZW40" s="11"/>
      <c r="AZX40" s="11"/>
      <c r="AZY40" s="11"/>
      <c r="AZZ40" s="11"/>
      <c r="BAA40" s="11"/>
      <c r="BAB40" s="11"/>
      <c r="BAC40" s="11"/>
      <c r="BAD40" s="11"/>
      <c r="BAE40" s="11"/>
      <c r="BAF40" s="11"/>
      <c r="BAG40" s="11"/>
      <c r="BAH40" s="11"/>
      <c r="BAI40" s="11"/>
      <c r="BAJ40" s="11"/>
      <c r="BAK40" s="11"/>
      <c r="BAL40" s="11"/>
      <c r="BAM40" s="11"/>
      <c r="BAN40" s="11"/>
      <c r="BAO40" s="11"/>
      <c r="BAP40" s="11"/>
      <c r="BAQ40" s="11"/>
      <c r="BAR40" s="11"/>
      <c r="BAS40" s="11"/>
      <c r="BAT40" s="11"/>
      <c r="BAU40" s="11"/>
      <c r="BAV40" s="11"/>
      <c r="BAW40" s="11"/>
      <c r="BAX40" s="11"/>
      <c r="BAY40" s="11"/>
      <c r="BAZ40" s="11"/>
      <c r="BBA40" s="11"/>
      <c r="BBB40" s="11"/>
      <c r="BBC40" s="11"/>
      <c r="BBD40" s="11"/>
      <c r="BBE40" s="11"/>
      <c r="BBF40" s="11"/>
      <c r="BBG40" s="11"/>
      <c r="BBH40" s="11"/>
      <c r="BBI40" s="11"/>
      <c r="BBJ40" s="11"/>
      <c r="BBK40" s="11"/>
      <c r="BBL40" s="11"/>
      <c r="BBM40" s="11"/>
      <c r="BBN40" s="11"/>
      <c r="BBO40" s="11"/>
      <c r="BBP40" s="11"/>
      <c r="BBQ40" s="11"/>
      <c r="BBR40" s="11"/>
      <c r="BBS40" s="11"/>
      <c r="BBT40" s="11"/>
      <c r="BBU40" s="11"/>
      <c r="BBV40" s="11"/>
      <c r="BBW40" s="11"/>
      <c r="BBX40" s="11"/>
      <c r="BBY40" s="11"/>
      <c r="BBZ40" s="11"/>
      <c r="BCA40" s="11"/>
      <c r="BCB40" s="11"/>
      <c r="BCC40" s="11"/>
      <c r="BCD40" s="11"/>
      <c r="BCE40" s="11"/>
      <c r="BCF40" s="11"/>
      <c r="BCG40" s="11"/>
      <c r="BCH40" s="11"/>
      <c r="BCI40" s="11"/>
      <c r="BCJ40" s="11"/>
      <c r="BCK40" s="11"/>
      <c r="BCL40" s="11"/>
      <c r="BCM40" s="11"/>
      <c r="BCN40" s="11"/>
      <c r="BCO40" s="11"/>
      <c r="BCP40" s="11"/>
      <c r="BCQ40" s="11"/>
      <c r="BCR40" s="11"/>
      <c r="BCS40" s="11"/>
      <c r="BCT40" s="11"/>
      <c r="BCU40" s="11"/>
      <c r="BCV40" s="11"/>
      <c r="BCW40" s="11"/>
      <c r="BCX40" s="11"/>
      <c r="BCY40" s="11"/>
      <c r="BCZ40" s="11"/>
      <c r="BDA40" s="11"/>
      <c r="BDB40" s="11"/>
      <c r="BDC40" s="11"/>
      <c r="BDD40" s="11"/>
      <c r="BDE40" s="11"/>
      <c r="BDF40" s="11"/>
      <c r="BDG40" s="11"/>
      <c r="BDH40" s="11"/>
      <c r="BDI40" s="11"/>
      <c r="BDJ40" s="11"/>
      <c r="BDK40" s="11"/>
      <c r="BDL40" s="11"/>
      <c r="BDM40" s="11"/>
      <c r="BDN40" s="11"/>
      <c r="BDO40" s="11"/>
      <c r="BDP40" s="11"/>
      <c r="BDQ40" s="11"/>
      <c r="BDR40" s="11"/>
      <c r="BDS40" s="11"/>
      <c r="BDT40" s="11"/>
      <c r="BDU40" s="11"/>
      <c r="BDV40" s="11"/>
      <c r="BDW40" s="11"/>
      <c r="BDX40" s="11"/>
      <c r="BDY40" s="11"/>
      <c r="BDZ40" s="11"/>
      <c r="BEA40" s="11"/>
      <c r="BEB40" s="11"/>
      <c r="BEC40" s="11"/>
      <c r="BED40" s="11"/>
      <c r="BEE40" s="11"/>
      <c r="BEF40" s="11"/>
      <c r="BEG40" s="11"/>
      <c r="BEH40" s="11"/>
      <c r="BEI40" s="11"/>
      <c r="BEJ40" s="11"/>
      <c r="BEK40" s="11"/>
      <c r="BEL40" s="11"/>
      <c r="BEM40" s="11"/>
      <c r="BEN40" s="11"/>
      <c r="BEO40" s="11"/>
      <c r="BEP40" s="11"/>
      <c r="BEQ40" s="11"/>
      <c r="BER40" s="11"/>
      <c r="BES40" s="11"/>
      <c r="BET40" s="11"/>
      <c r="BEU40" s="11"/>
      <c r="BEV40" s="11"/>
      <c r="BEW40" s="11"/>
      <c r="BEX40" s="11"/>
      <c r="BEY40" s="11"/>
      <c r="BEZ40" s="11"/>
      <c r="BFA40" s="11"/>
      <c r="BFB40" s="11"/>
      <c r="BFC40" s="11"/>
      <c r="BFD40" s="11"/>
      <c r="BFE40" s="11"/>
      <c r="BFF40" s="11"/>
      <c r="BFG40" s="11"/>
      <c r="BFH40" s="11"/>
      <c r="BFI40" s="11"/>
      <c r="BFJ40" s="11"/>
      <c r="BFK40" s="11"/>
      <c r="BFL40" s="11"/>
      <c r="BFM40" s="11"/>
      <c r="BFN40" s="11"/>
      <c r="BFO40" s="11"/>
      <c r="BFP40" s="11"/>
      <c r="BFQ40" s="11"/>
      <c r="BFR40" s="11"/>
      <c r="BFS40" s="11"/>
      <c r="BFT40" s="11"/>
      <c r="BFU40" s="11"/>
      <c r="BFV40" s="11"/>
      <c r="BFW40" s="11"/>
      <c r="BFX40" s="11"/>
      <c r="BFY40" s="11"/>
      <c r="BFZ40" s="11"/>
      <c r="BGA40" s="11"/>
      <c r="BGB40" s="11"/>
      <c r="BGC40" s="11"/>
      <c r="BGD40" s="11"/>
      <c r="BGE40" s="11"/>
      <c r="BGF40" s="11"/>
      <c r="BGG40" s="11"/>
      <c r="BGH40" s="11"/>
      <c r="BGI40" s="11"/>
      <c r="BGJ40" s="11"/>
      <c r="BGK40" s="11"/>
      <c r="BGL40" s="11"/>
      <c r="BGM40" s="11"/>
      <c r="BGN40" s="11"/>
      <c r="BGO40" s="11"/>
      <c r="BGP40" s="11"/>
      <c r="BGQ40" s="11"/>
      <c r="BGR40" s="11"/>
      <c r="BGS40" s="11"/>
      <c r="BGT40" s="11"/>
      <c r="BGU40" s="11"/>
      <c r="BGV40" s="11"/>
      <c r="BGW40" s="11"/>
      <c r="BGX40" s="11"/>
      <c r="BGY40" s="11"/>
      <c r="BGZ40" s="11"/>
      <c r="BHA40" s="11"/>
      <c r="BHB40" s="11"/>
      <c r="BHC40" s="11"/>
      <c r="BHD40" s="11"/>
      <c r="BHE40" s="11"/>
      <c r="BHF40" s="11"/>
      <c r="BHG40" s="11"/>
      <c r="BHH40" s="11"/>
      <c r="BHI40" s="11"/>
      <c r="BHJ40" s="11"/>
      <c r="BHK40" s="11"/>
      <c r="BHL40" s="11"/>
      <c r="BHM40" s="11"/>
      <c r="BHN40" s="11"/>
      <c r="BHO40" s="11"/>
      <c r="BHP40" s="11"/>
      <c r="BHQ40" s="11"/>
      <c r="BHR40" s="11"/>
      <c r="BHS40" s="11"/>
      <c r="BHT40" s="11"/>
      <c r="BHU40" s="11"/>
      <c r="BHV40" s="11"/>
      <c r="BHW40" s="11"/>
      <c r="BHX40" s="11"/>
      <c r="BHY40" s="11"/>
      <c r="BHZ40" s="11"/>
      <c r="BIA40" s="11"/>
      <c r="BIB40" s="11"/>
      <c r="BIC40" s="11"/>
      <c r="BID40" s="11"/>
      <c r="BIE40" s="11"/>
      <c r="BIF40" s="11"/>
      <c r="BIG40" s="11"/>
      <c r="BIH40" s="11"/>
      <c r="BII40" s="11"/>
      <c r="BIJ40" s="11"/>
      <c r="BIK40" s="11"/>
      <c r="BIL40" s="11"/>
      <c r="BIM40" s="11"/>
      <c r="BIN40" s="11"/>
      <c r="BIO40" s="11"/>
      <c r="BIP40" s="11"/>
      <c r="BIQ40" s="11"/>
      <c r="BIR40" s="11"/>
      <c r="BIS40" s="11"/>
      <c r="BIT40" s="11"/>
      <c r="BIU40" s="11"/>
      <c r="BIV40" s="11"/>
      <c r="BIW40" s="11"/>
      <c r="BIX40" s="11"/>
      <c r="BIY40" s="11"/>
      <c r="BIZ40" s="11"/>
      <c r="BJA40" s="11"/>
      <c r="BJB40" s="11"/>
      <c r="BJC40" s="11"/>
      <c r="BJD40" s="11"/>
      <c r="BJE40" s="11"/>
      <c r="BJF40" s="11"/>
      <c r="BJG40" s="11"/>
      <c r="BJH40" s="11"/>
      <c r="BJI40" s="11"/>
      <c r="BJJ40" s="11"/>
      <c r="BJK40" s="11"/>
      <c r="BJL40" s="11"/>
      <c r="BJM40" s="11"/>
      <c r="BJN40" s="11"/>
      <c r="BJO40" s="11"/>
      <c r="BJP40" s="11"/>
      <c r="BJQ40" s="11"/>
      <c r="BJR40" s="11"/>
      <c r="BJS40" s="11"/>
      <c r="BJT40" s="11"/>
      <c r="BJU40" s="11"/>
      <c r="BJV40" s="11"/>
      <c r="BJW40" s="11"/>
      <c r="BJX40" s="11"/>
      <c r="BJY40" s="11"/>
      <c r="BJZ40" s="11"/>
      <c r="BKA40" s="11"/>
      <c r="BKB40" s="11"/>
      <c r="BKC40" s="11"/>
      <c r="BKD40" s="11"/>
      <c r="BKE40" s="11"/>
      <c r="BKF40" s="11"/>
      <c r="BKG40" s="11"/>
      <c r="BKH40" s="11"/>
      <c r="BKI40" s="11"/>
      <c r="BKJ40" s="11"/>
      <c r="BKK40" s="11"/>
      <c r="BKL40" s="11"/>
      <c r="BKM40" s="11"/>
      <c r="BKN40" s="11"/>
      <c r="BKO40" s="11"/>
      <c r="BKP40" s="11"/>
      <c r="BKQ40" s="11"/>
      <c r="BKR40" s="11"/>
      <c r="BKS40" s="11"/>
      <c r="BKT40" s="11"/>
      <c r="BKU40" s="11"/>
      <c r="BKV40" s="11"/>
      <c r="BKW40" s="11"/>
      <c r="BKX40" s="11"/>
      <c r="BKY40" s="11"/>
      <c r="BKZ40" s="11"/>
      <c r="BLA40" s="11"/>
      <c r="BLB40" s="11"/>
      <c r="BLC40" s="11"/>
      <c r="BLD40" s="11"/>
      <c r="BLE40" s="11"/>
      <c r="BLF40" s="11"/>
      <c r="BLG40" s="11"/>
      <c r="BLH40" s="11"/>
      <c r="BLI40" s="11"/>
      <c r="BLJ40" s="11"/>
      <c r="BLK40" s="11"/>
      <c r="BLL40" s="11"/>
      <c r="BLM40" s="11"/>
      <c r="BLN40" s="11"/>
      <c r="BLO40" s="11"/>
      <c r="BLP40" s="11"/>
      <c r="BLQ40" s="11"/>
      <c r="BLR40" s="11"/>
      <c r="BLS40" s="11"/>
      <c r="BLT40" s="11"/>
      <c r="BLU40" s="11"/>
      <c r="BLV40" s="11"/>
      <c r="BLW40" s="11"/>
      <c r="BLX40" s="11"/>
      <c r="BLY40" s="11"/>
      <c r="BLZ40" s="11"/>
      <c r="BMA40" s="11"/>
      <c r="BMB40" s="11"/>
      <c r="BMC40" s="11"/>
      <c r="BMD40" s="11"/>
      <c r="BME40" s="11"/>
      <c r="BMF40" s="11"/>
      <c r="BMG40" s="11"/>
      <c r="BMH40" s="11"/>
      <c r="BMI40" s="11"/>
      <c r="BMJ40" s="11"/>
      <c r="BMK40" s="11"/>
      <c r="BML40" s="11"/>
      <c r="BMM40" s="11"/>
      <c r="BMN40" s="11"/>
      <c r="BMO40" s="11"/>
      <c r="BMP40" s="11"/>
      <c r="BMQ40" s="11"/>
      <c r="BMR40" s="11"/>
      <c r="BMS40" s="11"/>
      <c r="BMT40" s="11"/>
      <c r="BMU40" s="11"/>
      <c r="BMV40" s="11"/>
      <c r="BMW40" s="11"/>
      <c r="BMX40" s="11"/>
      <c r="BMY40" s="11"/>
      <c r="BMZ40" s="11"/>
      <c r="BNA40" s="11"/>
      <c r="BNB40" s="11"/>
      <c r="BNC40" s="11"/>
      <c r="BND40" s="11"/>
      <c r="BNE40" s="11"/>
      <c r="BNF40" s="11"/>
      <c r="BNG40" s="11"/>
      <c r="BNH40" s="11"/>
      <c r="BNI40" s="11"/>
      <c r="BNJ40" s="11"/>
      <c r="BNK40" s="11"/>
      <c r="BNL40" s="11"/>
      <c r="BNM40" s="11"/>
      <c r="BNN40" s="11"/>
      <c r="BNO40" s="11"/>
      <c r="BNP40" s="11"/>
      <c r="BNQ40" s="11"/>
      <c r="BNR40" s="11"/>
      <c r="BNS40" s="11"/>
    </row>
    <row r="41" spans="1:1735" s="13" customFormat="1" ht="12.6" customHeight="1">
      <c r="A41" s="18" t="str">
        <f>Titulos!A47</f>
        <v xml:space="preserve">  BNDESPar</v>
      </c>
      <c r="B41" s="49">
        <v>900210496</v>
      </c>
      <c r="C41" s="56">
        <f>B41/B$53</f>
        <v>0.16069325602587667</v>
      </c>
      <c r="D41" s="21"/>
      <c r="F41" s="63"/>
      <c r="G41" s="64"/>
    </row>
    <row r="42" spans="1:1735" s="13" customFormat="1" ht="12.6" customHeight="1">
      <c r="A42" s="18" t="str">
        <f>Titulos!A48</f>
        <v xml:space="preserve">  BNDES</v>
      </c>
      <c r="B42" s="49">
        <v>135248258</v>
      </c>
      <c r="C42" s="56">
        <f>B42/B$53</f>
        <v>2.4142667794275333E-2</v>
      </c>
      <c r="D42" s="21"/>
      <c r="F42" s="63"/>
    </row>
    <row r="43" spans="1:1735" s="11" customFormat="1" ht="12.6" customHeight="1">
      <c r="A43" s="29" t="str">
        <f>Titulos!A51</f>
        <v>Non-Brazilian investors *</v>
      </c>
      <c r="B43" s="70">
        <f>B44+B45</f>
        <v>2530057681</v>
      </c>
      <c r="C43" s="59">
        <f>B43/B$53+0.01%</f>
        <v>0.45173126679781439</v>
      </c>
      <c r="D43" s="20"/>
      <c r="F43" s="63"/>
    </row>
    <row r="44" spans="1:1735" s="11" customFormat="1" ht="12.6" customHeight="1">
      <c r="A44" s="18" t="str">
        <f>Titulos!A52</f>
        <v xml:space="preserve">  NYSE - ADRs</v>
      </c>
      <c r="B44" s="49">
        <v>609912606</v>
      </c>
      <c r="C44" s="56">
        <f>B44/B$53</f>
        <v>0.10887325018410766</v>
      </c>
      <c r="D44" s="21"/>
      <c r="F44" s="63"/>
    </row>
    <row r="45" spans="1:1735" s="11" customFormat="1" ht="12.6" customHeight="1">
      <c r="A45" s="18" t="str">
        <f>Titulos!A53</f>
        <v xml:space="preserve">  B3</v>
      </c>
      <c r="B45" s="49">
        <v>1920145075</v>
      </c>
      <c r="C45" s="56">
        <f>B45/B$53</f>
        <v>0.34275801661370675</v>
      </c>
      <c r="D45" s="21"/>
      <c r="F45" s="63"/>
    </row>
    <row r="46" spans="1:1735" s="11" customFormat="1" ht="12.6" customHeight="1">
      <c r="A46" s="29" t="str">
        <f>Titulos!A54</f>
        <v>Brazilian investors *</v>
      </c>
      <c r="B46" s="70">
        <f>B47+B48</f>
        <v>2036453444</v>
      </c>
      <c r="C46" s="59">
        <f>B46/B$53</f>
        <v>0.36351979466530271</v>
      </c>
      <c r="D46" s="20"/>
      <c r="F46" s="67"/>
    </row>
    <row r="47" spans="1:1735" s="11" customFormat="1" ht="12.6" customHeight="1">
      <c r="A47" s="18" t="str">
        <f>Titulos!A55</f>
        <v xml:space="preserve">  Institutional investors</v>
      </c>
      <c r="B47" s="49">
        <v>863834202</v>
      </c>
      <c r="C47" s="56">
        <f>B47/B$53</f>
        <v>0.15419985792511229</v>
      </c>
      <c r="D47" s="20"/>
      <c r="F47" s="63"/>
    </row>
    <row r="48" spans="1:1735" s="11" customFormat="1" ht="12.6" customHeight="1">
      <c r="A48" s="29" t="str">
        <f>Titulos!A56</f>
        <v xml:space="preserve">  Retail</v>
      </c>
      <c r="B48" s="70">
        <f>B49+B50</f>
        <v>1172619242</v>
      </c>
      <c r="C48" s="59">
        <f>B48/B$53</f>
        <v>0.20931993674019042</v>
      </c>
      <c r="D48" s="20"/>
      <c r="F48" s="63"/>
    </row>
    <row r="49" spans="1:7" s="13" customFormat="1" ht="12.6" customHeight="1">
      <c r="A49" s="18" t="str">
        <f>Titulos!A57</f>
        <v xml:space="preserve">    FMP-FGTS/FIA funds</v>
      </c>
      <c r="B49" s="49">
        <v>17427334</v>
      </c>
      <c r="C49" s="56">
        <f t="shared" ref="C49:C54" si="5">B49/B$53</f>
        <v>3.1108891273252445E-3</v>
      </c>
      <c r="D49" s="21"/>
      <c r="F49" s="63"/>
    </row>
    <row r="50" spans="1:7" s="13" customFormat="1" ht="12.6" customHeight="1">
      <c r="A50" s="18" t="str">
        <f>Titulos!A58</f>
        <v xml:space="preserve">    General retail</v>
      </c>
      <c r="B50" s="49">
        <f>5602042788-B49-B47-B43-B40-B52</f>
        <v>1155191908</v>
      </c>
      <c r="C50" s="56">
        <f>B50/B$53</f>
        <v>0.20620904761286518</v>
      </c>
      <c r="D50" s="21"/>
      <c r="F50" s="63"/>
      <c r="G50" s="64"/>
    </row>
    <row r="51" spans="1:7" s="11" customFormat="1" ht="12.6" customHeight="1">
      <c r="A51" s="22" t="str">
        <f>Titulos!A59</f>
        <v>Total outstanding **</v>
      </c>
      <c r="B51" s="23">
        <f>B40+B43+B46</f>
        <v>5601969879</v>
      </c>
      <c r="C51" s="57">
        <f t="shared" si="5"/>
        <v>0.99998698528326913</v>
      </c>
      <c r="D51" s="20"/>
      <c r="F51" s="63"/>
    </row>
    <row r="52" spans="1:7" s="11" customFormat="1" ht="12.6" customHeight="1">
      <c r="A52" s="18" t="str">
        <f>Titulos!A60</f>
        <v>Shares in treasury</v>
      </c>
      <c r="B52" s="49">
        <v>72909</v>
      </c>
      <c r="C52" s="56">
        <f t="shared" si="5"/>
        <v>1.3014716730864071E-5</v>
      </c>
      <c r="D52" s="20"/>
      <c r="F52" s="63"/>
    </row>
    <row r="53" spans="1:7" s="11" customFormat="1" ht="12.6" customHeight="1">
      <c r="A53" s="22" t="str">
        <f>Titulos!A61</f>
        <v>Total</v>
      </c>
      <c r="B53" s="23">
        <f>B51+B52</f>
        <v>5602042788</v>
      </c>
      <c r="C53" s="57">
        <f t="shared" si="5"/>
        <v>1</v>
      </c>
      <c r="D53" s="20"/>
      <c r="F53" s="63"/>
    </row>
    <row r="54" spans="1:7" s="13" customFormat="1" ht="12.6" customHeight="1">
      <c r="A54" s="24" t="str">
        <f>Titulos!A62</f>
        <v>* Free float</v>
      </c>
      <c r="B54" s="23">
        <f>B43+B46</f>
        <v>4566511125</v>
      </c>
      <c r="C54" s="57">
        <f t="shared" si="5"/>
        <v>0.81515106146311711</v>
      </c>
      <c r="D54" s="30"/>
      <c r="F54" s="63"/>
    </row>
    <row r="55" spans="1:7">
      <c r="A55" s="31" t="str">
        <f>Titulos!A63</f>
        <v>** without  shares in treasury</v>
      </c>
      <c r="B55" s="31"/>
      <c r="C55" s="31"/>
      <c r="F55" s="63"/>
    </row>
    <row r="56" spans="1:7">
      <c r="A56" s="31"/>
      <c r="B56" s="68"/>
      <c r="C56" s="69"/>
      <c r="E56" s="65"/>
    </row>
    <row r="57" spans="1:7">
      <c r="A57" s="31"/>
      <c r="B57" s="31"/>
      <c r="C57" s="32"/>
    </row>
    <row r="58" spans="1:7">
      <c r="A58" s="31"/>
      <c r="B58" s="31"/>
      <c r="C58" s="32"/>
    </row>
    <row r="59" spans="1:7">
      <c r="A59" s="31"/>
      <c r="B59" s="31"/>
      <c r="C59" s="32"/>
    </row>
    <row r="60" spans="1:7">
      <c r="A60" s="31"/>
      <c r="B60" s="31"/>
      <c r="C60" s="32"/>
    </row>
    <row r="61" spans="1:7">
      <c r="A61" s="31"/>
      <c r="B61" s="31"/>
      <c r="C61" s="32"/>
    </row>
    <row r="62" spans="1:7">
      <c r="A62" s="31"/>
      <c r="B62" s="31"/>
      <c r="C62" s="32"/>
    </row>
    <row r="63" spans="1:7">
      <c r="A63" s="31"/>
      <c r="B63" s="31"/>
      <c r="C63" s="32"/>
    </row>
    <row r="64" spans="1:7">
      <c r="A64" s="31"/>
      <c r="B64" s="31"/>
      <c r="C64" s="32"/>
    </row>
    <row r="65" spans="1:3">
      <c r="A65" s="33"/>
      <c r="B65" s="33"/>
      <c r="C65" s="34"/>
    </row>
    <row r="66" spans="1:3">
      <c r="A66" s="33"/>
      <c r="B66" s="33"/>
      <c r="C66" s="34"/>
    </row>
    <row r="67" spans="1:3">
      <c r="A67" s="33"/>
      <c r="B67" s="33"/>
      <c r="C67" s="34"/>
    </row>
    <row r="68" spans="1:3">
      <c r="A68" s="33"/>
      <c r="B68" s="33"/>
      <c r="C68" s="34"/>
    </row>
    <row r="69" spans="1:3">
      <c r="A69" s="33"/>
      <c r="B69" s="33"/>
      <c r="C69" s="34"/>
    </row>
    <row r="70" spans="1:3">
      <c r="A70" s="33"/>
      <c r="B70" s="33"/>
      <c r="C70" s="34"/>
    </row>
    <row r="71" spans="1:3">
      <c r="A71" s="33"/>
      <c r="B71" s="33"/>
      <c r="C71" s="34"/>
    </row>
    <row r="72" spans="1:3">
      <c r="A72" s="33"/>
      <c r="B72" s="33"/>
      <c r="C72" s="34"/>
    </row>
    <row r="73" spans="1:3">
      <c r="A73" s="33"/>
      <c r="B73" s="33"/>
      <c r="C73" s="34"/>
    </row>
    <row r="74" spans="1:3">
      <c r="A74" s="33"/>
      <c r="B74" s="33"/>
      <c r="C74" s="34"/>
    </row>
    <row r="75" spans="1:3">
      <c r="A75" s="33"/>
      <c r="B75" s="33"/>
      <c r="C75" s="34"/>
    </row>
    <row r="76" spans="1:3">
      <c r="A76" s="33"/>
      <c r="B76" s="33"/>
      <c r="C76" s="34"/>
    </row>
    <row r="77" spans="1:3">
      <c r="A77" s="33"/>
      <c r="B77" s="33"/>
      <c r="C77" s="34"/>
    </row>
    <row r="78" spans="1:3">
      <c r="A78" s="33"/>
      <c r="B78" s="33"/>
      <c r="C78" s="34"/>
    </row>
    <row r="79" spans="1:3">
      <c r="A79" s="33"/>
      <c r="B79" s="33"/>
      <c r="C79" s="34"/>
    </row>
    <row r="80" spans="1:3">
      <c r="A80" s="33"/>
      <c r="B80" s="33"/>
      <c r="C80" s="34"/>
    </row>
    <row r="81" spans="1:3">
      <c r="A81" s="33"/>
      <c r="B81" s="33"/>
      <c r="C81" s="34"/>
    </row>
    <row r="82" spans="1:3">
      <c r="A82" s="33"/>
      <c r="B82" s="33"/>
      <c r="C82" s="34"/>
    </row>
    <row r="83" spans="1:3">
      <c r="A83" s="33"/>
      <c r="B83" s="33"/>
      <c r="C83" s="34"/>
    </row>
    <row r="84" spans="1:3">
      <c r="A84" s="33"/>
      <c r="B84" s="33"/>
      <c r="C84" s="34"/>
    </row>
    <row r="85" spans="1:3">
      <c r="A85" s="33"/>
      <c r="B85" s="33"/>
      <c r="C85" s="34"/>
    </row>
    <row r="86" spans="1:3">
      <c r="A86" s="33"/>
      <c r="B86" s="33"/>
      <c r="C86" s="34"/>
    </row>
    <row r="87" spans="1:3">
      <c r="A87" s="33"/>
      <c r="B87" s="33"/>
      <c r="C87" s="34"/>
    </row>
    <row r="88" spans="1:3">
      <c r="A88" s="33"/>
      <c r="B88" s="33"/>
      <c r="C88" s="34"/>
    </row>
    <row r="89" spans="1:3">
      <c r="A89" s="33"/>
      <c r="B89" s="33"/>
      <c r="C89" s="34"/>
    </row>
    <row r="90" spans="1:3">
      <c r="A90" s="33"/>
      <c r="B90" s="33"/>
      <c r="C90" s="34"/>
    </row>
    <row r="91" spans="1:3">
      <c r="A91" s="33"/>
      <c r="B91" s="33"/>
      <c r="C91" s="34"/>
    </row>
    <row r="92" spans="1:3">
      <c r="A92" s="33"/>
      <c r="B92" s="33"/>
      <c r="C92" s="34"/>
    </row>
    <row r="93" spans="1:3">
      <c r="A93" s="33"/>
      <c r="B93" s="33"/>
      <c r="C93" s="34"/>
    </row>
    <row r="94" spans="1:3">
      <c r="A94" s="33"/>
      <c r="B94" s="33"/>
      <c r="C94" s="34"/>
    </row>
    <row r="95" spans="1:3">
      <c r="A95" s="33"/>
      <c r="B95" s="33"/>
      <c r="C95" s="34"/>
    </row>
    <row r="96" spans="1:3">
      <c r="A96" s="33"/>
      <c r="B96" s="33"/>
      <c r="C96" s="34"/>
    </row>
    <row r="97" spans="1:3">
      <c r="A97" s="33"/>
      <c r="B97" s="33"/>
      <c r="C97" s="34"/>
    </row>
    <row r="98" spans="1:3">
      <c r="A98" s="33"/>
      <c r="B98" s="33"/>
      <c r="C98" s="34"/>
    </row>
    <row r="99" spans="1:3">
      <c r="A99" s="33"/>
      <c r="B99" s="33"/>
      <c r="C99" s="34"/>
    </row>
    <row r="100" spans="1:3">
      <c r="A100" s="33"/>
      <c r="B100" s="33"/>
      <c r="C100" s="34"/>
    </row>
    <row r="101" spans="1:3">
      <c r="A101" s="33"/>
      <c r="B101" s="33"/>
      <c r="C101" s="34"/>
    </row>
    <row r="102" spans="1:3">
      <c r="A102" s="33"/>
      <c r="B102" s="33"/>
      <c r="C102" s="34"/>
    </row>
    <row r="103" spans="1:3">
      <c r="A103" s="33"/>
      <c r="B103" s="33"/>
      <c r="C103" s="34"/>
    </row>
    <row r="104" spans="1:3">
      <c r="A104" s="33"/>
      <c r="B104" s="33"/>
      <c r="C104" s="34"/>
    </row>
    <row r="105" spans="1:3">
      <c r="A105" s="33"/>
      <c r="B105" s="33"/>
      <c r="C105" s="34"/>
    </row>
    <row r="106" spans="1:3">
      <c r="A106" s="33"/>
      <c r="B106" s="33"/>
      <c r="C106" s="34"/>
    </row>
    <row r="107" spans="1:3">
      <c r="A107" s="33"/>
      <c r="B107" s="33"/>
      <c r="C107" s="34"/>
    </row>
    <row r="108" spans="1:3">
      <c r="A108" s="33"/>
      <c r="B108" s="33"/>
      <c r="C108" s="34"/>
    </row>
    <row r="109" spans="1:3">
      <c r="A109" s="33"/>
      <c r="B109" s="33"/>
      <c r="C109" s="34"/>
    </row>
    <row r="110" spans="1:3">
      <c r="A110" s="33"/>
      <c r="B110" s="33"/>
      <c r="C110" s="34"/>
    </row>
    <row r="111" spans="1:3">
      <c r="A111" s="33"/>
      <c r="B111" s="33"/>
      <c r="C111" s="34"/>
    </row>
    <row r="112" spans="1:3">
      <c r="A112" s="33"/>
      <c r="B112" s="33"/>
      <c r="C112" s="34"/>
    </row>
    <row r="113" spans="1:3">
      <c r="A113" s="33"/>
      <c r="B113" s="33"/>
      <c r="C113" s="34"/>
    </row>
    <row r="114" spans="1:3">
      <c r="A114" s="33"/>
      <c r="B114" s="33"/>
      <c r="C114" s="34"/>
    </row>
    <row r="115" spans="1:3">
      <c r="A115" s="33"/>
      <c r="B115" s="33"/>
      <c r="C115" s="34"/>
    </row>
    <row r="116" spans="1:3">
      <c r="A116" s="33"/>
      <c r="B116" s="33"/>
      <c r="C116" s="34"/>
    </row>
    <row r="117" spans="1:3">
      <c r="A117" s="33"/>
      <c r="B117" s="33"/>
      <c r="C117" s="34"/>
    </row>
    <row r="118" spans="1:3">
      <c r="A118" s="33"/>
      <c r="B118" s="33"/>
      <c r="C118" s="34"/>
    </row>
    <row r="119" spans="1:3">
      <c r="A119" s="33"/>
      <c r="B119" s="33"/>
      <c r="C119" s="34"/>
    </row>
    <row r="120" spans="1:3">
      <c r="A120" s="33"/>
      <c r="B120" s="33"/>
      <c r="C120" s="34"/>
    </row>
    <row r="121" spans="1:3">
      <c r="A121" s="33"/>
      <c r="B121" s="33"/>
      <c r="C121" s="34"/>
    </row>
    <row r="122" spans="1:3">
      <c r="A122" s="33"/>
      <c r="B122" s="33"/>
      <c r="C122" s="34"/>
    </row>
    <row r="123" spans="1:3">
      <c r="A123" s="33"/>
      <c r="B123" s="33"/>
      <c r="C123" s="34"/>
    </row>
    <row r="124" spans="1:3">
      <c r="A124" s="33"/>
      <c r="B124" s="33"/>
      <c r="C124" s="34"/>
    </row>
    <row r="125" spans="1:3">
      <c r="A125" s="33"/>
      <c r="B125" s="33"/>
      <c r="C125" s="34"/>
    </row>
    <row r="126" spans="1:3">
      <c r="A126" s="33"/>
      <c r="B126" s="33"/>
      <c r="C126" s="34"/>
    </row>
    <row r="127" spans="1:3">
      <c r="A127" s="33"/>
      <c r="B127" s="33"/>
      <c r="C127" s="34"/>
    </row>
    <row r="128" spans="1:3">
      <c r="A128" s="33"/>
      <c r="B128" s="33"/>
      <c r="C128" s="34"/>
    </row>
    <row r="129" spans="1:3">
      <c r="A129" s="33"/>
      <c r="B129" s="33"/>
      <c r="C129" s="34"/>
    </row>
    <row r="130" spans="1:3">
      <c r="A130" s="33"/>
      <c r="B130" s="33"/>
      <c r="C130" s="34"/>
    </row>
    <row r="131" spans="1:3">
      <c r="A131" s="33"/>
      <c r="B131" s="33"/>
      <c r="C131" s="34"/>
    </row>
    <row r="132" spans="1:3">
      <c r="A132" s="33"/>
      <c r="B132" s="33"/>
      <c r="C132" s="34"/>
    </row>
    <row r="133" spans="1:3">
      <c r="A133" s="33"/>
      <c r="B133" s="33"/>
      <c r="C133" s="34"/>
    </row>
    <row r="134" spans="1:3">
      <c r="A134" s="33"/>
      <c r="B134" s="33"/>
      <c r="C134" s="34"/>
    </row>
    <row r="135" spans="1:3">
      <c r="A135" s="33"/>
      <c r="B135" s="33"/>
      <c r="C135" s="34"/>
    </row>
    <row r="136" spans="1:3">
      <c r="A136" s="33"/>
      <c r="B136" s="33"/>
      <c r="C136" s="34"/>
    </row>
    <row r="137" spans="1:3">
      <c r="A137" s="33"/>
      <c r="B137" s="33"/>
      <c r="C137" s="34"/>
    </row>
    <row r="138" spans="1:3">
      <c r="A138" s="33"/>
      <c r="B138" s="33"/>
      <c r="C138" s="34"/>
    </row>
    <row r="139" spans="1:3">
      <c r="A139" s="33"/>
      <c r="B139" s="33"/>
      <c r="C139" s="34"/>
    </row>
    <row r="140" spans="1:3">
      <c r="A140" s="33"/>
      <c r="B140" s="33"/>
      <c r="C140" s="34"/>
    </row>
    <row r="141" spans="1:3">
      <c r="A141" s="33"/>
      <c r="B141" s="33"/>
      <c r="C141" s="34"/>
    </row>
    <row r="142" spans="1:3">
      <c r="A142" s="33"/>
      <c r="B142" s="33"/>
      <c r="C142" s="34"/>
    </row>
    <row r="143" spans="1:3">
      <c r="A143" s="33"/>
      <c r="B143" s="33"/>
      <c r="C143" s="34"/>
    </row>
    <row r="144" spans="1:3">
      <c r="A144" s="33"/>
      <c r="B144" s="33"/>
      <c r="C144" s="34"/>
    </row>
    <row r="145" spans="1:3">
      <c r="A145" s="33"/>
      <c r="B145" s="33"/>
      <c r="C145" s="34"/>
    </row>
    <row r="146" spans="1:3">
      <c r="A146" s="33"/>
      <c r="B146" s="33"/>
      <c r="C146" s="34"/>
    </row>
    <row r="147" spans="1:3">
      <c r="A147" s="33"/>
      <c r="B147" s="33"/>
      <c r="C147" s="34"/>
    </row>
    <row r="148" spans="1:3">
      <c r="A148" s="33"/>
      <c r="B148" s="33"/>
      <c r="C148" s="34"/>
    </row>
    <row r="149" spans="1:3">
      <c r="A149" s="33"/>
      <c r="B149" s="33"/>
      <c r="C149" s="34"/>
    </row>
    <row r="150" spans="1:3">
      <c r="A150" s="33"/>
      <c r="B150" s="33"/>
      <c r="C150" s="34"/>
    </row>
    <row r="151" spans="1:3">
      <c r="A151" s="33"/>
      <c r="B151" s="33"/>
      <c r="C151" s="34"/>
    </row>
    <row r="152" spans="1:3">
      <c r="A152" s="33"/>
      <c r="B152" s="33"/>
      <c r="C152" s="34"/>
    </row>
    <row r="153" spans="1:3">
      <c r="A153" s="33"/>
      <c r="B153" s="33"/>
      <c r="C153" s="34"/>
    </row>
    <row r="154" spans="1:3">
      <c r="A154" s="33"/>
      <c r="B154" s="33"/>
      <c r="C154" s="34"/>
    </row>
    <row r="155" spans="1:3">
      <c r="A155" s="33"/>
      <c r="B155" s="33"/>
      <c r="C155" s="34"/>
    </row>
    <row r="156" spans="1:3">
      <c r="A156" s="33"/>
      <c r="B156" s="33"/>
      <c r="C156" s="34"/>
    </row>
    <row r="157" spans="1:3">
      <c r="A157" s="33"/>
      <c r="B157" s="33"/>
      <c r="C157" s="34"/>
    </row>
    <row r="158" spans="1:3">
      <c r="A158" s="33"/>
      <c r="B158" s="33"/>
      <c r="C158" s="34"/>
    </row>
    <row r="159" spans="1:3">
      <c r="A159" s="33"/>
      <c r="B159" s="33"/>
      <c r="C159" s="34"/>
    </row>
    <row r="160" spans="1:3">
      <c r="A160" s="33"/>
      <c r="B160" s="33"/>
      <c r="C160" s="34"/>
    </row>
    <row r="161" spans="1:3">
      <c r="A161" s="33"/>
      <c r="B161" s="33"/>
      <c r="C161" s="34"/>
    </row>
    <row r="162" spans="1:3">
      <c r="A162" s="33"/>
      <c r="B162" s="33"/>
      <c r="C162" s="34"/>
    </row>
    <row r="163" spans="1:3">
      <c r="A163" s="33"/>
      <c r="B163" s="33"/>
      <c r="C163" s="34"/>
    </row>
    <row r="164" spans="1:3">
      <c r="A164" s="33"/>
      <c r="B164" s="33"/>
      <c r="C164" s="34"/>
    </row>
    <row r="165" spans="1:3">
      <c r="A165" s="33"/>
      <c r="B165" s="33"/>
      <c r="C165" s="34"/>
    </row>
    <row r="166" spans="1:3">
      <c r="A166" s="33"/>
      <c r="B166" s="33"/>
      <c r="C166" s="34"/>
    </row>
    <row r="167" spans="1:3">
      <c r="A167" s="33"/>
      <c r="B167" s="33"/>
      <c r="C167" s="34"/>
    </row>
    <row r="168" spans="1:3">
      <c r="A168" s="33"/>
      <c r="B168" s="33"/>
      <c r="C168" s="34"/>
    </row>
    <row r="169" spans="1:3">
      <c r="A169" s="33"/>
      <c r="B169" s="33"/>
      <c r="C169" s="34"/>
    </row>
    <row r="170" spans="1:3">
      <c r="A170" s="33"/>
      <c r="B170" s="33"/>
      <c r="C170" s="34"/>
    </row>
    <row r="171" spans="1:3">
      <c r="A171" s="33"/>
      <c r="B171" s="33"/>
      <c r="C171" s="34"/>
    </row>
    <row r="172" spans="1:3">
      <c r="A172" s="33"/>
      <c r="B172" s="33"/>
      <c r="C172" s="34"/>
    </row>
  </sheetData>
  <mergeCells count="1">
    <mergeCell ref="B1:D1"/>
  </mergeCells>
  <conditionalFormatting sqref="A4:C6 A8:C15 B7:C7 B3:C3 A19:C19 A17:C17 A22:C37 A41:C46">
    <cfRule type="expression" dxfId="12" priority="20">
      <formula>MOD(ROW(),2)=0</formula>
    </cfRule>
  </conditionalFormatting>
  <conditionalFormatting sqref="A7">
    <cfRule type="expression" dxfId="11" priority="13">
      <formula>MOD(ROW(),2)=0</formula>
    </cfRule>
  </conditionalFormatting>
  <conditionalFormatting sqref="B40:C40 A54:C54 A52:C52 A48:C50 A47 C47">
    <cfRule type="expression" dxfId="10" priority="16">
      <formula>MOD(ROW(),2)=0</formula>
    </cfRule>
  </conditionalFormatting>
  <conditionalFormatting sqref="A3">
    <cfRule type="expression" dxfId="9" priority="8">
      <formula>MOD(ROW(),2)=0</formula>
    </cfRule>
  </conditionalFormatting>
  <conditionalFormatting sqref="A16:C16">
    <cfRule type="expression" dxfId="8" priority="4">
      <formula>MOD(ROW(),2)=0</formula>
    </cfRule>
  </conditionalFormatting>
  <conditionalFormatting sqref="A40">
    <cfRule type="expression" dxfId="7" priority="9">
      <formula>MOD(ROW(),2)=0</formula>
    </cfRule>
  </conditionalFormatting>
  <conditionalFormatting sqref="A53:C53">
    <cfRule type="expression" dxfId="6" priority="7">
      <formula>MOD(ROW(),2)=0</formula>
    </cfRule>
  </conditionalFormatting>
  <conditionalFormatting sqref="A51:C51">
    <cfRule type="expression" dxfId="5" priority="6">
      <formula>MOD(ROW(),2)=0</formula>
    </cfRule>
  </conditionalFormatting>
  <conditionalFormatting sqref="A18:C18">
    <cfRule type="expression" dxfId="4" priority="5">
      <formula>MOD(ROW(),2)=0</formula>
    </cfRule>
  </conditionalFormatting>
  <conditionalFormatting sqref="B47">
    <cfRule type="expression" dxfId="3" priority="2">
      <formula>MOD(ROW(),2)=0</formula>
    </cfRule>
  </conditionalFormatting>
  <pageMargins left="0.19685039370078741" right="0" top="0.19685039370078741" bottom="0.19685039370078741" header="0.31496062992125984" footer="0.31496062992125984"/>
  <pageSetup paperSize="9" orientation="portrait" r:id="rId1"/>
  <ignoredErrors>
    <ignoredError sqref="C25 C47 C49 B4 C43 C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H67"/>
  <sheetViews>
    <sheetView zoomScaleNormal="100" workbookViewId="0">
      <selection activeCell="A2" sqref="A2"/>
    </sheetView>
  </sheetViews>
  <sheetFormatPr defaultRowHeight="15"/>
  <cols>
    <col min="1" max="1" width="35.140625" customWidth="1"/>
    <col min="2" max="3" width="38.28515625" style="5" bestFit="1" customWidth="1"/>
    <col min="6" max="6" width="10.42578125" customWidth="1"/>
  </cols>
  <sheetData>
    <row r="1" spans="1:8">
      <c r="A1" s="9" t="str">
        <f>IF(LEFT(TEXT(1000,".0#"),1)=".","Português","English")</f>
        <v>English</v>
      </c>
      <c r="E1" s="1"/>
    </row>
    <row r="2" spans="1:8" ht="15.75">
      <c r="A2" t="str">
        <f>IF($A$1="English",C2,B2)</f>
        <v>Shareholding Structure -</v>
      </c>
      <c r="B2" s="6" t="s">
        <v>36</v>
      </c>
      <c r="C2" s="6" t="s">
        <v>23</v>
      </c>
    </row>
    <row r="3" spans="1:8" s="1" customFormat="1" ht="15.75">
      <c r="A3" s="1" t="str">
        <f>IF($A$1="English",C3,B3)</f>
        <v># Shares</v>
      </c>
      <c r="B3" s="6" t="s">
        <v>37</v>
      </c>
      <c r="C3" s="6" t="s">
        <v>21</v>
      </c>
      <c r="H3" s="43"/>
    </row>
    <row r="4" spans="1:8" ht="15.75">
      <c r="A4" s="1" t="str">
        <f>IF($A$1="English",C4,B4)</f>
        <v>TOTAL CAPITAL</v>
      </c>
      <c r="B4" s="6" t="s">
        <v>24</v>
      </c>
      <c r="C4" s="6" t="s">
        <v>12</v>
      </c>
    </row>
    <row r="5" spans="1:8" ht="15.75">
      <c r="A5" s="1" t="str">
        <f t="shared" ref="A5:A67" si="0">IF($A$1="English",C5,B5)</f>
        <v>Controlling group</v>
      </c>
      <c r="B5" s="3" t="s">
        <v>25</v>
      </c>
      <c r="C5" t="s">
        <v>22</v>
      </c>
      <c r="F5" t="str">
        <f>LEFT(TEXT(1000,".0"),1)</f>
        <v>1</v>
      </c>
    </row>
    <row r="6" spans="1:8" ht="15.75">
      <c r="A6" s="1" t="str">
        <f t="shared" si="0"/>
        <v xml:space="preserve">  Federal Government</v>
      </c>
      <c r="B6" s="3" t="s">
        <v>26</v>
      </c>
      <c r="C6" s="3" t="s">
        <v>2</v>
      </c>
    </row>
    <row r="7" spans="1:8" ht="15.75">
      <c r="A7" s="1" t="str">
        <f t="shared" si="0"/>
        <v xml:space="preserve">  BNDESPar</v>
      </c>
      <c r="B7" s="3" t="s">
        <v>3</v>
      </c>
      <c r="C7" s="3" t="s">
        <v>3</v>
      </c>
    </row>
    <row r="8" spans="1:8" ht="15.75">
      <c r="A8" s="1" t="str">
        <f t="shared" si="0"/>
        <v xml:space="preserve">  BNDES</v>
      </c>
      <c r="B8" s="3" t="s">
        <v>4</v>
      </c>
      <c r="C8" s="3" t="s">
        <v>4</v>
      </c>
    </row>
    <row r="9" spans="1:8" ht="15.75">
      <c r="A9" s="1" t="str">
        <f t="shared" si="0"/>
        <v xml:space="preserve">  Fundo de Participação Social - FPS</v>
      </c>
      <c r="B9" s="3" t="s">
        <v>5</v>
      </c>
      <c r="C9" s="3" t="s">
        <v>5</v>
      </c>
    </row>
    <row r="10" spans="1:8" ht="15.75">
      <c r="A10" s="1" t="str">
        <f t="shared" si="0"/>
        <v xml:space="preserve">  Caixa Econômica Federal - CEF</v>
      </c>
      <c r="B10" s="3" t="s">
        <v>20</v>
      </c>
      <c r="C10" s="3" t="s">
        <v>20</v>
      </c>
    </row>
    <row r="11" spans="1:8" ht="15.75">
      <c r="A11" s="1" t="str">
        <f t="shared" si="0"/>
        <v>Non-Brazilian investors *</v>
      </c>
      <c r="B11" s="3" t="s">
        <v>34</v>
      </c>
      <c r="C11" s="3" t="s">
        <v>14</v>
      </c>
    </row>
    <row r="12" spans="1:8" ht="15.75">
      <c r="A12" s="1" t="str">
        <f t="shared" si="0"/>
        <v xml:space="preserve">  NYSE - ADRs</v>
      </c>
      <c r="B12" s="3" t="s">
        <v>1</v>
      </c>
      <c r="C12" s="3" t="s">
        <v>1</v>
      </c>
    </row>
    <row r="13" spans="1:8" ht="15.75">
      <c r="A13" s="1" t="str">
        <f t="shared" si="0"/>
        <v xml:space="preserve">  B3</v>
      </c>
      <c r="B13" s="3" t="s">
        <v>6</v>
      </c>
      <c r="C13" s="3" t="s">
        <v>6</v>
      </c>
    </row>
    <row r="14" spans="1:8" ht="15.75">
      <c r="A14" s="1" t="str">
        <f t="shared" si="0"/>
        <v>Brazilian investors *</v>
      </c>
      <c r="B14" s="3" t="s">
        <v>33</v>
      </c>
      <c r="C14" s="3" t="s">
        <v>15</v>
      </c>
    </row>
    <row r="15" spans="1:8" ht="15.75">
      <c r="A15" s="1" t="str">
        <f t="shared" si="0"/>
        <v xml:space="preserve">  Institutional investors</v>
      </c>
      <c r="B15" s="7" t="s">
        <v>27</v>
      </c>
      <c r="C15" s="7" t="s">
        <v>11</v>
      </c>
    </row>
    <row r="16" spans="1:8" ht="15.75">
      <c r="A16" s="1" t="str">
        <f t="shared" si="0"/>
        <v xml:space="preserve">  Retail</v>
      </c>
      <c r="B16" s="4" t="s">
        <v>28</v>
      </c>
      <c r="C16" s="4" t="s">
        <v>7</v>
      </c>
    </row>
    <row r="17" spans="1:3" ht="15.75">
      <c r="A17" s="1" t="str">
        <f t="shared" si="0"/>
        <v xml:space="preserve">    FMP-FGTS/FIA funds</v>
      </c>
      <c r="B17" s="8" t="s">
        <v>44</v>
      </c>
      <c r="C17" s="45" t="s">
        <v>45</v>
      </c>
    </row>
    <row r="18" spans="1:3" ht="15.75">
      <c r="A18" s="1" t="str">
        <f t="shared" si="0"/>
        <v xml:space="preserve">    General retail</v>
      </c>
      <c r="B18" s="3" t="s">
        <v>29</v>
      </c>
      <c r="C18" s="1" t="s">
        <v>8</v>
      </c>
    </row>
    <row r="19" spans="1:3" s="1" customFormat="1" ht="15.75">
      <c r="A19" s="1" t="str">
        <f t="shared" si="0"/>
        <v>Total outstanding **</v>
      </c>
      <c r="B19" s="3" t="s">
        <v>19</v>
      </c>
      <c r="C19" s="3" t="s">
        <v>19</v>
      </c>
    </row>
    <row r="20" spans="1:3" ht="15.75">
      <c r="A20" s="1" t="str">
        <f t="shared" si="0"/>
        <v>Shares in treasury</v>
      </c>
      <c r="B20" s="3" t="s">
        <v>32</v>
      </c>
      <c r="C20" s="3" t="s">
        <v>9</v>
      </c>
    </row>
    <row r="21" spans="1:3" ht="15.75">
      <c r="A21" s="1" t="str">
        <f t="shared" si="0"/>
        <v>Total</v>
      </c>
      <c r="B21" s="3" t="s">
        <v>10</v>
      </c>
      <c r="C21" s="3" t="s">
        <v>10</v>
      </c>
    </row>
    <row r="22" spans="1:3" ht="15.75">
      <c r="A22" s="1" t="str">
        <f t="shared" si="0"/>
        <v>* Free float</v>
      </c>
      <c r="B22" s="3" t="s">
        <v>13</v>
      </c>
      <c r="C22" s="3" t="s">
        <v>13</v>
      </c>
    </row>
    <row r="23" spans="1:3" ht="15.75">
      <c r="A23" s="1"/>
      <c r="B23" s="3"/>
      <c r="C23" s="3"/>
    </row>
    <row r="24" spans="1:3" ht="15.75">
      <c r="A24" s="1" t="str">
        <f t="shared" si="0"/>
        <v>COMMON SHARES (PETR3, PBR-ADR)</v>
      </c>
      <c r="B24" s="3" t="s">
        <v>30</v>
      </c>
      <c r="C24" s="3" t="s">
        <v>16</v>
      </c>
    </row>
    <row r="25" spans="1:3" ht="15.75">
      <c r="A25" s="1" t="str">
        <f t="shared" si="0"/>
        <v>Controlling group</v>
      </c>
      <c r="B25" s="3" t="s">
        <v>25</v>
      </c>
      <c r="C25" s="3" t="s">
        <v>22</v>
      </c>
    </row>
    <row r="26" spans="1:3" ht="15.75">
      <c r="A26" s="1" t="str">
        <f t="shared" si="0"/>
        <v xml:space="preserve">  Federal Government</v>
      </c>
      <c r="B26" s="3" t="s">
        <v>26</v>
      </c>
      <c r="C26" s="3" t="s">
        <v>2</v>
      </c>
    </row>
    <row r="27" spans="1:3" ht="15.75">
      <c r="A27" s="1" t="str">
        <f t="shared" si="0"/>
        <v xml:space="preserve">  BNDESPar</v>
      </c>
      <c r="B27" s="3" t="s">
        <v>3</v>
      </c>
      <c r="C27" s="3" t="s">
        <v>3</v>
      </c>
    </row>
    <row r="28" spans="1:3" ht="15.75">
      <c r="A28" s="1" t="str">
        <f t="shared" si="0"/>
        <v xml:space="preserve">  BNDES</v>
      </c>
      <c r="B28" s="3" t="s">
        <v>4</v>
      </c>
      <c r="C28" s="7" t="s">
        <v>4</v>
      </c>
    </row>
    <row r="29" spans="1:3" s="1" customFormat="1" ht="15.75">
      <c r="A29" s="1" t="str">
        <f t="shared" si="0"/>
        <v xml:space="preserve">  Fundo de Participação Social - FPS</v>
      </c>
      <c r="B29" s="3" t="s">
        <v>5</v>
      </c>
      <c r="C29" s="7" t="s">
        <v>5</v>
      </c>
    </row>
    <row r="30" spans="1:3" ht="15.75">
      <c r="A30" s="1" t="str">
        <f t="shared" si="0"/>
        <v xml:space="preserve">  Caixa Econômica Federal - CEF</v>
      </c>
      <c r="B30" s="3" t="s">
        <v>20</v>
      </c>
      <c r="C30" s="7" t="s">
        <v>20</v>
      </c>
    </row>
    <row r="31" spans="1:3" ht="15.75">
      <c r="A31" s="1" t="str">
        <f t="shared" si="0"/>
        <v>Non-Brazilian investors *</v>
      </c>
      <c r="B31" s="3" t="s">
        <v>34</v>
      </c>
      <c r="C31" s="7" t="s">
        <v>14</v>
      </c>
    </row>
    <row r="32" spans="1:3" ht="15.75">
      <c r="A32" s="1" t="str">
        <f t="shared" si="0"/>
        <v xml:space="preserve">  NYSE - ADRs</v>
      </c>
      <c r="B32" s="3" t="s">
        <v>1</v>
      </c>
      <c r="C32" s="7" t="s">
        <v>1</v>
      </c>
    </row>
    <row r="33" spans="1:3" ht="15.75">
      <c r="A33" s="1" t="str">
        <f t="shared" si="0"/>
        <v xml:space="preserve">  B3</v>
      </c>
      <c r="B33" s="3" t="s">
        <v>6</v>
      </c>
      <c r="C33" s="7" t="s">
        <v>6</v>
      </c>
    </row>
    <row r="34" spans="1:3" ht="15.75">
      <c r="A34" s="1" t="str">
        <f t="shared" si="0"/>
        <v>Brazilian investors *</v>
      </c>
      <c r="B34" s="3" t="s">
        <v>33</v>
      </c>
      <c r="C34" s="7" t="s">
        <v>15</v>
      </c>
    </row>
    <row r="35" spans="1:3" ht="15.75">
      <c r="A35" s="1" t="str">
        <f t="shared" si="0"/>
        <v xml:space="preserve">  Institutional investors</v>
      </c>
      <c r="B35" s="7" t="s">
        <v>27</v>
      </c>
      <c r="C35" s="7" t="s">
        <v>11</v>
      </c>
    </row>
    <row r="36" spans="1:3" ht="15.75">
      <c r="A36" s="1" t="str">
        <f t="shared" si="0"/>
        <v xml:space="preserve">  Retail</v>
      </c>
      <c r="B36" s="4" t="s">
        <v>28</v>
      </c>
      <c r="C36" s="7" t="s">
        <v>7</v>
      </c>
    </row>
    <row r="37" spans="1:3" ht="15.75">
      <c r="A37" s="1" t="str">
        <f t="shared" si="0"/>
        <v xml:space="preserve">    FMP-FGTS/FIA funds</v>
      </c>
      <c r="B37" s="8" t="s">
        <v>44</v>
      </c>
      <c r="C37" s="45" t="s">
        <v>45</v>
      </c>
    </row>
    <row r="38" spans="1:3" ht="15.75">
      <c r="A38" s="1" t="str">
        <f t="shared" si="0"/>
        <v xml:space="preserve">    General retail</v>
      </c>
      <c r="B38" s="3" t="s">
        <v>29</v>
      </c>
      <c r="C38" s="7" t="s">
        <v>8</v>
      </c>
    </row>
    <row r="39" spans="1:3" ht="15.75">
      <c r="A39" s="1" t="str">
        <f t="shared" si="0"/>
        <v>Total outstanding **</v>
      </c>
      <c r="B39" s="3" t="s">
        <v>19</v>
      </c>
      <c r="C39" s="7" t="s">
        <v>19</v>
      </c>
    </row>
    <row r="40" spans="1:3" ht="15.75">
      <c r="A40" s="1" t="str">
        <f t="shared" si="0"/>
        <v>Shares in treasury</v>
      </c>
      <c r="B40" s="3" t="s">
        <v>32</v>
      </c>
      <c r="C40" s="7" t="s">
        <v>9</v>
      </c>
    </row>
    <row r="41" spans="1:3" ht="15.75">
      <c r="A41" s="1" t="str">
        <f t="shared" si="0"/>
        <v>Total</v>
      </c>
      <c r="B41" s="7" t="s">
        <v>10</v>
      </c>
      <c r="C41" s="7" t="s">
        <v>10</v>
      </c>
    </row>
    <row r="42" spans="1:3" ht="15.75">
      <c r="A42" s="1" t="str">
        <f t="shared" si="0"/>
        <v>* Free float</v>
      </c>
      <c r="B42" s="5" t="s">
        <v>13</v>
      </c>
      <c r="C42" s="7" t="s">
        <v>13</v>
      </c>
    </row>
    <row r="43" spans="1:3" ht="15.75">
      <c r="A43" s="1"/>
      <c r="C43" s="7"/>
    </row>
    <row r="44" spans="1:3" ht="15.75">
      <c r="A44" s="1" t="str">
        <f t="shared" si="0"/>
        <v>PREFERRED SHARES (PETR4, PBR/A-ADR)</v>
      </c>
      <c r="B44" s="5" t="s">
        <v>35</v>
      </c>
      <c r="C44" s="7" t="s">
        <v>17</v>
      </c>
    </row>
    <row r="45" spans="1:3" ht="15.75">
      <c r="A45" s="1" t="str">
        <f t="shared" si="0"/>
        <v>Controlling group</v>
      </c>
      <c r="B45" s="3" t="s">
        <v>25</v>
      </c>
      <c r="C45" s="7" t="s">
        <v>22</v>
      </c>
    </row>
    <row r="46" spans="1:3" ht="15.75">
      <c r="A46" s="1" t="str">
        <f t="shared" si="0"/>
        <v xml:space="preserve">  Federal Government</v>
      </c>
      <c r="B46" s="3" t="s">
        <v>26</v>
      </c>
      <c r="C46" s="7" t="s">
        <v>2</v>
      </c>
    </row>
    <row r="47" spans="1:3" ht="15.75">
      <c r="A47" s="1" t="str">
        <f t="shared" si="0"/>
        <v xml:space="preserve">  BNDESPar</v>
      </c>
      <c r="B47" s="3" t="s">
        <v>3</v>
      </c>
      <c r="C47" s="7" t="s">
        <v>3</v>
      </c>
    </row>
    <row r="48" spans="1:3" ht="15.75">
      <c r="A48" s="1" t="str">
        <f t="shared" si="0"/>
        <v xml:space="preserve">  BNDES</v>
      </c>
      <c r="B48" s="3" t="s">
        <v>4</v>
      </c>
      <c r="C48" s="7" t="s">
        <v>4</v>
      </c>
    </row>
    <row r="49" spans="1:3" ht="15.75">
      <c r="A49" s="1" t="str">
        <f t="shared" si="0"/>
        <v xml:space="preserve">  Fundo de Participação Social - FPS</v>
      </c>
      <c r="B49" s="3" t="s">
        <v>5</v>
      </c>
      <c r="C49" s="7" t="s">
        <v>5</v>
      </c>
    </row>
    <row r="50" spans="1:3" ht="15.75">
      <c r="A50" s="1" t="str">
        <f t="shared" si="0"/>
        <v xml:space="preserve">  Caixa Econômica Federal - CEF</v>
      </c>
      <c r="B50" s="3" t="s">
        <v>20</v>
      </c>
      <c r="C50" s="7" t="s">
        <v>20</v>
      </c>
    </row>
    <row r="51" spans="1:3" ht="15.75">
      <c r="A51" s="1" t="str">
        <f t="shared" si="0"/>
        <v>Non-Brazilian investors *</v>
      </c>
      <c r="B51" s="3" t="s">
        <v>34</v>
      </c>
      <c r="C51" s="7" t="s">
        <v>14</v>
      </c>
    </row>
    <row r="52" spans="1:3" ht="15.75">
      <c r="A52" s="1" t="str">
        <f t="shared" si="0"/>
        <v xml:space="preserve">  NYSE - ADRs</v>
      </c>
      <c r="B52" s="3" t="s">
        <v>1</v>
      </c>
      <c r="C52" s="7" t="s">
        <v>1</v>
      </c>
    </row>
    <row r="53" spans="1:3" ht="15.75">
      <c r="A53" s="1" t="str">
        <f t="shared" si="0"/>
        <v xml:space="preserve">  B3</v>
      </c>
      <c r="B53" s="3" t="s">
        <v>6</v>
      </c>
      <c r="C53" s="7" t="s">
        <v>6</v>
      </c>
    </row>
    <row r="54" spans="1:3" ht="15.75">
      <c r="A54" s="1" t="str">
        <f t="shared" si="0"/>
        <v>Brazilian investors *</v>
      </c>
      <c r="B54" s="3" t="s">
        <v>33</v>
      </c>
      <c r="C54" s="7" t="s">
        <v>15</v>
      </c>
    </row>
    <row r="55" spans="1:3" ht="15.75">
      <c r="A55" s="1" t="str">
        <f t="shared" si="0"/>
        <v xml:space="preserve">  Institutional investors</v>
      </c>
      <c r="B55" s="7" t="s">
        <v>27</v>
      </c>
      <c r="C55" s="7" t="s">
        <v>11</v>
      </c>
    </row>
    <row r="56" spans="1:3" ht="15.75">
      <c r="A56" s="1" t="str">
        <f t="shared" si="0"/>
        <v xml:space="preserve">  Retail</v>
      </c>
      <c r="B56" s="4" t="s">
        <v>28</v>
      </c>
      <c r="C56" s="7" t="s">
        <v>7</v>
      </c>
    </row>
    <row r="57" spans="1:3" ht="15.75">
      <c r="A57" s="1" t="str">
        <f t="shared" si="0"/>
        <v xml:space="preserve">    FMP-FGTS/FIA funds</v>
      </c>
      <c r="B57" s="8" t="s">
        <v>44</v>
      </c>
      <c r="C57" s="45" t="s">
        <v>45</v>
      </c>
    </row>
    <row r="58" spans="1:3" ht="15.75">
      <c r="A58" s="1" t="str">
        <f t="shared" si="0"/>
        <v xml:space="preserve">    General retail</v>
      </c>
      <c r="B58" s="3" t="s">
        <v>29</v>
      </c>
      <c r="C58" s="7" t="s">
        <v>8</v>
      </c>
    </row>
    <row r="59" spans="1:3" ht="15.75">
      <c r="A59" s="1" t="str">
        <f t="shared" si="0"/>
        <v>Total outstanding **</v>
      </c>
      <c r="B59" s="3" t="s">
        <v>19</v>
      </c>
      <c r="C59" s="7" t="s">
        <v>19</v>
      </c>
    </row>
    <row r="60" spans="1:3" ht="15.75">
      <c r="A60" s="1" t="str">
        <f t="shared" si="0"/>
        <v>Shares in treasury</v>
      </c>
      <c r="B60" s="3" t="s">
        <v>32</v>
      </c>
      <c r="C60" s="7" t="s">
        <v>9</v>
      </c>
    </row>
    <row r="61" spans="1:3" ht="15.75">
      <c r="A61" s="1" t="str">
        <f t="shared" si="0"/>
        <v>Total</v>
      </c>
      <c r="B61" s="5" t="s">
        <v>10</v>
      </c>
      <c r="C61" s="7" t="s">
        <v>10</v>
      </c>
    </row>
    <row r="62" spans="1:3" ht="15.75">
      <c r="A62" s="1" t="str">
        <f t="shared" si="0"/>
        <v>* Free float</v>
      </c>
      <c r="B62" s="5" t="s">
        <v>13</v>
      </c>
      <c r="C62" s="7" t="s">
        <v>13</v>
      </c>
    </row>
    <row r="63" spans="1:3" ht="15.75">
      <c r="A63" s="1" t="str">
        <f t="shared" si="0"/>
        <v>** without  shares in treasury</v>
      </c>
      <c r="B63" s="5" t="s">
        <v>31</v>
      </c>
      <c r="C63" s="7" t="s">
        <v>18</v>
      </c>
    </row>
    <row r="64" spans="1:3">
      <c r="A64" s="1"/>
    </row>
    <row r="65" spans="1:3" ht="27">
      <c r="A65" s="14" t="str">
        <f t="shared" si="0"/>
        <v>Controlling
group</v>
      </c>
      <c r="B65" s="14" t="s">
        <v>38</v>
      </c>
      <c r="C65" s="14" t="s">
        <v>39</v>
      </c>
    </row>
    <row r="66" spans="1:3" ht="27">
      <c r="A66" s="14" t="str">
        <f t="shared" si="0"/>
        <v>Investidores
brasileiros</v>
      </c>
      <c r="B66" s="38" t="s">
        <v>40</v>
      </c>
      <c r="C66" s="38" t="s">
        <v>41</v>
      </c>
    </row>
    <row r="67" spans="1:3" ht="27">
      <c r="A67" s="14" t="str">
        <f t="shared" si="0"/>
        <v>Investidores
não-brasileiros</v>
      </c>
      <c r="B67" s="38" t="s">
        <v>42</v>
      </c>
      <c r="C67" s="38" t="s">
        <v>43</v>
      </c>
    </row>
  </sheetData>
  <conditionalFormatting sqref="B65">
    <cfRule type="expression" dxfId="2" priority="3">
      <formula>MOD(ROW(),2)=0</formula>
    </cfRule>
  </conditionalFormatting>
  <conditionalFormatting sqref="C65">
    <cfRule type="expression" dxfId="1" priority="2">
      <formula>MOD(ROW(),2)=0</formula>
    </cfRule>
  </conditionalFormatting>
  <conditionalFormatting sqref="A65:A67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Capital_Social</vt:lpstr>
      <vt:lpstr>Titulos</vt:lpstr>
      <vt:lpstr>Capital_Social!Area_de_impressao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Edilson Portella de Carvalho</dc:creator>
  <cp:lastModifiedBy>Rodrigo Vereza Caldas</cp:lastModifiedBy>
  <cp:lastPrinted>2020-05-08T16:34:12Z</cp:lastPrinted>
  <dcterms:created xsi:type="dcterms:W3CDTF">2017-01-05T13:21:46Z</dcterms:created>
  <dcterms:modified xsi:type="dcterms:W3CDTF">2020-05-08T17:53:24Z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iteId">
    <vt:lpwstr>5b6f6241-9a57-4be4-8e50-1dfa72e79a57</vt:lpwstr>
  </property>
  <property fmtid="{D5CDD505-2E9C-101B-9397-08002B2CF9AE}" pid="4" name="MSIP_Label_8e61996e-cafd-4c9a-8a94-2dc1b82131ae_Owner">
    <vt:lpwstr>edilson.carvalho@petrobras.com.br</vt:lpwstr>
  </property>
  <property fmtid="{D5CDD505-2E9C-101B-9397-08002B2CF9AE}" pid="5" name="MSIP_Label_8e61996e-cafd-4c9a-8a94-2dc1b82131ae_SetDate">
    <vt:lpwstr>2019-07-08T14:38:01.1066076Z</vt:lpwstr>
  </property>
  <property fmtid="{D5CDD505-2E9C-101B-9397-08002B2CF9AE}" pid="6" name="MSIP_Label_8e61996e-cafd-4c9a-8a94-2dc1b82131ae_Name">
    <vt:lpwstr>NP-1</vt:lpwstr>
  </property>
  <property fmtid="{D5CDD505-2E9C-101B-9397-08002B2CF9AE}" pid="7" name="MSIP_Label_8e61996e-cafd-4c9a-8a94-2dc1b82131ae_Application">
    <vt:lpwstr>Microsoft Azure Information Protection</vt:lpwstr>
  </property>
  <property fmtid="{D5CDD505-2E9C-101B-9397-08002B2CF9AE}" pid="8" name="MSIP_Label_8e61996e-cafd-4c9a-8a94-2dc1b82131ae_ActionId">
    <vt:lpwstr>7490cb26-8777-45cf-8408-47ec8f311f45</vt:lpwstr>
  </property>
  <property fmtid="{D5CDD505-2E9C-101B-9397-08002B2CF9AE}" pid="9" name="MSIP_Label_8e61996e-cafd-4c9a-8a94-2dc1b82131ae_Extended_MSFT_Method">
    <vt:lpwstr>Automatic</vt:lpwstr>
  </property>
  <property fmtid="{D5CDD505-2E9C-101B-9397-08002B2CF9AE}" pid="10" name="Sensitivity">
    <vt:lpwstr>NP-1</vt:lpwstr>
  </property>
</Properties>
</file>