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slc.sharepoint.com/sites/EquipedeRI/Shared Documents/Site/Atual/Arquivos Atualizar Excel/"/>
    </mc:Choice>
  </mc:AlternateContent>
  <xr:revisionPtr revIDLastSave="73" documentId="13_ncr:1_{B0D721C8-6F1C-4B63-BD5F-4DC685C6CF55}" xr6:coauthVersionLast="47" xr6:coauthVersionMax="47" xr10:uidLastSave="{17AB38B2-536B-4F60-92A7-7D463D7512A6}"/>
  <bookViews>
    <workbookView xWindow="-110" yWindow="-110" windowWidth="19420" windowHeight="10300" xr2:uid="{00000000-000D-0000-FFFF-FFFF00000000}"/>
  </bookViews>
  <sheets>
    <sheet name="OtherInformat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L8" i="2" l="1"/>
  <c r="CN8" i="2" s="1"/>
  <c r="CP8" i="2" s="1"/>
  <c r="CE8" i="2"/>
  <c r="CG8" i="2" s="1"/>
  <c r="CI8" i="2" s="1"/>
  <c r="CN7" i="2"/>
  <c r="CP7" i="2" s="1"/>
  <c r="CL7" i="2"/>
  <c r="CE7" i="2"/>
  <c r="CG7" i="2" s="1"/>
  <c r="CI7" i="2" s="1"/>
  <c r="CL6" i="2"/>
  <c r="CN6" i="2" s="1"/>
  <c r="CP6" i="2" s="1"/>
  <c r="CI6" i="2"/>
  <c r="CG6" i="2"/>
  <c r="CE6" i="2"/>
  <c r="CL5" i="2"/>
  <c r="CL3" i="2" s="1"/>
  <c r="CE5" i="2"/>
  <c r="CG5" i="2" s="1"/>
  <c r="CI5" i="2" s="1"/>
  <c r="CL4" i="2"/>
  <c r="CN4" i="2" s="1"/>
  <c r="CE4" i="2"/>
  <c r="CG4" i="2" s="1"/>
  <c r="CO3" i="2"/>
  <c r="CM3" i="2"/>
  <c r="CK3" i="2"/>
  <c r="CJ3" i="2"/>
  <c r="CH3" i="2"/>
  <c r="CF3" i="2"/>
  <c r="CD3" i="2"/>
  <c r="CC3" i="2"/>
  <c r="CP12" i="2"/>
  <c r="CO11" i="2"/>
  <c r="CP11" i="2" s="1"/>
  <c r="CP10" i="2"/>
  <c r="CO10" i="2"/>
  <c r="CN12" i="2"/>
  <c r="CM11" i="2"/>
  <c r="CN11" i="2" s="1"/>
  <c r="CN10" i="2"/>
  <c r="CM10" i="2"/>
  <c r="CL12" i="2"/>
  <c r="CL11" i="2"/>
  <c r="CK11" i="2"/>
  <c r="CJ11" i="2"/>
  <c r="CI4" i="2" l="1"/>
  <c r="CI3" i="2" s="1"/>
  <c r="CG3" i="2"/>
  <c r="CP4" i="2"/>
  <c r="CN5" i="2"/>
  <c r="CP5" i="2" s="1"/>
  <c r="CE3" i="2"/>
  <c r="CI12" i="2"/>
  <c r="CI11" i="2"/>
  <c r="CH11" i="2"/>
  <c r="CP3" i="2" l="1"/>
  <c r="CN3" i="2"/>
  <c r="CG12" i="2"/>
  <c r="CG11" i="2" s="1"/>
  <c r="CE12" i="2"/>
  <c r="CF11" i="2"/>
  <c r="BX12" i="2"/>
  <c r="BX11" i="2"/>
  <c r="BX8" i="2"/>
  <c r="BX7" i="2"/>
  <c r="BX6" i="2"/>
  <c r="BX5" i="2"/>
  <c r="BX4" i="2"/>
  <c r="BX3" i="2"/>
  <c r="CD11" i="2"/>
  <c r="CE11" i="2" s="1"/>
  <c r="CC11" i="2"/>
  <c r="CB12" i="2"/>
  <c r="CB11" i="2" s="1"/>
  <c r="CA11" i="2"/>
  <c r="CB6" i="2"/>
  <c r="CB5" i="2"/>
  <c r="CA3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Y11" i="2"/>
  <c r="BZ11" i="2"/>
  <c r="BZ8" i="2"/>
  <c r="CB8" i="2" s="1"/>
  <c r="BZ7" i="2"/>
  <c r="CB7" i="2" s="1"/>
  <c r="BZ6" i="2"/>
  <c r="BZ5" i="2"/>
  <c r="BZ4" i="2"/>
  <c r="BY3" i="2"/>
  <c r="BW3" i="2"/>
  <c r="BV3" i="2"/>
  <c r="BR3" i="2"/>
  <c r="BB5" i="2"/>
  <c r="BB4" i="2"/>
  <c r="BB8" i="2"/>
  <c r="BB7" i="2"/>
  <c r="BB6" i="2"/>
  <c r="BB3" i="2"/>
  <c r="BZ3" i="2" l="1"/>
  <c r="CB4" i="2"/>
  <c r="CB3" i="2" s="1"/>
</calcChain>
</file>

<file path=xl/sharedStrings.xml><?xml version="1.0" encoding="utf-8"?>
<sst xmlns="http://schemas.openxmlformats.org/spreadsheetml/2006/main" count="172" uniqueCount="94">
  <si>
    <t>SLC Agrícola</t>
  </si>
  <si>
    <t>Other Information</t>
  </si>
  <si>
    <t>01Q09</t>
  </si>
  <si>
    <t>02Q09</t>
  </si>
  <si>
    <t>01S09</t>
  </si>
  <si>
    <t>03Q09</t>
  </si>
  <si>
    <t>09M09</t>
  </si>
  <si>
    <t>04Q09</t>
  </si>
  <si>
    <t>01Q10</t>
  </si>
  <si>
    <t>02Q10</t>
  </si>
  <si>
    <t>01S10</t>
  </si>
  <si>
    <t>03Q10</t>
  </si>
  <si>
    <t>09M10</t>
  </si>
  <si>
    <t>04Q10</t>
  </si>
  <si>
    <t>01Q11</t>
  </si>
  <si>
    <t>02Q11</t>
  </si>
  <si>
    <t>01S11</t>
  </si>
  <si>
    <t>03Q11</t>
  </si>
  <si>
    <t>09M11</t>
  </si>
  <si>
    <t>04Q11</t>
  </si>
  <si>
    <t>01Q12</t>
  </si>
  <si>
    <t>02Q12</t>
  </si>
  <si>
    <t>03Q12</t>
  </si>
  <si>
    <t>04Q12</t>
  </si>
  <si>
    <t>01Q13</t>
  </si>
  <si>
    <t>2Q13</t>
  </si>
  <si>
    <t>1H13</t>
  </si>
  <si>
    <t>3Q13</t>
  </si>
  <si>
    <t>9M13</t>
  </si>
  <si>
    <t>4Q13</t>
  </si>
  <si>
    <t>1Q14</t>
  </si>
  <si>
    <t>2Q14</t>
  </si>
  <si>
    <t>3Q14</t>
  </si>
  <si>
    <t>4Q14</t>
  </si>
  <si>
    <t>1Q15</t>
  </si>
  <si>
    <t>2Q15</t>
  </si>
  <si>
    <t>1H15</t>
  </si>
  <si>
    <t>3Q15</t>
  </si>
  <si>
    <t>9M15</t>
  </si>
  <si>
    <t>4Q15</t>
  </si>
  <si>
    <t>1Q16</t>
  </si>
  <si>
    <t>1,072,971</t>
  </si>
  <si>
    <t>1,349,284</t>
  </si>
  <si>
    <t>1,021,551</t>
  </si>
  <si>
    <t>1,440,067</t>
  </si>
  <si>
    <t xml:space="preserve">Cotton lint </t>
  </si>
  <si>
    <t xml:space="preserve">Corn </t>
  </si>
  <si>
    <t xml:space="preserve">Other </t>
  </si>
  <si>
    <t>2Q16</t>
  </si>
  <si>
    <t>3Q16</t>
  </si>
  <si>
    <t>4Q16</t>
  </si>
  <si>
    <t>1,299,075</t>
  </si>
  <si>
    <t>9,400</t>
  </si>
  <si>
    <t>1,636,510</t>
  </si>
  <si>
    <t>1Q17</t>
  </si>
  <si>
    <t>2Q17</t>
  </si>
  <si>
    <t>3Q17</t>
  </si>
  <si>
    <t>4Q17</t>
  </si>
  <si>
    <t>1Q18</t>
  </si>
  <si>
    <t>2Q18</t>
  </si>
  <si>
    <r>
      <t xml:space="preserve">Volume Invoiced </t>
    </r>
    <r>
      <rPr>
        <b/>
        <sz val="7.5"/>
        <rFont val="Calibri"/>
        <family val="2"/>
      </rPr>
      <t>(Ton)</t>
    </r>
  </si>
  <si>
    <t>3Q18</t>
  </si>
  <si>
    <t>1Q19</t>
  </si>
  <si>
    <t>1,741,441</t>
  </si>
  <si>
    <t>4Q18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</si>
  <si>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</si>
  <si>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</si>
  <si>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</si>
  <si>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</si>
  <si>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</si>
  <si>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</si>
  <si>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</si>
  <si>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</si>
  <si>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</si>
  <si>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9M21</t>
  </si>
  <si>
    <t>3Q21</t>
  </si>
  <si>
    <r>
      <t xml:space="preserve">Volume Invoiced </t>
    </r>
    <r>
      <rPr>
        <b/>
        <sz val="7.5"/>
        <rFont val="Calibri"/>
        <family val="2"/>
      </rPr>
      <t>(Heads)</t>
    </r>
  </si>
  <si>
    <t>Cattle Herd</t>
  </si>
  <si>
    <t>4Q21</t>
  </si>
  <si>
    <t>1Q22</t>
  </si>
  <si>
    <t>2Q22</t>
  </si>
  <si>
    <t>1S21</t>
  </si>
  <si>
    <t>1S22</t>
  </si>
  <si>
    <t>9M22</t>
  </si>
  <si>
    <t>3Q22</t>
  </si>
  <si>
    <t>4Q22</t>
  </si>
  <si>
    <t>1Q23</t>
  </si>
  <si>
    <t>1S23</t>
  </si>
  <si>
    <t>2Q23</t>
  </si>
  <si>
    <t>9M23</t>
  </si>
  <si>
    <t>3Q23</t>
  </si>
  <si>
    <t>Cottonseed (cottonseed + cotton seed)</t>
  </si>
  <si>
    <t>Soybean (commercial + seed)</t>
  </si>
  <si>
    <t>4Q23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</si>
</sst>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8" x14ac:knownFonts="1">
    <font>
      <sz val="11"/>
      <color theme="1"/>
      <name val="Calibri"/>
      <family val="2"/>
      <scheme val="minor"/>
    </font>
    <font>
      <b/>
      <sz val="7.5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00523D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1" applyNumberFormat="0" applyAlignment="0" applyProtection="0"/>
    <xf numFmtId="0" fontId="6" fillId="22" borderId="2" applyNumberFormat="0" applyAlignment="0" applyProtection="0"/>
    <xf numFmtId="0" fontId="7" fillId="0" borderId="3" applyNumberFormat="0" applyFill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8" fillId="29" borderId="1" applyNumberFormat="0" applyAlignment="0" applyProtection="0"/>
    <xf numFmtId="0" fontId="2" fillId="30" borderId="4" applyNumberFormat="0" applyFont="0" applyAlignment="0" applyProtection="0"/>
    <xf numFmtId="0" fontId="9" fillId="21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6">
    <xf numFmtId="0" fontId="0" fillId="0" borderId="0" xfId="0"/>
    <xf numFmtId="0" fontId="0" fillId="0" borderId="0" xfId="0" applyAlignment="1">
      <alignment horizontal="right" wrapText="1"/>
    </xf>
    <xf numFmtId="0" fontId="0" fillId="0" borderId="0" xfId="0" applyAlignment="1">
      <alignment horizontal="left" indent="1"/>
    </xf>
    <xf numFmtId="0" fontId="6" fillId="31" borderId="0" xfId="0" applyFont="1" applyFill="1"/>
    <xf numFmtId="0" fontId="6" fillId="31" borderId="0" xfId="0" applyFont="1" applyFill="1" applyAlignment="1">
      <alignment horizontal="right"/>
    </xf>
    <xf numFmtId="164" fontId="0" fillId="0" borderId="0" xfId="0" applyNumberFormat="1" applyAlignment="1">
      <alignment horizontal="right" wrapText="1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right" wrapText="1"/>
    </xf>
    <xf numFmtId="164" fontId="16" fillId="0" borderId="0" xfId="0" applyNumberFormat="1" applyFont="1"/>
    <xf numFmtId="164" fontId="16" fillId="0" borderId="0" xfId="0" applyNumberFormat="1" applyFont="1" applyAlignment="1">
      <alignment horizontal="right"/>
    </xf>
    <xf numFmtId="3" fontId="16" fillId="0" borderId="0" xfId="0" applyNumberFormat="1" applyFont="1"/>
    <xf numFmtId="3" fontId="0" fillId="0" borderId="0" xfId="0" applyNumberFormat="1"/>
    <xf numFmtId="0" fontId="16" fillId="0" borderId="0" xfId="0" applyFont="1" applyAlignment="1">
      <alignment wrapText="1"/>
    </xf>
  </cellXfs>
  <cellStyles count="4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ormal" xfId="0" builtinId="0"/>
    <cellStyle name="Nota" xfId="30" builtinId="10" customBuiltin="1"/>
    <cellStyle name="Saída" xfId="31" builtinId="21" customBuiltin="1"/>
    <cellStyle name="Texto de Aviso" xfId="32" builtinId="11" customBuiltin="1"/>
    <cellStyle name="Texto Explicativo" xfId="33" builtinId="53" customBuiltin="1"/>
    <cellStyle name="Título" xfId="34" builtinId="15" customBuiltin="1"/>
    <cellStyle name="Título 1" xfId="35" builtinId="16" customBuiltin="1"/>
    <cellStyle name="Título 2" xfId="36" builtinId="17" customBuiltin="1"/>
    <cellStyle name="Título 3" xfId="37" builtinId="18" customBuiltin="1"/>
    <cellStyle name="Título 4" xfId="38" builtinId="19" customBuiltin="1"/>
    <cellStyle name="Total" xfId="3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12"/>
  <sheetViews>
    <sheetView showGridLines="0" tabSelected="1" workbookViewId="0">
      <pane xSplit="1" topLeftCell="CC1" activePane="topRight" state="frozen"/>
      <selection pane="topRight" activeCell="CF3" sqref="CF3"/>
    </sheetView>
  </sheetViews>
  <sheetFormatPr defaultRowHeight="14.5" x14ac:dyDescent="0.35"/>
  <cols>
    <col min="1" max="1" width="21" bestFit="1" customWidth="1"/>
    <col min="2" max="35" width="8" customWidth="1"/>
    <col min="36" max="36" width="9.1796875" customWidth="1"/>
    <col min="37" max="40" width="8" customWidth="1"/>
    <col min="41" max="41" width="9.1796875" customWidth="1"/>
    <col min="42" max="45" width="8" customWidth="1"/>
    <col min="46" max="46" width="10.453125" customWidth="1"/>
    <col min="47" max="47" width="10.1796875" customWidth="1"/>
    <col min="48" max="48" width="10.26953125" customWidth="1"/>
    <col min="49" max="51" width="11.1796875" bestFit="1" customWidth="1"/>
    <col min="54" max="55" width="10.1796875" bestFit="1" customWidth="1"/>
    <col min="61" max="61" width="9" customWidth="1"/>
    <col min="62" max="62" width="9.1796875" customWidth="1"/>
    <col min="63" max="63" width="10.1796875" customWidth="1"/>
    <col min="64" max="64" width="10" customWidth="1"/>
  </cols>
  <sheetData>
    <row r="1" spans="1:94" ht="15" customHeight="1" x14ac:dyDescent="0.3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</row>
    <row r="2" spans="1:94" x14ac:dyDescent="0.3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>
        <v>2009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>
        <v>2010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>
        <v>2011</v>
      </c>
      <c r="W2" s="4" t="s">
        <v>20</v>
      </c>
      <c r="X2" s="4" t="s">
        <v>21</v>
      </c>
      <c r="Y2" s="4" t="s">
        <v>16</v>
      </c>
      <c r="Z2" s="4" t="s">
        <v>22</v>
      </c>
      <c r="AA2" s="4" t="s">
        <v>18</v>
      </c>
      <c r="AB2" s="4" t="s">
        <v>23</v>
      </c>
      <c r="AC2" s="4">
        <v>2012</v>
      </c>
      <c r="AD2" s="4" t="s">
        <v>24</v>
      </c>
      <c r="AE2" s="4" t="s">
        <v>25</v>
      </c>
      <c r="AF2" s="4" t="s">
        <v>26</v>
      </c>
      <c r="AG2" s="4" t="s">
        <v>27</v>
      </c>
      <c r="AH2" s="4" t="s">
        <v>28</v>
      </c>
      <c r="AI2" s="4" t="s">
        <v>29</v>
      </c>
      <c r="AJ2" s="4">
        <v>2013</v>
      </c>
      <c r="AK2" s="4" t="s">
        <v>30</v>
      </c>
      <c r="AL2" s="4" t="s">
        <v>31</v>
      </c>
      <c r="AM2" s="4" t="s">
        <v>32</v>
      </c>
      <c r="AN2" s="4" t="s">
        <v>33</v>
      </c>
      <c r="AO2" s="4">
        <v>2014</v>
      </c>
      <c r="AP2" s="4" t="s">
        <v>34</v>
      </c>
      <c r="AQ2" s="4" t="s">
        <v>35</v>
      </c>
      <c r="AR2" s="4" t="s">
        <v>36</v>
      </c>
      <c r="AS2" s="4" t="s">
        <v>37</v>
      </c>
      <c r="AT2" s="4" t="s">
        <v>38</v>
      </c>
      <c r="AU2" s="4" t="s">
        <v>39</v>
      </c>
      <c r="AV2" s="4">
        <v>2015</v>
      </c>
      <c r="AW2" s="4" t="s">
        <v>40</v>
      </c>
      <c r="AX2" s="4" t="s">
        <v>48</v>
      </c>
      <c r="AY2" s="4" t="s">
        <v>49</v>
      </c>
      <c r="AZ2" s="4" t="s">
        <v>50</v>
      </c>
      <c r="BA2" s="4">
        <v>2016</v>
      </c>
      <c r="BB2" s="4" t="s">
        <v>54</v>
      </c>
      <c r="BC2" s="4" t="s">
        <v>55</v>
      </c>
      <c r="BD2" s="4" t="s">
        <v>56</v>
      </c>
      <c r="BE2" s="4" t="s">
        <v>57</v>
      </c>
      <c r="BF2" s="4">
        <v>2017</v>
      </c>
      <c r="BG2" s="4" t="s">
        <v>58</v>
      </c>
      <c r="BH2" s="4" t="s">
        <v>59</v>
      </c>
      <c r="BI2" s="4" t="s">
        <v>61</v>
      </c>
      <c r="BJ2" s="4" t="s">
        <v>64</v>
      </c>
      <c r="BK2" s="4">
        <v>2018</v>
      </c>
      <c r="BL2" s="4" t="s">
        <v>62</v>
      </c>
      <c r="BM2" s="4" t="s">
        <v>65</v>
      </c>
      <c r="BN2" s="4" t="s">
        <v>66</v>
      </c>
      <c r="BO2" s="4" t="s">
        <v>67</v>
      </c>
      <c r="BP2" s="4">
        <v>2019</v>
      </c>
      <c r="BQ2" s="4" t="s">
        <v>68</v>
      </c>
      <c r="BR2" s="4" t="s">
        <v>69</v>
      </c>
      <c r="BS2" s="4" t="s">
        <v>70</v>
      </c>
      <c r="BT2" s="4" t="s">
        <v>71</v>
      </c>
      <c r="BU2" s="4">
        <v>2020</v>
      </c>
      <c r="BV2" s="4" t="s">
        <v>72</v>
      </c>
      <c r="BW2" s="4" t="s">
        <v>73</v>
      </c>
      <c r="BX2" s="4" t="s">
        <v>81</v>
      </c>
      <c r="BY2" s="4" t="s">
        <v>75</v>
      </c>
      <c r="BZ2" s="4" t="s">
        <v>74</v>
      </c>
      <c r="CA2" s="4" t="s">
        <v>78</v>
      </c>
      <c r="CB2" s="4">
        <v>2021</v>
      </c>
      <c r="CC2" s="4" t="s">
        <v>79</v>
      </c>
      <c r="CD2" s="4" t="s">
        <v>80</v>
      </c>
      <c r="CE2" s="4" t="s">
        <v>82</v>
      </c>
      <c r="CF2" s="4" t="s">
        <v>84</v>
      </c>
      <c r="CG2" s="4" t="s">
        <v>83</v>
      </c>
      <c r="CH2" s="4" t="s">
        <v>85</v>
      </c>
      <c r="CI2" s="4">
        <v>2022</v>
      </c>
      <c r="CJ2" s="4" t="s">
        <v>86</v>
      </c>
      <c r="CK2" s="4" t="s">
        <v>88</v>
      </c>
      <c r="CL2" s="4" t="s">
        <v>87</v>
      </c>
      <c r="CM2" s="4" t="s">
        <v>90</v>
      </c>
      <c r="CN2" s="4" t="s">
        <v>89</v>
      </c>
      <c r="CO2" s="4" t="s">
        <v>93</v>
      </c>
      <c r="CP2" s="4">
        <v>2023</v>
      </c>
    </row>
    <row r="3" spans="1:94" x14ac:dyDescent="0.35">
      <c r="A3" s="9" t="s">
        <v>60</v>
      </c>
      <c r="B3" s="10">
        <v>158.97</v>
      </c>
      <c r="C3" s="10">
        <v>175.02799999999999</v>
      </c>
      <c r="D3" s="10">
        <v>333.99799999999999</v>
      </c>
      <c r="E3" s="10">
        <v>270.21499999999997</v>
      </c>
      <c r="F3" s="10">
        <v>604.21299999999997</v>
      </c>
      <c r="G3" s="10">
        <v>182.173</v>
      </c>
      <c r="H3" s="10">
        <v>786.38599999999997</v>
      </c>
      <c r="I3" s="10">
        <v>178.441</v>
      </c>
      <c r="J3" s="10">
        <v>190.42400000000001</v>
      </c>
      <c r="K3" s="10">
        <v>368.86500000000001</v>
      </c>
      <c r="L3" s="10">
        <v>231.06299999999999</v>
      </c>
      <c r="M3" s="10">
        <v>599.928</v>
      </c>
      <c r="N3" s="10">
        <v>278.67899999999997</v>
      </c>
      <c r="O3" s="10">
        <v>878.60699999999997</v>
      </c>
      <c r="P3" s="10">
        <v>110.929</v>
      </c>
      <c r="Q3" s="10">
        <v>208.03800000000001</v>
      </c>
      <c r="R3" s="10">
        <v>318.96699999999998</v>
      </c>
      <c r="S3" s="10">
        <v>243.464</v>
      </c>
      <c r="T3" s="10">
        <v>562.43100000000004</v>
      </c>
      <c r="U3" s="10">
        <v>252.49100000000001</v>
      </c>
      <c r="V3" s="10">
        <v>814.92200000000003</v>
      </c>
      <c r="W3" s="10">
        <v>204.11799999999999</v>
      </c>
      <c r="X3" s="10">
        <v>240.13399999999999</v>
      </c>
      <c r="Y3" s="10">
        <v>444.25200000000001</v>
      </c>
      <c r="Z3" s="10">
        <v>284.90100000000001</v>
      </c>
      <c r="AA3" s="10">
        <v>729.15300000000002</v>
      </c>
      <c r="AB3" s="10">
        <v>259.95699999999999</v>
      </c>
      <c r="AC3" s="10">
        <v>989.11</v>
      </c>
      <c r="AD3" s="10">
        <v>217.31100000000001</v>
      </c>
      <c r="AE3" s="10">
        <v>252.524</v>
      </c>
      <c r="AF3" s="10">
        <v>469.83499999999998</v>
      </c>
      <c r="AG3" s="10">
        <v>298.51299999999998</v>
      </c>
      <c r="AH3" s="10">
        <v>768.34799999999996</v>
      </c>
      <c r="AI3" s="10">
        <v>304.62299999999999</v>
      </c>
      <c r="AJ3" s="10" t="s">
        <v>41</v>
      </c>
      <c r="AK3" s="10">
        <v>218.34299999999999</v>
      </c>
      <c r="AL3" s="10">
        <v>353.82100000000003</v>
      </c>
      <c r="AM3" s="10">
        <v>368.20400000000001</v>
      </c>
      <c r="AN3" s="10">
        <v>408.916</v>
      </c>
      <c r="AO3" s="10" t="s">
        <v>42</v>
      </c>
      <c r="AP3" s="10">
        <v>261.52699999999999</v>
      </c>
      <c r="AQ3" s="10">
        <v>387.488</v>
      </c>
      <c r="AR3" s="10">
        <v>649.01499999999999</v>
      </c>
      <c r="AS3" s="10">
        <v>372.536</v>
      </c>
      <c r="AT3" s="10" t="s">
        <v>43</v>
      </c>
      <c r="AU3" s="10">
        <v>418.51600000000002</v>
      </c>
      <c r="AV3" s="10" t="s">
        <v>44</v>
      </c>
      <c r="AW3" s="10">
        <v>288.51900000000001</v>
      </c>
      <c r="AX3" s="9">
        <v>277.66699999999997</v>
      </c>
      <c r="AY3" s="9">
        <v>410.471</v>
      </c>
      <c r="AZ3" s="9">
        <v>322.41800000000001</v>
      </c>
      <c r="BA3" s="9" t="s">
        <v>51</v>
      </c>
      <c r="BB3" s="9">
        <f>550173-BC3</f>
        <v>549890.424</v>
      </c>
      <c r="BC3" s="9">
        <v>282.57600000000002</v>
      </c>
      <c r="BD3" s="9">
        <v>624.96699999999998</v>
      </c>
      <c r="BE3" s="9">
        <v>461.37</v>
      </c>
      <c r="BF3" s="9" t="s">
        <v>53</v>
      </c>
      <c r="BG3" s="9">
        <v>305.58499999999998</v>
      </c>
      <c r="BH3" s="9">
        <v>391.93400000000003</v>
      </c>
      <c r="BI3" s="11">
        <v>559.86300000000006</v>
      </c>
      <c r="BJ3" s="11">
        <v>484.05900000000003</v>
      </c>
      <c r="BK3" s="12" t="s">
        <v>63</v>
      </c>
      <c r="BL3" s="11">
        <v>479.38799999999998</v>
      </c>
      <c r="BM3" s="11">
        <v>291.53800000000001</v>
      </c>
      <c r="BN3" s="11">
        <v>803.4</v>
      </c>
      <c r="BO3" s="13">
        <v>430377</v>
      </c>
      <c r="BP3" s="13">
        <v>2004703</v>
      </c>
      <c r="BQ3" s="13">
        <v>457802</v>
      </c>
      <c r="BR3" s="13">
        <f>SUM(BR4:BR8)</f>
        <v>399699</v>
      </c>
      <c r="BS3" s="13">
        <v>755096</v>
      </c>
      <c r="BT3" s="13">
        <v>495967</v>
      </c>
      <c r="BU3" s="13">
        <v>2107961</v>
      </c>
      <c r="BV3" s="13">
        <f t="shared" ref="BV3:CB3" si="0">SUM(BV4:BV8)</f>
        <v>431426</v>
      </c>
      <c r="BW3" s="13">
        <f t="shared" si="0"/>
        <v>422109</v>
      </c>
      <c r="BX3" s="13">
        <f>BV3+BW3</f>
        <v>853535</v>
      </c>
      <c r="BY3" s="13">
        <f t="shared" si="0"/>
        <v>847399</v>
      </c>
      <c r="BZ3" s="13">
        <f t="shared" si="0"/>
        <v>1700934</v>
      </c>
      <c r="CA3" s="13">
        <f t="shared" si="0"/>
        <v>546731</v>
      </c>
      <c r="CB3" s="13">
        <f t="shared" si="0"/>
        <v>2247665</v>
      </c>
      <c r="CC3" s="13">
        <f t="shared" ref="CC3:CH3" si="1">SUM(CC4:CC8)</f>
        <v>786940</v>
      </c>
      <c r="CD3" s="13">
        <f t="shared" si="1"/>
        <v>513272</v>
      </c>
      <c r="CE3" s="13">
        <f t="shared" si="1"/>
        <v>1300212</v>
      </c>
      <c r="CF3" s="13">
        <f t="shared" si="1"/>
        <v>855288</v>
      </c>
      <c r="CG3" s="13">
        <f t="shared" si="1"/>
        <v>2155500</v>
      </c>
      <c r="CH3" s="13">
        <f t="shared" si="1"/>
        <v>578049</v>
      </c>
      <c r="CI3" s="13">
        <f>SUM(CI4:CI8)</f>
        <v>2733549</v>
      </c>
      <c r="CJ3" s="13">
        <f t="shared" ref="CJ3:CK3" si="2">SUM(CJ4:CJ8)</f>
        <v>777111</v>
      </c>
      <c r="CK3" s="13">
        <f t="shared" si="2"/>
        <v>465636</v>
      </c>
      <c r="CL3" s="13">
        <f>SUM(CL4:CL8)</f>
        <v>1242747</v>
      </c>
      <c r="CM3" s="13">
        <f t="shared" ref="CM3:CO3" si="3">SUM(CM4:CM8)</f>
        <v>937239</v>
      </c>
      <c r="CN3" s="13">
        <f>SUM(CN4:CN8)+4</f>
        <v>2179990</v>
      </c>
      <c r="CO3" s="13">
        <f t="shared" si="3"/>
        <v>846632</v>
      </c>
      <c r="CP3" s="13">
        <f>SUM(CP4:CP8)</f>
        <v>3026622</v>
      </c>
    </row>
    <row r="4" spans="1:94" x14ac:dyDescent="0.35">
      <c r="A4" s="2" t="s">
        <v>45</v>
      </c>
      <c r="B4" s="1">
        <v>25.577999999999999</v>
      </c>
      <c r="C4" s="1">
        <v>17.440000000000001</v>
      </c>
      <c r="D4" s="1">
        <v>43.018000000000001</v>
      </c>
      <c r="E4" s="1">
        <v>12.691000000000001</v>
      </c>
      <c r="F4" s="1">
        <v>55.709000000000003</v>
      </c>
      <c r="G4" s="1">
        <v>39.405000000000001</v>
      </c>
      <c r="H4" s="1">
        <v>95.114000000000004</v>
      </c>
      <c r="I4" s="1">
        <v>32.844000000000001</v>
      </c>
      <c r="J4" s="1">
        <v>16.916</v>
      </c>
      <c r="K4" s="1">
        <v>49.76</v>
      </c>
      <c r="L4" s="1">
        <v>20.550999999999998</v>
      </c>
      <c r="M4" s="1">
        <v>70.311000000000007</v>
      </c>
      <c r="N4" s="1">
        <v>53.896999999999998</v>
      </c>
      <c r="O4" s="1">
        <v>124.208</v>
      </c>
      <c r="P4" s="1">
        <v>25.46</v>
      </c>
      <c r="Q4" s="1">
        <v>4.26</v>
      </c>
      <c r="R4" s="1">
        <v>29.72</v>
      </c>
      <c r="S4" s="1">
        <v>20.242000000000001</v>
      </c>
      <c r="T4" s="1">
        <v>49.962000000000003</v>
      </c>
      <c r="U4" s="1">
        <v>59.064999999999998</v>
      </c>
      <c r="V4" s="1">
        <v>109.027</v>
      </c>
      <c r="W4" s="1">
        <v>42.286000000000001</v>
      </c>
      <c r="X4" s="1">
        <v>22.780999999999999</v>
      </c>
      <c r="Y4" s="1">
        <v>65.066999999999993</v>
      </c>
      <c r="Z4" s="1">
        <v>24.774000000000001</v>
      </c>
      <c r="AA4" s="1">
        <v>89.840999999999994</v>
      </c>
      <c r="AB4" s="1">
        <v>53.774000000000001</v>
      </c>
      <c r="AC4" s="1">
        <v>143.61500000000001</v>
      </c>
      <c r="AD4" s="1">
        <v>33.982999999999997</v>
      </c>
      <c r="AE4" s="1">
        <v>30.161999999999999</v>
      </c>
      <c r="AF4" s="1">
        <v>64.144999999999996</v>
      </c>
      <c r="AG4" s="1">
        <v>20.14</v>
      </c>
      <c r="AH4" s="1">
        <v>84.284999999999997</v>
      </c>
      <c r="AI4" s="1">
        <v>53.152000000000001</v>
      </c>
      <c r="AJ4" s="1">
        <v>137.43700000000001</v>
      </c>
      <c r="AK4" s="1">
        <v>29.38</v>
      </c>
      <c r="AL4" s="1">
        <v>20.623000000000001</v>
      </c>
      <c r="AM4" s="1">
        <v>32.125</v>
      </c>
      <c r="AN4" s="1">
        <v>70.668000000000006</v>
      </c>
      <c r="AO4" s="1">
        <v>152.79599999999999</v>
      </c>
      <c r="AP4" s="1">
        <v>37.031999999999996</v>
      </c>
      <c r="AQ4" s="1">
        <v>20.916</v>
      </c>
      <c r="AR4" s="1">
        <v>57.948</v>
      </c>
      <c r="AS4" s="1">
        <v>20.997</v>
      </c>
      <c r="AT4" s="1">
        <v>78.944999999999993</v>
      </c>
      <c r="AU4" s="1">
        <v>79.238</v>
      </c>
      <c r="AV4" s="1">
        <v>158.18299999999999</v>
      </c>
      <c r="AW4" s="5">
        <v>27.558</v>
      </c>
      <c r="AX4" s="6">
        <v>31</v>
      </c>
      <c r="AY4" s="6">
        <v>28.114999999999998</v>
      </c>
      <c r="AZ4" s="6">
        <v>61.756</v>
      </c>
      <c r="BA4" s="6">
        <v>148.429</v>
      </c>
      <c r="BB4" s="6">
        <f>33.705-BC4</f>
        <v>15.489999999999998</v>
      </c>
      <c r="BC4" s="6">
        <v>18.215</v>
      </c>
      <c r="BD4">
        <v>24.533000000000001</v>
      </c>
      <c r="BE4">
        <v>82.888000000000005</v>
      </c>
      <c r="BF4">
        <v>141.126</v>
      </c>
      <c r="BG4">
        <v>33.340000000000003</v>
      </c>
      <c r="BH4">
        <v>17.337</v>
      </c>
      <c r="BI4" s="6">
        <v>27.187999999999999</v>
      </c>
      <c r="BJ4" s="6">
        <v>91.808000000000007</v>
      </c>
      <c r="BK4" s="6">
        <v>169.673</v>
      </c>
      <c r="BL4" s="6">
        <v>29.282</v>
      </c>
      <c r="BM4" s="6">
        <v>30.033000000000001</v>
      </c>
      <c r="BN4" s="6">
        <v>35.128999999999998</v>
      </c>
      <c r="BO4" s="14">
        <v>90930</v>
      </c>
      <c r="BP4" s="14">
        <v>185374</v>
      </c>
      <c r="BQ4" s="14">
        <v>35998</v>
      </c>
      <c r="BR4" s="14">
        <v>28112</v>
      </c>
      <c r="BS4" s="14">
        <v>43389</v>
      </c>
      <c r="BT4" s="14">
        <v>108466</v>
      </c>
      <c r="BU4" s="14">
        <v>215965</v>
      </c>
      <c r="BV4" s="14">
        <v>44277</v>
      </c>
      <c r="BW4" s="14">
        <v>45394</v>
      </c>
      <c r="BX4" s="14">
        <f t="shared" ref="BX4:BX8" si="4">BV4+BW4</f>
        <v>89671</v>
      </c>
      <c r="BY4" s="14">
        <v>23252</v>
      </c>
      <c r="BZ4" s="14">
        <f>BV4+BW4+BY4</f>
        <v>112923</v>
      </c>
      <c r="CA4" s="14">
        <v>106923</v>
      </c>
      <c r="CB4" s="14">
        <f>CA4+BZ4</f>
        <v>219846</v>
      </c>
      <c r="CC4" s="14">
        <v>93870</v>
      </c>
      <c r="CD4" s="14">
        <v>49180</v>
      </c>
      <c r="CE4" s="14">
        <f>CD4+CC4</f>
        <v>143050</v>
      </c>
      <c r="CF4" s="14">
        <v>36773</v>
      </c>
      <c r="CG4" s="14">
        <f>CF4+CE4</f>
        <v>179823</v>
      </c>
      <c r="CH4" s="14">
        <v>97399</v>
      </c>
      <c r="CI4" s="14">
        <f>CH4+CG4</f>
        <v>277222</v>
      </c>
      <c r="CJ4" s="14">
        <v>49642</v>
      </c>
      <c r="CK4" s="14">
        <v>51252</v>
      </c>
      <c r="CL4" s="14">
        <f>CK4+CJ4</f>
        <v>100894</v>
      </c>
      <c r="CM4" s="14">
        <v>56893</v>
      </c>
      <c r="CN4" s="14">
        <f>CM4+CL4</f>
        <v>157787</v>
      </c>
      <c r="CO4" s="14">
        <v>81516</v>
      </c>
      <c r="CP4" s="14">
        <f>CO4+CN4</f>
        <v>239303</v>
      </c>
    </row>
    <row r="5" spans="1:94" x14ac:dyDescent="0.35">
      <c r="A5" s="2" t="s">
        <v>91</v>
      </c>
      <c r="B5" s="1">
        <v>10.492000000000001</v>
      </c>
      <c r="C5" s="1">
        <v>3.3620000000000001</v>
      </c>
      <c r="D5" s="1">
        <v>13.853999999999999</v>
      </c>
      <c r="E5" s="1">
        <v>65.923000000000002</v>
      </c>
      <c r="F5" s="1">
        <v>79.777000000000001</v>
      </c>
      <c r="G5" s="1">
        <v>49.881999999999998</v>
      </c>
      <c r="H5" s="1">
        <v>129.65899999999999</v>
      </c>
      <c r="I5" s="1">
        <v>7.6429999999999998</v>
      </c>
      <c r="J5" s="1">
        <v>10.557</v>
      </c>
      <c r="K5" s="1">
        <v>18.2</v>
      </c>
      <c r="L5" s="1">
        <v>75.129000000000005</v>
      </c>
      <c r="M5" s="1">
        <v>93.328999999999994</v>
      </c>
      <c r="N5" s="1">
        <v>34.328000000000003</v>
      </c>
      <c r="O5" s="1">
        <v>127.657</v>
      </c>
      <c r="P5" s="1">
        <v>6.2350000000000003</v>
      </c>
      <c r="Q5" s="1">
        <v>6.516</v>
      </c>
      <c r="R5" s="1">
        <v>12.750999999999999</v>
      </c>
      <c r="S5" s="1">
        <v>76.843000000000004</v>
      </c>
      <c r="T5" s="1">
        <v>89.593999999999994</v>
      </c>
      <c r="U5" s="1">
        <v>74.569999999999993</v>
      </c>
      <c r="V5" s="1">
        <v>164.16399999999999</v>
      </c>
      <c r="W5" s="1">
        <v>27.039000000000001</v>
      </c>
      <c r="X5" s="1">
        <v>6.8949999999999996</v>
      </c>
      <c r="Y5" s="1">
        <v>33.933999999999997</v>
      </c>
      <c r="Z5" s="1">
        <v>88.385000000000005</v>
      </c>
      <c r="AA5" s="1">
        <v>122.319</v>
      </c>
      <c r="AB5" s="1">
        <v>63.264000000000003</v>
      </c>
      <c r="AC5" s="1">
        <v>185.583</v>
      </c>
      <c r="AD5" s="1">
        <v>25.846</v>
      </c>
      <c r="AE5" s="1">
        <v>4.2279999999999998</v>
      </c>
      <c r="AF5" s="1">
        <v>30.074000000000002</v>
      </c>
      <c r="AG5" s="1">
        <v>73.152000000000001</v>
      </c>
      <c r="AH5" s="1">
        <v>103.226</v>
      </c>
      <c r="AI5" s="1">
        <v>56.691000000000003</v>
      </c>
      <c r="AJ5" s="1">
        <v>159.917</v>
      </c>
      <c r="AK5" s="1">
        <v>17.917000000000002</v>
      </c>
      <c r="AL5" s="1">
        <v>3.11</v>
      </c>
      <c r="AM5" s="1">
        <v>98.055000000000007</v>
      </c>
      <c r="AN5" s="1">
        <v>74.78</v>
      </c>
      <c r="AO5" s="1">
        <v>193.86199999999999</v>
      </c>
      <c r="AP5" s="1">
        <v>27.262</v>
      </c>
      <c r="AQ5" s="1">
        <v>7.4720000000000004</v>
      </c>
      <c r="AR5" s="1">
        <v>34.734000000000002</v>
      </c>
      <c r="AS5" s="1">
        <v>79.665000000000006</v>
      </c>
      <c r="AT5" s="1">
        <v>114.399</v>
      </c>
      <c r="AU5" s="1">
        <v>77.167000000000002</v>
      </c>
      <c r="AV5" s="1">
        <v>191.566</v>
      </c>
      <c r="AW5" s="5">
        <v>23.58</v>
      </c>
      <c r="AX5" s="6">
        <v>4.984</v>
      </c>
      <c r="AY5" s="6">
        <v>89.376999999999995</v>
      </c>
      <c r="AZ5" s="6">
        <v>55.261000000000003</v>
      </c>
      <c r="BA5" s="6">
        <v>173.202</v>
      </c>
      <c r="BB5" s="6">
        <f>9.889-BC5</f>
        <v>6.8439999999999994</v>
      </c>
      <c r="BC5" s="6">
        <v>3.0449999999999999</v>
      </c>
      <c r="BD5">
        <v>88.14</v>
      </c>
      <c r="BE5">
        <v>81.396000000000001</v>
      </c>
      <c r="BF5">
        <v>179.42500000000001</v>
      </c>
      <c r="BG5">
        <v>25.905999999999999</v>
      </c>
      <c r="BH5">
        <v>7.0039999999999996</v>
      </c>
      <c r="BI5" s="6">
        <v>89.58</v>
      </c>
      <c r="BJ5" s="6">
        <v>95.695999999999998</v>
      </c>
      <c r="BK5" s="6">
        <v>218.18600000000001</v>
      </c>
      <c r="BL5" s="6">
        <v>26.94</v>
      </c>
      <c r="BM5" s="6">
        <v>8.5220000000000002</v>
      </c>
      <c r="BN5" s="6">
        <v>124.504</v>
      </c>
      <c r="BO5" s="14">
        <v>75020</v>
      </c>
      <c r="BP5" s="14">
        <v>234986</v>
      </c>
      <c r="BQ5" s="14">
        <v>41447</v>
      </c>
      <c r="BR5" s="14">
        <v>16106</v>
      </c>
      <c r="BS5" s="14">
        <v>104986</v>
      </c>
      <c r="BT5" s="14">
        <v>119074</v>
      </c>
      <c r="BU5" s="14">
        <v>281613</v>
      </c>
      <c r="BV5" s="14">
        <v>42159</v>
      </c>
      <c r="BW5" s="14">
        <v>1354</v>
      </c>
      <c r="BX5" s="14">
        <f t="shared" si="4"/>
        <v>43513</v>
      </c>
      <c r="BY5" s="14">
        <v>130423</v>
      </c>
      <c r="BZ5" s="14">
        <f>BV5+BW5+BY5</f>
        <v>173936</v>
      </c>
      <c r="CA5" s="14">
        <v>136773</v>
      </c>
      <c r="CB5" s="14">
        <f>CA5+BZ5</f>
        <v>310709</v>
      </c>
      <c r="CC5" s="14">
        <v>48864</v>
      </c>
      <c r="CD5" s="14">
        <v>11166</v>
      </c>
      <c r="CE5" s="14">
        <f>CD5+CC5</f>
        <v>60030</v>
      </c>
      <c r="CF5" s="14">
        <v>136094</v>
      </c>
      <c r="CG5" s="14">
        <f>CF5+CE5</f>
        <v>196124</v>
      </c>
      <c r="CH5" s="14">
        <v>104808</v>
      </c>
      <c r="CI5" s="14">
        <f>CH5+CG5</f>
        <v>300932</v>
      </c>
      <c r="CJ5" s="14">
        <v>53457</v>
      </c>
      <c r="CK5" s="14">
        <v>18170</v>
      </c>
      <c r="CL5" s="14">
        <f>CK5+CJ5</f>
        <v>71627</v>
      </c>
      <c r="CM5" s="14">
        <v>122140</v>
      </c>
      <c r="CN5" s="14">
        <f>CM5+CL5</f>
        <v>193767</v>
      </c>
      <c r="CO5" s="14">
        <v>152606</v>
      </c>
      <c r="CP5" s="14">
        <f>CO5+CN5+1</f>
        <v>346374</v>
      </c>
    </row>
    <row r="6" spans="1:94" x14ac:dyDescent="0.35">
      <c r="A6" s="2" t="s">
        <v>92</v>
      </c>
      <c r="B6" s="1">
        <v>108.111</v>
      </c>
      <c r="C6" s="1">
        <v>139.34899999999999</v>
      </c>
      <c r="D6" s="1">
        <v>247.46</v>
      </c>
      <c r="E6" s="1">
        <v>69.215000000000003</v>
      </c>
      <c r="F6" s="1">
        <v>316.67500000000001</v>
      </c>
      <c r="G6" s="1">
        <v>15.444000000000001</v>
      </c>
      <c r="H6" s="1">
        <v>332.11900000000003</v>
      </c>
      <c r="I6" s="1">
        <v>100.407</v>
      </c>
      <c r="J6" s="1">
        <v>149.012</v>
      </c>
      <c r="K6" s="1">
        <v>249.41900000000001</v>
      </c>
      <c r="L6" s="1">
        <v>47.643999999999998</v>
      </c>
      <c r="M6" s="1">
        <v>297.06299999999999</v>
      </c>
      <c r="N6" s="1">
        <v>53.287999999999997</v>
      </c>
      <c r="O6" s="1">
        <v>350.351</v>
      </c>
      <c r="P6" s="1">
        <v>52.676000000000002</v>
      </c>
      <c r="Q6" s="1">
        <v>171.71700000000001</v>
      </c>
      <c r="R6" s="1">
        <v>224.393</v>
      </c>
      <c r="S6" s="1">
        <v>94.768000000000001</v>
      </c>
      <c r="T6" s="1">
        <v>319.161</v>
      </c>
      <c r="U6" s="1">
        <v>36.936999999999998</v>
      </c>
      <c r="V6" s="1">
        <v>356.09800000000001</v>
      </c>
      <c r="W6" s="1">
        <v>112.123</v>
      </c>
      <c r="X6" s="1">
        <v>170.39599999999999</v>
      </c>
      <c r="Y6" s="1">
        <v>282.51900000000001</v>
      </c>
      <c r="Z6" s="1">
        <v>67.372</v>
      </c>
      <c r="AA6" s="1">
        <v>349.89100000000002</v>
      </c>
      <c r="AB6" s="1">
        <v>18.847999999999999</v>
      </c>
      <c r="AC6" s="1">
        <v>368.73899999999998</v>
      </c>
      <c r="AD6" s="1">
        <v>133.43100000000001</v>
      </c>
      <c r="AE6" s="1">
        <v>144.47999999999999</v>
      </c>
      <c r="AF6" s="1">
        <v>277.911</v>
      </c>
      <c r="AG6" s="1">
        <v>76.649000000000001</v>
      </c>
      <c r="AH6" s="1">
        <v>354.56</v>
      </c>
      <c r="AI6" s="1">
        <v>39.908000000000001</v>
      </c>
      <c r="AJ6" s="1">
        <v>394.46800000000002</v>
      </c>
      <c r="AK6" s="1">
        <v>140.09700000000001</v>
      </c>
      <c r="AL6" s="1">
        <v>285.12200000000001</v>
      </c>
      <c r="AM6" s="1">
        <v>83.75</v>
      </c>
      <c r="AN6" s="1">
        <v>28.457000000000001</v>
      </c>
      <c r="AO6" s="1">
        <v>537.42600000000004</v>
      </c>
      <c r="AP6" s="1">
        <v>149.74199999999999</v>
      </c>
      <c r="AQ6" s="1">
        <v>336.09899999999999</v>
      </c>
      <c r="AR6" s="1">
        <v>485.84100000000001</v>
      </c>
      <c r="AS6" s="1">
        <v>87.623999999999995</v>
      </c>
      <c r="AT6" s="1">
        <v>573.46500000000003</v>
      </c>
      <c r="AU6" s="1">
        <v>61.414000000000001</v>
      </c>
      <c r="AV6" s="1">
        <v>634.87900000000002</v>
      </c>
      <c r="AW6" s="5">
        <v>219.65199999999999</v>
      </c>
      <c r="AX6" s="6">
        <v>213.94800000000001</v>
      </c>
      <c r="AY6" s="6">
        <v>20.606000000000002</v>
      </c>
      <c r="AZ6" s="6">
        <v>85.364000000000004</v>
      </c>
      <c r="BA6" s="6">
        <v>539.57000000000005</v>
      </c>
      <c r="BB6" s="6">
        <f>463.471-BC6</f>
        <v>228.91300000000001</v>
      </c>
      <c r="BC6" s="6">
        <v>234.55799999999999</v>
      </c>
      <c r="BD6">
        <v>175.928</v>
      </c>
      <c r="BE6">
        <v>106.65</v>
      </c>
      <c r="BF6">
        <v>746.04899999999998</v>
      </c>
      <c r="BG6">
        <v>224.988</v>
      </c>
      <c r="BH6">
        <v>355.65</v>
      </c>
      <c r="BI6" s="6">
        <v>118.693</v>
      </c>
      <c r="BJ6" s="6">
        <v>143.15</v>
      </c>
      <c r="BK6" s="6">
        <v>842.48099999999999</v>
      </c>
      <c r="BL6" s="6">
        <v>388.274</v>
      </c>
      <c r="BM6" s="6">
        <v>196.727</v>
      </c>
      <c r="BN6" s="6">
        <v>215.24600000000001</v>
      </c>
      <c r="BO6" s="14">
        <v>98121</v>
      </c>
      <c r="BP6" s="14">
        <v>898368</v>
      </c>
      <c r="BQ6" s="14">
        <v>339487</v>
      </c>
      <c r="BR6" s="14">
        <v>294312</v>
      </c>
      <c r="BS6" s="14">
        <v>180426</v>
      </c>
      <c r="BT6" s="14">
        <v>85053</v>
      </c>
      <c r="BU6" s="14">
        <v>899278</v>
      </c>
      <c r="BV6" s="14">
        <v>328089</v>
      </c>
      <c r="BW6" s="14">
        <v>332383</v>
      </c>
      <c r="BX6" s="14">
        <f t="shared" si="4"/>
        <v>660472</v>
      </c>
      <c r="BY6" s="14">
        <v>65463</v>
      </c>
      <c r="BZ6" s="14">
        <f>BV6+BW6+BY6</f>
        <v>725935</v>
      </c>
      <c r="CA6" s="14">
        <v>136162</v>
      </c>
      <c r="CB6" s="14">
        <f>CA6+BZ6</f>
        <v>862097</v>
      </c>
      <c r="CC6" s="14">
        <v>618121</v>
      </c>
      <c r="CD6" s="14">
        <v>388785</v>
      </c>
      <c r="CE6" s="14">
        <f>CD6+CC6</f>
        <v>1006906</v>
      </c>
      <c r="CF6" s="14">
        <v>90556</v>
      </c>
      <c r="CG6" s="14">
        <f>CF6+CE6</f>
        <v>1097462</v>
      </c>
      <c r="CH6" s="14">
        <v>202479</v>
      </c>
      <c r="CI6" s="14">
        <f>CH6+CG6</f>
        <v>1299941</v>
      </c>
      <c r="CJ6" s="14">
        <v>605885</v>
      </c>
      <c r="CK6" s="14">
        <v>356755</v>
      </c>
      <c r="CL6" s="14">
        <f>CK6+CJ6</f>
        <v>962640</v>
      </c>
      <c r="CM6" s="14">
        <v>68795</v>
      </c>
      <c r="CN6" s="14">
        <f>CM6+CL6</f>
        <v>1031435</v>
      </c>
      <c r="CO6" s="14">
        <v>277928</v>
      </c>
      <c r="CP6" s="14">
        <f>CO6+CN6</f>
        <v>1309363</v>
      </c>
    </row>
    <row r="7" spans="1:94" x14ac:dyDescent="0.35">
      <c r="A7" s="2" t="s">
        <v>46</v>
      </c>
      <c r="B7" s="1">
        <v>10.961</v>
      </c>
      <c r="C7" s="1">
        <v>6.625</v>
      </c>
      <c r="D7" s="1">
        <v>17.585999999999999</v>
      </c>
      <c r="E7" s="1">
        <v>122.857</v>
      </c>
      <c r="F7" s="1">
        <v>140.44300000000001</v>
      </c>
      <c r="G7" s="1">
        <v>74.472999999999999</v>
      </c>
      <c r="H7" s="1">
        <v>214.916</v>
      </c>
      <c r="I7" s="1">
        <v>28.762</v>
      </c>
      <c r="J7" s="1">
        <v>12.872999999999999</v>
      </c>
      <c r="K7" s="1">
        <v>41.634999999999998</v>
      </c>
      <c r="L7" s="1">
        <v>85.954999999999998</v>
      </c>
      <c r="M7" s="1">
        <v>127.59</v>
      </c>
      <c r="N7" s="1">
        <v>132.05799999999999</v>
      </c>
      <c r="O7" s="1">
        <v>259.64800000000002</v>
      </c>
      <c r="P7" s="1">
        <v>21.052</v>
      </c>
      <c r="Q7" s="1">
        <v>21.673999999999999</v>
      </c>
      <c r="R7" s="1">
        <v>42.725999999999999</v>
      </c>
      <c r="S7" s="1">
        <v>49.817</v>
      </c>
      <c r="T7" s="1">
        <v>92.543000000000006</v>
      </c>
      <c r="U7" s="1">
        <v>71.378</v>
      </c>
      <c r="V7" s="1">
        <v>163.92099999999999</v>
      </c>
      <c r="W7" s="1">
        <v>16.507000000000001</v>
      </c>
      <c r="X7" s="1">
        <v>37.613</v>
      </c>
      <c r="Y7" s="1">
        <v>54.12</v>
      </c>
      <c r="Z7" s="1">
        <v>101.82599999999999</v>
      </c>
      <c r="AA7" s="1">
        <v>155.946</v>
      </c>
      <c r="AB7" s="1">
        <v>116.364</v>
      </c>
      <c r="AC7" s="1">
        <v>272.31</v>
      </c>
      <c r="AD7" s="1">
        <v>14.531000000000001</v>
      </c>
      <c r="AE7" s="1">
        <v>71.024000000000001</v>
      </c>
      <c r="AF7" s="1">
        <v>85.555000000000007</v>
      </c>
      <c r="AG7" s="1">
        <v>115.79300000000001</v>
      </c>
      <c r="AH7" s="1">
        <v>201.34800000000001</v>
      </c>
      <c r="AI7" s="1">
        <v>139.81299999999999</v>
      </c>
      <c r="AJ7" s="1">
        <v>341.161</v>
      </c>
      <c r="AK7" s="1">
        <v>19.911999999999999</v>
      </c>
      <c r="AL7" s="1">
        <v>38.165999999999997</v>
      </c>
      <c r="AM7" s="1">
        <v>87.608000000000004</v>
      </c>
      <c r="AN7" s="1">
        <v>221.98500000000001</v>
      </c>
      <c r="AO7" s="1">
        <v>367.67099999999999</v>
      </c>
      <c r="AP7" s="1">
        <v>37.542000000000002</v>
      </c>
      <c r="AQ7" s="1">
        <v>17.186</v>
      </c>
      <c r="AR7" s="1">
        <v>54.728000000000002</v>
      </c>
      <c r="AS7" s="1">
        <v>109.342</v>
      </c>
      <c r="AT7" s="1">
        <v>164.07</v>
      </c>
      <c r="AU7" s="1">
        <v>171.625</v>
      </c>
      <c r="AV7" s="1">
        <v>335.69499999999999</v>
      </c>
      <c r="AW7" s="5">
        <v>5.2880000000000003</v>
      </c>
      <c r="AX7" s="7">
        <v>22.01</v>
      </c>
      <c r="AY7" s="6">
        <v>208.59299999999999</v>
      </c>
      <c r="AZ7" s="6">
        <v>109.8</v>
      </c>
      <c r="BA7" s="6">
        <v>345.69099999999997</v>
      </c>
      <c r="BB7" s="6">
        <f>35.574-BC7</f>
        <v>13.446999999999999</v>
      </c>
      <c r="BC7" s="6">
        <v>22.126999999999999</v>
      </c>
      <c r="BD7">
        <v>268.30200000000002</v>
      </c>
      <c r="BE7">
        <v>181.036</v>
      </c>
      <c r="BF7">
        <v>484.91199999999998</v>
      </c>
      <c r="BG7">
        <v>18.887</v>
      </c>
      <c r="BH7">
        <v>6.9550000000000001</v>
      </c>
      <c r="BI7" s="6">
        <v>264.47500000000002</v>
      </c>
      <c r="BJ7" s="6">
        <v>135.583</v>
      </c>
      <c r="BK7" s="6">
        <v>425.9</v>
      </c>
      <c r="BL7" s="6">
        <v>21.986999999999998</v>
      </c>
      <c r="BM7" s="6">
        <v>48.210999999999999</v>
      </c>
      <c r="BN7" s="6">
        <v>411.79599999999999</v>
      </c>
      <c r="BO7" s="14">
        <v>152650</v>
      </c>
      <c r="BP7" s="14">
        <v>634644</v>
      </c>
      <c r="BQ7" s="14">
        <v>37534</v>
      </c>
      <c r="BR7" s="14">
        <v>54503</v>
      </c>
      <c r="BS7" s="14">
        <v>405188</v>
      </c>
      <c r="BT7" s="14">
        <v>165615</v>
      </c>
      <c r="BU7" s="14">
        <v>662840</v>
      </c>
      <c r="BV7" s="14">
        <v>3677</v>
      </c>
      <c r="BW7" s="14">
        <v>38145</v>
      </c>
      <c r="BX7" s="14">
        <f t="shared" si="4"/>
        <v>41822</v>
      </c>
      <c r="BY7" s="14">
        <v>588113</v>
      </c>
      <c r="BZ7" s="14">
        <f>BV7+BW7+BY7</f>
        <v>629935</v>
      </c>
      <c r="CA7" s="14">
        <v>135450</v>
      </c>
      <c r="CB7" s="14">
        <f>CA7+BZ7</f>
        <v>765385</v>
      </c>
      <c r="CC7" s="14">
        <v>12324</v>
      </c>
      <c r="CD7" s="14">
        <v>51475</v>
      </c>
      <c r="CE7" s="14">
        <f>CD7+CC7</f>
        <v>63799</v>
      </c>
      <c r="CF7" s="14">
        <v>567922</v>
      </c>
      <c r="CG7" s="14">
        <f>CF7+CE7</f>
        <v>631721</v>
      </c>
      <c r="CH7" s="14">
        <v>152047</v>
      </c>
      <c r="CI7" s="14">
        <f>CH7+CG7</f>
        <v>783768</v>
      </c>
      <c r="CJ7" s="14">
        <v>59476</v>
      </c>
      <c r="CK7" s="14">
        <v>31468</v>
      </c>
      <c r="CL7" s="14">
        <f>CK7+CJ7</f>
        <v>90944</v>
      </c>
      <c r="CM7" s="14">
        <v>670452</v>
      </c>
      <c r="CN7" s="14">
        <f>CM7+CL7</f>
        <v>761396</v>
      </c>
      <c r="CO7" s="14">
        <v>310155</v>
      </c>
      <c r="CP7" s="14">
        <f>CO7+CN7</f>
        <v>1071551</v>
      </c>
    </row>
    <row r="8" spans="1:94" x14ac:dyDescent="0.35">
      <c r="A8" s="2" t="s">
        <v>47</v>
      </c>
      <c r="B8" s="1">
        <v>3.5419999999999998</v>
      </c>
      <c r="C8" s="1">
        <v>7.8639999999999999</v>
      </c>
      <c r="D8" s="1">
        <v>11.406000000000001</v>
      </c>
      <c r="E8" s="1">
        <v>-1.018</v>
      </c>
      <c r="F8" s="1">
        <v>10.388</v>
      </c>
      <c r="G8" s="1">
        <v>2.5270000000000001</v>
      </c>
      <c r="H8" s="1">
        <v>12.914999999999999</v>
      </c>
      <c r="I8" s="1">
        <v>6.452</v>
      </c>
      <c r="J8" s="1">
        <v>698</v>
      </c>
      <c r="K8" s="1">
        <v>7.15</v>
      </c>
      <c r="L8" s="1">
        <v>1.6830000000000001</v>
      </c>
      <c r="M8" s="1">
        <v>8.8330000000000002</v>
      </c>
      <c r="N8" s="1">
        <v>3.714</v>
      </c>
      <c r="O8" s="1">
        <v>12.547000000000001</v>
      </c>
      <c r="P8" s="1">
        <v>5.2779999999999996</v>
      </c>
      <c r="Q8" s="1">
        <v>3.4710000000000001</v>
      </c>
      <c r="R8" s="1">
        <v>8.7490000000000006</v>
      </c>
      <c r="S8" s="1">
        <v>1.788</v>
      </c>
      <c r="T8" s="1">
        <v>10.537000000000001</v>
      </c>
      <c r="U8" s="1">
        <v>9.5990000000000002</v>
      </c>
      <c r="V8" s="1">
        <v>20.135999999999999</v>
      </c>
      <c r="W8" s="1">
        <v>5.9710000000000001</v>
      </c>
      <c r="X8" s="1">
        <v>2.052</v>
      </c>
      <c r="Y8" s="1">
        <v>8.0229999999999997</v>
      </c>
      <c r="Z8" s="1">
        <v>2.4900000000000002</v>
      </c>
      <c r="AA8" s="1">
        <v>10.513</v>
      </c>
      <c r="AB8" s="1">
        <v>7.5309999999999997</v>
      </c>
      <c r="AC8" s="1">
        <v>18.044</v>
      </c>
      <c r="AD8" s="1">
        <v>8.9190000000000005</v>
      </c>
      <c r="AE8" s="1">
        <v>2.0630000000000002</v>
      </c>
      <c r="AF8" s="1">
        <v>10.981999999999999</v>
      </c>
      <c r="AG8" s="1">
        <v>12.680999999999999</v>
      </c>
      <c r="AH8" s="1">
        <v>23.663</v>
      </c>
      <c r="AI8" s="1">
        <v>14.468</v>
      </c>
      <c r="AJ8" s="1">
        <v>38.131</v>
      </c>
      <c r="AK8" s="1">
        <v>10.414</v>
      </c>
      <c r="AL8" s="1">
        <v>6.6630000000000003</v>
      </c>
      <c r="AM8" s="1">
        <v>66.423000000000002</v>
      </c>
      <c r="AN8" s="1">
        <v>13.026</v>
      </c>
      <c r="AO8" s="1">
        <v>96.525999999999996</v>
      </c>
      <c r="AP8" s="1">
        <v>9.9489999999999998</v>
      </c>
      <c r="AQ8" s="1">
        <v>5.8150000000000004</v>
      </c>
      <c r="AR8" s="1">
        <v>15.763999999999999</v>
      </c>
      <c r="AS8" s="1">
        <v>331.65100000000001</v>
      </c>
      <c r="AT8" s="1">
        <v>347.41500000000002</v>
      </c>
      <c r="AU8" s="1">
        <v>803.29700000000003</v>
      </c>
      <c r="AV8" s="1">
        <v>119.744</v>
      </c>
      <c r="AW8" s="5">
        <v>73.38</v>
      </c>
      <c r="AX8" s="6">
        <v>5.7249999999999996</v>
      </c>
      <c r="AY8" s="7">
        <v>63.78</v>
      </c>
      <c r="AZ8" s="7">
        <v>10.237</v>
      </c>
      <c r="BA8" s="7">
        <v>92.183000000000007</v>
      </c>
      <c r="BB8" s="7">
        <f>7.534-BC8</f>
        <v>2.9029999999999996</v>
      </c>
      <c r="BC8" s="7">
        <v>4.6310000000000002</v>
      </c>
      <c r="BD8">
        <v>68.063999999999993</v>
      </c>
      <c r="BE8" s="8" t="s">
        <v>52</v>
      </c>
      <c r="BF8">
        <v>84.998000000000005</v>
      </c>
      <c r="BG8">
        <v>2.464</v>
      </c>
      <c r="BH8">
        <v>4.9880000000000004</v>
      </c>
      <c r="BI8" s="6">
        <v>59.927</v>
      </c>
      <c r="BJ8" s="6">
        <v>17.821999999999999</v>
      </c>
      <c r="BK8" s="6">
        <v>85.200999999999993</v>
      </c>
      <c r="BL8" s="6">
        <v>12.904999999999999</v>
      </c>
      <c r="BM8" s="6">
        <v>8.0449999999999999</v>
      </c>
      <c r="BN8" s="6">
        <v>16.725000000000001</v>
      </c>
      <c r="BO8" s="14">
        <v>13656</v>
      </c>
      <c r="BP8" s="14">
        <v>51311</v>
      </c>
      <c r="BQ8" s="14">
        <v>3336</v>
      </c>
      <c r="BR8" s="14">
        <v>6666</v>
      </c>
      <c r="BS8" s="14">
        <v>21107</v>
      </c>
      <c r="BT8" s="14">
        <v>17759</v>
      </c>
      <c r="BU8" s="14">
        <v>48265</v>
      </c>
      <c r="BV8" s="14">
        <v>13224</v>
      </c>
      <c r="BW8" s="14">
        <v>4833</v>
      </c>
      <c r="BX8" s="14">
        <f t="shared" si="4"/>
        <v>18057</v>
      </c>
      <c r="BY8" s="14">
        <v>40148</v>
      </c>
      <c r="BZ8" s="14">
        <f>BV8+BW8+BY8</f>
        <v>58205</v>
      </c>
      <c r="CA8" s="14">
        <v>31423</v>
      </c>
      <c r="CB8" s="14">
        <f>CA8+BZ8</f>
        <v>89628</v>
      </c>
      <c r="CC8" s="14">
        <v>13761</v>
      </c>
      <c r="CD8" s="14">
        <v>12666</v>
      </c>
      <c r="CE8" s="14">
        <f>CD8+CC8</f>
        <v>26427</v>
      </c>
      <c r="CF8" s="14">
        <v>23943</v>
      </c>
      <c r="CG8" s="14">
        <f>CF8+CE8</f>
        <v>50370</v>
      </c>
      <c r="CH8" s="14">
        <v>21316</v>
      </c>
      <c r="CI8" s="14">
        <f>CH8+CG8</f>
        <v>71686</v>
      </c>
      <c r="CJ8" s="14">
        <v>8651</v>
      </c>
      <c r="CK8" s="14">
        <v>7991</v>
      </c>
      <c r="CL8" s="14">
        <f>CK8+CJ8</f>
        <v>16642</v>
      </c>
      <c r="CM8" s="14">
        <v>18959</v>
      </c>
      <c r="CN8" s="14">
        <f>CM8+CL8</f>
        <v>35601</v>
      </c>
      <c r="CO8" s="14">
        <v>24427</v>
      </c>
      <c r="CP8" s="14">
        <f>CO8+CN8+3</f>
        <v>60031</v>
      </c>
    </row>
    <row r="10" spans="1:94" x14ac:dyDescent="0.35">
      <c r="A10" s="3" t="s">
        <v>1</v>
      </c>
      <c r="B10" s="4" t="s">
        <v>2</v>
      </c>
      <c r="C10" s="4" t="s">
        <v>3</v>
      </c>
      <c r="D10" s="4" t="s">
        <v>4</v>
      </c>
      <c r="E10" s="4" t="s">
        <v>5</v>
      </c>
      <c r="F10" s="4" t="s">
        <v>6</v>
      </c>
      <c r="G10" s="4" t="s">
        <v>7</v>
      </c>
      <c r="H10" s="4">
        <v>2009</v>
      </c>
      <c r="I10" s="4" t="s">
        <v>8</v>
      </c>
      <c r="J10" s="4" t="s">
        <v>9</v>
      </c>
      <c r="K10" s="4" t="s">
        <v>10</v>
      </c>
      <c r="L10" s="4" t="s">
        <v>11</v>
      </c>
      <c r="M10" s="4" t="s">
        <v>12</v>
      </c>
      <c r="N10" s="4" t="s">
        <v>13</v>
      </c>
      <c r="O10" s="4">
        <v>2010</v>
      </c>
      <c r="P10" s="4" t="s">
        <v>14</v>
      </c>
      <c r="Q10" s="4" t="s">
        <v>15</v>
      </c>
      <c r="R10" s="4" t="s">
        <v>16</v>
      </c>
      <c r="S10" s="4" t="s">
        <v>17</v>
      </c>
      <c r="T10" s="4" t="s">
        <v>18</v>
      </c>
      <c r="U10" s="4" t="s">
        <v>19</v>
      </c>
      <c r="V10" s="4">
        <v>2011</v>
      </c>
      <c r="W10" s="4" t="s">
        <v>20</v>
      </c>
      <c r="X10" s="4" t="s">
        <v>21</v>
      </c>
      <c r="Y10" s="4" t="s">
        <v>16</v>
      </c>
      <c r="Z10" s="4" t="s">
        <v>22</v>
      </c>
      <c r="AA10" s="4" t="s">
        <v>18</v>
      </c>
      <c r="AB10" s="4" t="s">
        <v>23</v>
      </c>
      <c r="AC10" s="4">
        <v>2012</v>
      </c>
      <c r="AD10" s="4" t="s">
        <v>24</v>
      </c>
      <c r="AE10" s="4" t="s">
        <v>25</v>
      </c>
      <c r="AF10" s="4" t="s">
        <v>26</v>
      </c>
      <c r="AG10" s="4" t="s">
        <v>27</v>
      </c>
      <c r="AH10" s="4" t="s">
        <v>28</v>
      </c>
      <c r="AI10" s="4" t="s">
        <v>29</v>
      </c>
      <c r="AJ10" s="4">
        <v>2013</v>
      </c>
      <c r="AK10" s="4" t="s">
        <v>30</v>
      </c>
      <c r="AL10" s="4" t="s">
        <v>31</v>
      </c>
      <c r="AM10" s="4" t="s">
        <v>32</v>
      </c>
      <c r="AN10" s="4" t="s">
        <v>33</v>
      </c>
      <c r="AO10" s="4">
        <v>2014</v>
      </c>
      <c r="AP10" s="4" t="s">
        <v>34</v>
      </c>
      <c r="AQ10" s="4" t="s">
        <v>35</v>
      </c>
      <c r="AR10" s="4" t="s">
        <v>36</v>
      </c>
      <c r="AS10" s="4" t="s">
        <v>37</v>
      </c>
      <c r="AT10" s="4" t="s">
        <v>38</v>
      </c>
      <c r="AU10" s="4" t="s">
        <v>39</v>
      </c>
      <c r="AV10" s="4">
        <v>2015</v>
      </c>
      <c r="AW10" s="4" t="s">
        <v>40</v>
      </c>
      <c r="AX10" s="4" t="s">
        <v>48</v>
      </c>
      <c r="AY10" s="4" t="s">
        <v>49</v>
      </c>
      <c r="AZ10" s="4" t="s">
        <v>50</v>
      </c>
      <c r="BA10" s="4">
        <v>2016</v>
      </c>
      <c r="BB10" s="4" t="s">
        <v>54</v>
      </c>
      <c r="BC10" s="4" t="s">
        <v>55</v>
      </c>
      <c r="BD10" s="4" t="s">
        <v>56</v>
      </c>
      <c r="BE10" s="4" t="s">
        <v>57</v>
      </c>
      <c r="BF10" s="4">
        <v>2017</v>
      </c>
      <c r="BG10" s="4" t="s">
        <v>58</v>
      </c>
      <c r="BH10" s="4" t="s">
        <v>59</v>
      </c>
      <c r="BI10" s="4" t="s">
        <v>61</v>
      </c>
      <c r="BJ10" s="4" t="s">
        <v>64</v>
      </c>
      <c r="BK10" s="4">
        <v>2018</v>
      </c>
      <c r="BL10" s="4" t="s">
        <v>62</v>
      </c>
      <c r="BM10" s="4" t="s">
        <v>65</v>
      </c>
      <c r="BN10" s="4" t="s">
        <v>66</v>
      </c>
      <c r="BO10" s="4" t="s">
        <v>67</v>
      </c>
      <c r="BP10" s="4">
        <v>2019</v>
      </c>
      <c r="BQ10" s="4" t="s">
        <v>68</v>
      </c>
      <c r="BR10" s="4" t="s">
        <v>69</v>
      </c>
      <c r="BS10" s="4" t="s">
        <v>70</v>
      </c>
      <c r="BT10" s="4" t="s">
        <v>71</v>
      </c>
      <c r="BU10" s="4">
        <v>2020</v>
      </c>
      <c r="BV10" s="4" t="s">
        <v>72</v>
      </c>
      <c r="BW10" s="4" t="s">
        <v>73</v>
      </c>
      <c r="BX10" s="4" t="s">
        <v>81</v>
      </c>
      <c r="BY10" s="4" t="s">
        <v>75</v>
      </c>
      <c r="BZ10" s="4" t="s">
        <v>74</v>
      </c>
      <c r="CA10" s="4" t="s">
        <v>78</v>
      </c>
      <c r="CB10" s="4">
        <v>2021</v>
      </c>
      <c r="CC10" s="4" t="s">
        <v>79</v>
      </c>
      <c r="CD10" s="4" t="s">
        <v>80</v>
      </c>
      <c r="CE10" s="4" t="s">
        <v>82</v>
      </c>
      <c r="CF10" s="4" t="s">
        <v>84</v>
      </c>
      <c r="CG10" s="4" t="s">
        <v>83</v>
      </c>
      <c r="CH10" s="4" t="s">
        <v>85</v>
      </c>
      <c r="CI10" s="4">
        <v>2022</v>
      </c>
      <c r="CJ10" s="4" t="s">
        <v>86</v>
      </c>
      <c r="CK10" s="4" t="s">
        <v>88</v>
      </c>
      <c r="CL10" s="4" t="s">
        <v>87</v>
      </c>
      <c r="CM10" s="4" t="str">
        <f>CM2</f>
        <v>3Q23</v>
      </c>
      <c r="CN10" s="4" t="str">
        <f>CN2</f>
        <v>9M23</v>
      </c>
      <c r="CO10" s="4" t="str">
        <f>CO2</f>
        <v>4Q23</v>
      </c>
      <c r="CP10" s="4">
        <f>CP2</f>
        <v>2023</v>
      </c>
    </row>
    <row r="11" spans="1:94" x14ac:dyDescent="0.35">
      <c r="A11" s="9" t="s">
        <v>76</v>
      </c>
      <c r="B11" s="13">
        <f t="shared" ref="B11:BM11" si="5">SUM(B12)</f>
        <v>0</v>
      </c>
      <c r="C11" s="13">
        <f t="shared" si="5"/>
        <v>0</v>
      </c>
      <c r="D11" s="13">
        <f t="shared" si="5"/>
        <v>0</v>
      </c>
      <c r="E11" s="13">
        <f t="shared" si="5"/>
        <v>0</v>
      </c>
      <c r="F11" s="13">
        <f t="shared" si="5"/>
        <v>0</v>
      </c>
      <c r="G11" s="13">
        <f t="shared" si="5"/>
        <v>0</v>
      </c>
      <c r="H11" s="13">
        <f t="shared" si="5"/>
        <v>0</v>
      </c>
      <c r="I11" s="13">
        <f t="shared" si="5"/>
        <v>0</v>
      </c>
      <c r="J11" s="13">
        <f t="shared" si="5"/>
        <v>0</v>
      </c>
      <c r="K11" s="13">
        <f t="shared" si="5"/>
        <v>0</v>
      </c>
      <c r="L11" s="13">
        <f t="shared" si="5"/>
        <v>0</v>
      </c>
      <c r="M11" s="13">
        <f t="shared" si="5"/>
        <v>0</v>
      </c>
      <c r="N11" s="13">
        <f t="shared" si="5"/>
        <v>0</v>
      </c>
      <c r="O11" s="13">
        <f t="shared" si="5"/>
        <v>0</v>
      </c>
      <c r="P11" s="13">
        <f t="shared" si="5"/>
        <v>0</v>
      </c>
      <c r="Q11" s="13">
        <f t="shared" si="5"/>
        <v>0</v>
      </c>
      <c r="R11" s="13">
        <f t="shared" si="5"/>
        <v>0</v>
      </c>
      <c r="S11" s="13">
        <f t="shared" si="5"/>
        <v>0</v>
      </c>
      <c r="T11" s="13">
        <f t="shared" si="5"/>
        <v>0</v>
      </c>
      <c r="U11" s="13">
        <f t="shared" si="5"/>
        <v>0</v>
      </c>
      <c r="V11" s="13">
        <f t="shared" si="5"/>
        <v>0</v>
      </c>
      <c r="W11" s="13">
        <f t="shared" si="5"/>
        <v>0</v>
      </c>
      <c r="X11" s="13">
        <f t="shared" si="5"/>
        <v>0</v>
      </c>
      <c r="Y11" s="13">
        <f t="shared" si="5"/>
        <v>0</v>
      </c>
      <c r="Z11" s="13">
        <f t="shared" si="5"/>
        <v>0</v>
      </c>
      <c r="AA11" s="13">
        <f t="shared" si="5"/>
        <v>0</v>
      </c>
      <c r="AB11" s="13">
        <f t="shared" si="5"/>
        <v>0</v>
      </c>
      <c r="AC11" s="13">
        <f t="shared" si="5"/>
        <v>0</v>
      </c>
      <c r="AD11" s="13">
        <f t="shared" si="5"/>
        <v>0</v>
      </c>
      <c r="AE11" s="13">
        <f t="shared" si="5"/>
        <v>0</v>
      </c>
      <c r="AF11" s="13">
        <f t="shared" si="5"/>
        <v>0</v>
      </c>
      <c r="AG11" s="13">
        <f t="shared" si="5"/>
        <v>0</v>
      </c>
      <c r="AH11" s="13">
        <f t="shared" si="5"/>
        <v>0</v>
      </c>
      <c r="AI11" s="13">
        <f t="shared" si="5"/>
        <v>0</v>
      </c>
      <c r="AJ11" s="13">
        <f t="shared" si="5"/>
        <v>0</v>
      </c>
      <c r="AK11" s="13">
        <f t="shared" si="5"/>
        <v>0</v>
      </c>
      <c r="AL11" s="13">
        <f t="shared" si="5"/>
        <v>0</v>
      </c>
      <c r="AM11" s="13">
        <f t="shared" si="5"/>
        <v>0</v>
      </c>
      <c r="AN11" s="13">
        <f t="shared" si="5"/>
        <v>0</v>
      </c>
      <c r="AO11" s="13">
        <f t="shared" si="5"/>
        <v>0</v>
      </c>
      <c r="AP11" s="13">
        <f t="shared" si="5"/>
        <v>0</v>
      </c>
      <c r="AQ11" s="13">
        <f t="shared" si="5"/>
        <v>0</v>
      </c>
      <c r="AR11" s="13">
        <f t="shared" si="5"/>
        <v>0</v>
      </c>
      <c r="AS11" s="13">
        <f t="shared" si="5"/>
        <v>0</v>
      </c>
      <c r="AT11" s="13">
        <f t="shared" si="5"/>
        <v>0</v>
      </c>
      <c r="AU11" s="13">
        <f t="shared" si="5"/>
        <v>0</v>
      </c>
      <c r="AV11" s="13">
        <f t="shared" si="5"/>
        <v>0</v>
      </c>
      <c r="AW11" s="13">
        <f t="shared" si="5"/>
        <v>0</v>
      </c>
      <c r="AX11" s="13">
        <f t="shared" si="5"/>
        <v>0</v>
      </c>
      <c r="AY11" s="13">
        <f t="shared" si="5"/>
        <v>0</v>
      </c>
      <c r="AZ11" s="13">
        <f t="shared" si="5"/>
        <v>0</v>
      </c>
      <c r="BA11" s="13">
        <f t="shared" si="5"/>
        <v>0</v>
      </c>
      <c r="BB11" s="13">
        <f t="shared" si="5"/>
        <v>0</v>
      </c>
      <c r="BC11" s="13">
        <f t="shared" si="5"/>
        <v>0</v>
      </c>
      <c r="BD11" s="13">
        <f t="shared" si="5"/>
        <v>0</v>
      </c>
      <c r="BE11" s="13">
        <f t="shared" si="5"/>
        <v>0</v>
      </c>
      <c r="BF11" s="13">
        <f t="shared" si="5"/>
        <v>0</v>
      </c>
      <c r="BG11" s="13">
        <f t="shared" si="5"/>
        <v>0</v>
      </c>
      <c r="BH11" s="13">
        <f t="shared" si="5"/>
        <v>0</v>
      </c>
      <c r="BI11" s="13">
        <f t="shared" si="5"/>
        <v>0</v>
      </c>
      <c r="BJ11" s="13">
        <f t="shared" si="5"/>
        <v>0</v>
      </c>
      <c r="BK11" s="13">
        <f t="shared" si="5"/>
        <v>0</v>
      </c>
      <c r="BL11" s="13">
        <f t="shared" si="5"/>
        <v>0</v>
      </c>
      <c r="BM11" s="13">
        <f t="shared" si="5"/>
        <v>0</v>
      </c>
      <c r="BN11" s="13">
        <f t="shared" ref="BN11:BY11" si="6">SUM(BN12)</f>
        <v>0</v>
      </c>
      <c r="BO11" s="13">
        <f t="shared" si="6"/>
        <v>0</v>
      </c>
      <c r="BP11" s="13">
        <f t="shared" si="6"/>
        <v>0</v>
      </c>
      <c r="BQ11" s="13">
        <f t="shared" si="6"/>
        <v>0</v>
      </c>
      <c r="BR11" s="13">
        <f t="shared" si="6"/>
        <v>0</v>
      </c>
      <c r="BS11" s="13">
        <f t="shared" si="6"/>
        <v>0</v>
      </c>
      <c r="BT11" s="13">
        <f t="shared" si="6"/>
        <v>0</v>
      </c>
      <c r="BU11" s="13">
        <f t="shared" si="6"/>
        <v>0</v>
      </c>
      <c r="BV11" s="13">
        <f t="shared" si="6"/>
        <v>0</v>
      </c>
      <c r="BW11" s="13">
        <f t="shared" si="6"/>
        <v>0</v>
      </c>
      <c r="BX11" s="13">
        <f>BV11+BW11</f>
        <v>0</v>
      </c>
      <c r="BY11" s="13">
        <f t="shared" si="6"/>
        <v>2087</v>
      </c>
      <c r="BZ11" s="13">
        <f>SUM(BZ12)</f>
        <v>4314</v>
      </c>
      <c r="CA11" s="13">
        <f>SUM(CA12)</f>
        <v>8971</v>
      </c>
      <c r="CB11" s="13">
        <f>SUM(CB12)</f>
        <v>13285</v>
      </c>
      <c r="CC11" s="13">
        <f t="shared" ref="CC11:CD11" si="7">SUM(CC12)</f>
        <v>5860</v>
      </c>
      <c r="CD11" s="13">
        <f t="shared" si="7"/>
        <v>5687</v>
      </c>
      <c r="CE11" s="13">
        <f>CC11+CD11</f>
        <v>11547</v>
      </c>
      <c r="CF11" s="13">
        <f t="shared" ref="CF11" si="8">SUM(CF12)</f>
        <v>4863</v>
      </c>
      <c r="CG11" s="13">
        <f>SUM(CG12)</f>
        <v>16410</v>
      </c>
      <c r="CH11" s="13">
        <f t="shared" ref="CH11" si="9">SUM(CH12)</f>
        <v>7908</v>
      </c>
      <c r="CI11" s="13">
        <f>SUM(CI12)</f>
        <v>24318</v>
      </c>
      <c r="CJ11" s="13">
        <f t="shared" ref="CJ11:CK11" si="10">SUM(CJ12)</f>
        <v>3471</v>
      </c>
      <c r="CK11" s="13">
        <f t="shared" si="10"/>
        <v>4709</v>
      </c>
      <c r="CL11" s="13">
        <f>CJ11+CK11</f>
        <v>8180</v>
      </c>
      <c r="CM11" s="13">
        <f t="shared" ref="CM11" si="11">SUM(CM12)</f>
        <v>8540</v>
      </c>
      <c r="CN11" s="13">
        <f>CL11+CM11</f>
        <v>16720</v>
      </c>
      <c r="CO11" s="13">
        <f t="shared" ref="CO11" si="12">SUM(CO12)</f>
        <v>13575</v>
      </c>
      <c r="CP11" s="13">
        <f>CN11+CO11</f>
        <v>30295</v>
      </c>
    </row>
    <row r="12" spans="1:94" x14ac:dyDescent="0.35">
      <c r="A12" s="2" t="s">
        <v>77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 s="13">
        <f>BV12+BW12</f>
        <v>0</v>
      </c>
      <c r="BY12" s="14">
        <v>2087</v>
      </c>
      <c r="BZ12" s="14">
        <v>4314</v>
      </c>
      <c r="CA12" s="14">
        <v>8971</v>
      </c>
      <c r="CB12" s="14">
        <f>CA12+BZ12</f>
        <v>13285</v>
      </c>
      <c r="CC12" s="14">
        <v>5860</v>
      </c>
      <c r="CD12" s="14">
        <v>5687</v>
      </c>
      <c r="CE12" s="14">
        <f>CC12+CD12</f>
        <v>11547</v>
      </c>
      <c r="CF12" s="14">
        <v>4863</v>
      </c>
      <c r="CG12" s="14">
        <f>CF12+CE12</f>
        <v>16410</v>
      </c>
      <c r="CH12" s="14">
        <v>7908</v>
      </c>
      <c r="CI12" s="14">
        <f>CH12+CG12</f>
        <v>24318</v>
      </c>
      <c r="CJ12" s="14">
        <v>3471</v>
      </c>
      <c r="CK12" s="14">
        <v>4709</v>
      </c>
      <c r="CL12" s="14">
        <f>CJ12+CK12</f>
        <v>8180</v>
      </c>
      <c r="CM12" s="14">
        <v>8540</v>
      </c>
      <c r="CN12" s="14">
        <f>CL12+CM12</f>
        <v>16720</v>
      </c>
      <c r="CO12" s="14">
        <v>13575</v>
      </c>
      <c r="CP12" s="14">
        <f>CN12+CO12</f>
        <v>30295</v>
      </c>
    </row>
  </sheetData>
  <mergeCells count="1">
    <mergeCell ref="A1:AW1"/>
  </mergeCells>
  <pageMargins left="0.78740157499999996" right="0.78740157499999996" top="0.984251969" bottom="0.984251969" header="0.4921259845" footer="0.492125984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E004AB5DACC946B9DF68C3C2C54DFD" ma:contentTypeVersion="18" ma:contentTypeDescription="Create a new document." ma:contentTypeScope="" ma:versionID="e1fdc228ddc0c33739d3b62ded335ddf">
  <xsd:schema xmlns:xsd="http://www.w3.org/2001/XMLSchema" xmlns:xs="http://www.w3.org/2001/XMLSchema" xmlns:p="http://schemas.microsoft.com/office/2006/metadata/properties" xmlns:ns2="29dfc1a8-b777-4321-a74f-896313141591" xmlns:ns3="4c99e0e0-a7ff-498c-a891-888aae3c0d40" targetNamespace="http://schemas.microsoft.com/office/2006/metadata/properties" ma:root="true" ma:fieldsID="51e71f26df4e3ce92bcd9f6a6bd171f9" ns2:_="" ns3:_="">
    <xsd:import namespace="29dfc1a8-b777-4321-a74f-896313141591"/>
    <xsd:import namespace="4c99e0e0-a7ff-498c-a891-888aae3c0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fc1a8-b777-4321-a74f-896313141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db3cea5-0ee3-4113-b3a4-755b0456c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e0e0-a7ff-498c-a891-888aae3c0d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696b19-8f9b-4b7e-8fd3-f648f8e0756d}" ma:internalName="TaxCatchAll" ma:showField="CatchAllData" ma:web="4c99e0e0-a7ff-498c-a891-888aae3c0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e0e0-a7ff-498c-a891-888aae3c0d40" xsi:nil="true"/>
    <lcf76f155ced4ddcb4097134ff3c332f xmlns="29dfc1a8-b777-4321-a74f-8963131415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C3A4A7-6713-4868-9D9D-B3BA595C15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dfc1a8-b777-4321-a74f-896313141591"/>
    <ds:schemaRef ds:uri="4c99e0e0-a7ff-498c-a891-888aae3c0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6AC257-89F7-4DDF-A6B6-89FF918B8D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E93651-1C04-4101-9B30-8DF5C209EB49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4c99e0e0-a7ff-498c-a891-888aae3c0d40"/>
    <ds:schemaRef ds:uri="http://schemas.openxmlformats.org/package/2006/metadata/core-properties"/>
    <ds:schemaRef ds:uri="29dfc1a8-b777-4321-a74f-896313141591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OtherInformation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Fundamentos Interativos</dc:title>
  <dc:creator>Alisandra Matos - SLC Agricola</dc:creator>
  <cp:lastModifiedBy>Stefano Bing - SLC Agrícola</cp:lastModifiedBy>
  <dcterms:created xsi:type="dcterms:W3CDTF">2016-07-11T20:41:46Z</dcterms:created>
  <dcterms:modified xsi:type="dcterms:W3CDTF">2024-04-04T13:58:33Z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0x01010038E004AB5DACC946B9DF68C3C2C54DFD</vt:lpwstr>
  </property>
  <property fmtid="{D5CDD505-2E9C-101B-9397-08002B2CF9AE}" pid="3" name="MediaServiceImageTags">
    <vt:lpwstr/>
  </property>
</Properties>
</file>