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ercado de óleos e trigo\2019\12. Dezembro\"/>
    </mc:Choice>
  </mc:AlternateContent>
  <xr:revisionPtr revIDLastSave="0" documentId="13_ncr:1_{8078A6D5-32CB-4EE8-ABA0-0E4346F1B652}" xr6:coauthVersionLast="36" xr6:coauthVersionMax="36" xr10:uidLastSave="{00000000-0000-0000-0000-000000000000}"/>
  <bookViews>
    <workbookView xWindow="0" yWindow="0" windowWidth="8850" windowHeight="7230" tabRatio="976" xr2:uid="{00000000-000D-0000-FFFF-FFFF00000000}"/>
  </bookViews>
  <sheets>
    <sheet name="Preços e Cotações" sheetId="1" r:id="rId1"/>
    <sheet name="Exportação-Importação" sheetId="2" r:id="rId2"/>
    <sheet name="Produção-Consumo" sheetId="3" r:id="rId3"/>
    <sheet name="Estoques" sheetId="4" r:id="rId4"/>
    <sheet name="Produção-Exportação" sheetId="5" r:id="rId5"/>
    <sheet name="USDA_Grain and Feed Anual_BR" sheetId="6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6" l="1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D19" i="5"/>
  <c r="C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O13" i="4"/>
  <c r="N13" i="4"/>
  <c r="M13" i="4"/>
  <c r="L13" i="4"/>
  <c r="K13" i="4"/>
  <c r="J13" i="4"/>
  <c r="I13" i="4"/>
  <c r="O12" i="4"/>
  <c r="N12" i="4"/>
  <c r="M12" i="4"/>
  <c r="L12" i="4"/>
  <c r="K12" i="4"/>
  <c r="J12" i="4"/>
  <c r="I12" i="4"/>
  <c r="O11" i="4"/>
  <c r="N11" i="4"/>
  <c r="M11" i="4"/>
  <c r="L11" i="4"/>
  <c r="K11" i="4"/>
  <c r="J11" i="4"/>
  <c r="I11" i="4"/>
  <c r="O10" i="4"/>
  <c r="N10" i="4"/>
  <c r="M10" i="4"/>
  <c r="L10" i="4"/>
  <c r="K10" i="4"/>
  <c r="J10" i="4"/>
  <c r="I10" i="4"/>
  <c r="O9" i="4"/>
  <c r="N9" i="4"/>
  <c r="M9" i="4"/>
  <c r="K9" i="4"/>
  <c r="I9" i="4"/>
  <c r="O8" i="4"/>
  <c r="N8" i="4"/>
  <c r="M8" i="4"/>
  <c r="K8" i="4"/>
  <c r="I8" i="4"/>
  <c r="O7" i="4"/>
  <c r="N7" i="4"/>
  <c r="M7" i="4"/>
  <c r="K7" i="4"/>
  <c r="I7" i="4"/>
  <c r="O6" i="4"/>
  <c r="N6" i="4"/>
  <c r="M6" i="4"/>
  <c r="K6" i="4"/>
  <c r="I6" i="4"/>
  <c r="O5" i="4"/>
  <c r="N5" i="4"/>
  <c r="M5" i="4"/>
  <c r="K5" i="4"/>
  <c r="I5" i="4"/>
  <c r="O4" i="4"/>
  <c r="N4" i="4"/>
  <c r="M4" i="4"/>
  <c r="L4" i="4"/>
  <c r="K4" i="4"/>
  <c r="J4" i="4"/>
  <c r="I4" i="4"/>
  <c r="O3" i="4"/>
  <c r="N3" i="4"/>
  <c r="M3" i="4"/>
  <c r="L3" i="4"/>
  <c r="K3" i="4"/>
  <c r="J3" i="4"/>
  <c r="I3" i="4"/>
  <c r="M2" i="4"/>
  <c r="L2" i="4"/>
  <c r="K2" i="4"/>
  <c r="J2" i="4"/>
  <c r="O44" i="3"/>
  <c r="N44" i="3"/>
  <c r="M44" i="3"/>
  <c r="L44" i="3"/>
  <c r="K44" i="3"/>
  <c r="J44" i="3"/>
  <c r="O43" i="3"/>
  <c r="N43" i="3"/>
  <c r="M43" i="3"/>
  <c r="L43" i="3"/>
  <c r="K43" i="3"/>
  <c r="J43" i="3"/>
  <c r="O42" i="3"/>
  <c r="N42" i="3"/>
  <c r="M42" i="3"/>
  <c r="L42" i="3"/>
  <c r="K42" i="3"/>
  <c r="J42" i="3"/>
  <c r="O41" i="3"/>
  <c r="N41" i="3"/>
  <c r="M41" i="3"/>
  <c r="L41" i="3"/>
  <c r="K41" i="3"/>
  <c r="J41" i="3"/>
  <c r="O40" i="3"/>
  <c r="N40" i="3"/>
  <c r="M40" i="3"/>
  <c r="L40" i="3"/>
  <c r="K40" i="3"/>
  <c r="J40" i="3"/>
  <c r="O39" i="3"/>
  <c r="N39" i="3"/>
  <c r="M39" i="3"/>
  <c r="L39" i="3"/>
  <c r="K39" i="3"/>
  <c r="J39" i="3"/>
  <c r="O38" i="3"/>
  <c r="N38" i="3"/>
  <c r="M38" i="3"/>
  <c r="L38" i="3"/>
  <c r="K38" i="3"/>
  <c r="J38" i="3"/>
  <c r="O37" i="3"/>
  <c r="N37" i="3"/>
  <c r="M37" i="3"/>
  <c r="L37" i="3"/>
  <c r="K37" i="3"/>
  <c r="J37" i="3"/>
  <c r="O36" i="3"/>
  <c r="N36" i="3"/>
  <c r="M36" i="3"/>
  <c r="L36" i="3"/>
  <c r="K36" i="3"/>
  <c r="J36" i="3"/>
  <c r="O35" i="3"/>
  <c r="N35" i="3"/>
  <c r="M35" i="3"/>
  <c r="L35" i="3"/>
  <c r="K35" i="3"/>
  <c r="J35" i="3"/>
  <c r="O34" i="3"/>
  <c r="N34" i="3"/>
  <c r="M34" i="3"/>
  <c r="L34" i="3"/>
  <c r="K34" i="3"/>
  <c r="J34" i="3"/>
  <c r="O33" i="3"/>
  <c r="N33" i="3"/>
  <c r="M33" i="3"/>
  <c r="L33" i="3"/>
  <c r="K33" i="3"/>
  <c r="J33" i="3"/>
  <c r="O32" i="3"/>
  <c r="N32" i="3"/>
  <c r="M32" i="3"/>
  <c r="L32" i="3"/>
  <c r="K32" i="3"/>
  <c r="J32" i="3"/>
  <c r="O31" i="3"/>
  <c r="N31" i="3"/>
  <c r="M31" i="3"/>
  <c r="L31" i="3"/>
  <c r="K31" i="3"/>
  <c r="J31" i="3"/>
  <c r="O30" i="3"/>
  <c r="N30" i="3"/>
  <c r="M30" i="3"/>
  <c r="L30" i="3"/>
  <c r="K30" i="3"/>
  <c r="J30" i="3"/>
  <c r="O29" i="3"/>
  <c r="N29" i="3"/>
  <c r="M29" i="3"/>
  <c r="L29" i="3"/>
  <c r="K29" i="3"/>
  <c r="J29" i="3"/>
  <c r="O28" i="3"/>
  <c r="N28" i="3"/>
  <c r="M28" i="3"/>
  <c r="L28" i="3"/>
  <c r="K28" i="3"/>
  <c r="J28" i="3"/>
  <c r="O27" i="3"/>
  <c r="N27" i="3"/>
  <c r="M27" i="3"/>
  <c r="L27" i="3"/>
  <c r="K27" i="3"/>
  <c r="J27" i="3"/>
  <c r="O26" i="3"/>
  <c r="N26" i="3"/>
  <c r="M26" i="3"/>
  <c r="L26" i="3"/>
  <c r="K26" i="3"/>
  <c r="J26" i="3"/>
  <c r="E25" i="3"/>
  <c r="D25" i="3"/>
  <c r="C25" i="3"/>
  <c r="B25" i="3"/>
  <c r="O21" i="3"/>
  <c r="N21" i="3"/>
  <c r="M21" i="3"/>
  <c r="L21" i="3"/>
  <c r="K21" i="3"/>
  <c r="J21" i="3"/>
  <c r="O20" i="3"/>
  <c r="N20" i="3"/>
  <c r="M20" i="3"/>
  <c r="L20" i="3"/>
  <c r="K20" i="3"/>
  <c r="J20" i="3"/>
  <c r="O19" i="3"/>
  <c r="N19" i="3"/>
  <c r="M19" i="3"/>
  <c r="L19" i="3"/>
  <c r="K19" i="3"/>
  <c r="J19" i="3"/>
  <c r="O18" i="3"/>
  <c r="N18" i="3"/>
  <c r="M18" i="3"/>
  <c r="L18" i="3"/>
  <c r="K18" i="3"/>
  <c r="J18" i="3"/>
  <c r="O17" i="3"/>
  <c r="N17" i="3"/>
  <c r="M17" i="3"/>
  <c r="L17" i="3"/>
  <c r="K17" i="3"/>
  <c r="J17" i="3"/>
  <c r="O16" i="3"/>
  <c r="N16" i="3"/>
  <c r="M16" i="3"/>
  <c r="L16" i="3"/>
  <c r="K16" i="3"/>
  <c r="J16" i="3"/>
  <c r="O15" i="3"/>
  <c r="N15" i="3"/>
  <c r="M15" i="3"/>
  <c r="L15" i="3"/>
  <c r="K15" i="3"/>
  <c r="J15" i="3"/>
  <c r="O14" i="3"/>
  <c r="N14" i="3"/>
  <c r="M14" i="3"/>
  <c r="L14" i="3"/>
  <c r="K14" i="3"/>
  <c r="J14" i="3"/>
  <c r="O13" i="3"/>
  <c r="N13" i="3"/>
  <c r="M13" i="3"/>
  <c r="L13" i="3"/>
  <c r="K13" i="3"/>
  <c r="J13" i="3"/>
  <c r="O12" i="3"/>
  <c r="N12" i="3"/>
  <c r="M12" i="3"/>
  <c r="L12" i="3"/>
  <c r="K12" i="3"/>
  <c r="J12" i="3"/>
  <c r="O11" i="3"/>
  <c r="N11" i="3"/>
  <c r="M11" i="3"/>
  <c r="L11" i="3"/>
  <c r="K11" i="3"/>
  <c r="J11" i="3"/>
  <c r="O10" i="3"/>
  <c r="N10" i="3"/>
  <c r="M10" i="3"/>
  <c r="L10" i="3"/>
  <c r="K10" i="3"/>
  <c r="J10" i="3"/>
  <c r="O9" i="3"/>
  <c r="N9" i="3"/>
  <c r="M9" i="3"/>
  <c r="L9" i="3"/>
  <c r="K9" i="3"/>
  <c r="J9" i="3"/>
  <c r="O8" i="3"/>
  <c r="N8" i="3"/>
  <c r="M8" i="3"/>
  <c r="L8" i="3"/>
  <c r="K8" i="3"/>
  <c r="J8" i="3"/>
  <c r="O7" i="3"/>
  <c r="N7" i="3"/>
  <c r="M7" i="3"/>
  <c r="L7" i="3"/>
  <c r="K7" i="3"/>
  <c r="J7" i="3"/>
  <c r="O6" i="3"/>
  <c r="N6" i="3"/>
  <c r="M6" i="3"/>
  <c r="L6" i="3"/>
  <c r="K6" i="3"/>
  <c r="J6" i="3"/>
  <c r="O5" i="3"/>
  <c r="N5" i="3"/>
  <c r="M5" i="3"/>
  <c r="L5" i="3"/>
  <c r="K5" i="3"/>
  <c r="J5" i="3"/>
  <c r="O4" i="3"/>
  <c r="N4" i="3"/>
  <c r="M4" i="3"/>
  <c r="L4" i="3"/>
  <c r="K4" i="3"/>
  <c r="J4" i="3"/>
  <c r="O3" i="3"/>
  <c r="N3" i="3"/>
  <c r="M3" i="3"/>
  <c r="L3" i="3"/>
  <c r="K3" i="3"/>
  <c r="J3" i="3"/>
  <c r="M2" i="3"/>
  <c r="M25" i="3" s="1"/>
  <c r="L2" i="3"/>
  <c r="L25" i="3" s="1"/>
  <c r="K2" i="3"/>
  <c r="K25" i="3" s="1"/>
  <c r="J2" i="3"/>
  <c r="J25" i="3" s="1"/>
  <c r="O50" i="2"/>
  <c r="N50" i="2"/>
  <c r="M50" i="2"/>
  <c r="L50" i="2"/>
  <c r="K50" i="2"/>
  <c r="J50" i="2"/>
  <c r="I50" i="2"/>
  <c r="O49" i="2"/>
  <c r="N49" i="2"/>
  <c r="M49" i="2"/>
  <c r="L49" i="2"/>
  <c r="K49" i="2"/>
  <c r="J49" i="2"/>
  <c r="I49" i="2"/>
  <c r="O48" i="2"/>
  <c r="N48" i="2"/>
  <c r="M48" i="2"/>
  <c r="L48" i="2"/>
  <c r="K48" i="2"/>
  <c r="J48" i="2"/>
  <c r="I48" i="2"/>
  <c r="O47" i="2"/>
  <c r="N47" i="2"/>
  <c r="M47" i="2"/>
  <c r="L47" i="2"/>
  <c r="K47" i="2"/>
  <c r="J47" i="2"/>
  <c r="I47" i="2"/>
  <c r="O46" i="2"/>
  <c r="N46" i="2"/>
  <c r="M46" i="2"/>
  <c r="L46" i="2"/>
  <c r="K46" i="2"/>
  <c r="J46" i="2"/>
  <c r="I46" i="2"/>
  <c r="O45" i="2"/>
  <c r="N45" i="2"/>
  <c r="M45" i="2"/>
  <c r="L45" i="2"/>
  <c r="K45" i="2"/>
  <c r="J45" i="2"/>
  <c r="I45" i="2"/>
  <c r="O44" i="2"/>
  <c r="N44" i="2"/>
  <c r="M44" i="2"/>
  <c r="L44" i="2"/>
  <c r="K44" i="2"/>
  <c r="J44" i="2"/>
  <c r="I44" i="2"/>
  <c r="O43" i="2"/>
  <c r="N43" i="2"/>
  <c r="M43" i="2"/>
  <c r="L43" i="2"/>
  <c r="K43" i="2"/>
  <c r="J43" i="2"/>
  <c r="I43" i="2"/>
  <c r="O42" i="2"/>
  <c r="N42" i="2"/>
  <c r="M42" i="2"/>
  <c r="L42" i="2"/>
  <c r="K42" i="2"/>
  <c r="J42" i="2"/>
  <c r="I42" i="2"/>
  <c r="O41" i="2"/>
  <c r="N41" i="2"/>
  <c r="M41" i="2"/>
  <c r="L41" i="2"/>
  <c r="K41" i="2"/>
  <c r="J41" i="2"/>
  <c r="I41" i="2"/>
  <c r="O40" i="2"/>
  <c r="N40" i="2"/>
  <c r="M40" i="2"/>
  <c r="K40" i="2"/>
  <c r="I40" i="2"/>
  <c r="O39" i="2"/>
  <c r="N39" i="2"/>
  <c r="M39" i="2"/>
  <c r="K39" i="2"/>
  <c r="I39" i="2"/>
  <c r="O38" i="2"/>
  <c r="N38" i="2"/>
  <c r="M38" i="2"/>
  <c r="K38" i="2"/>
  <c r="I38" i="2"/>
  <c r="O37" i="2"/>
  <c r="N37" i="2"/>
  <c r="M37" i="2"/>
  <c r="K37" i="2"/>
  <c r="I37" i="2"/>
  <c r="O36" i="2"/>
  <c r="N36" i="2"/>
  <c r="M36" i="2"/>
  <c r="K36" i="2"/>
  <c r="I36" i="2"/>
  <c r="O35" i="2"/>
  <c r="N35" i="2"/>
  <c r="M35" i="2"/>
  <c r="K35" i="2"/>
  <c r="I35" i="2"/>
  <c r="O34" i="2"/>
  <c r="N34" i="2"/>
  <c r="M34" i="2"/>
  <c r="K34" i="2"/>
  <c r="I34" i="2"/>
  <c r="O33" i="2"/>
  <c r="N33" i="2"/>
  <c r="M33" i="2"/>
  <c r="K33" i="2"/>
  <c r="I33" i="2"/>
  <c r="O32" i="2"/>
  <c r="N32" i="2"/>
  <c r="M32" i="2"/>
  <c r="L32" i="2"/>
  <c r="K32" i="2"/>
  <c r="J32" i="2"/>
  <c r="I32" i="2"/>
  <c r="O31" i="2"/>
  <c r="N31" i="2"/>
  <c r="M31" i="2"/>
  <c r="L31" i="2"/>
  <c r="K31" i="2"/>
  <c r="J31" i="2"/>
  <c r="I31" i="2"/>
  <c r="O30" i="2"/>
  <c r="N30" i="2"/>
  <c r="M30" i="2"/>
  <c r="L30" i="2"/>
  <c r="K30" i="2"/>
  <c r="J30" i="2"/>
  <c r="I30" i="2"/>
  <c r="O29" i="2"/>
  <c r="N29" i="2"/>
  <c r="M29" i="2"/>
  <c r="L29" i="2"/>
  <c r="K29" i="2"/>
  <c r="J29" i="2"/>
  <c r="I29" i="2"/>
  <c r="O28" i="2"/>
  <c r="N28" i="2"/>
  <c r="M28" i="2"/>
  <c r="L28" i="2"/>
  <c r="K28" i="2"/>
  <c r="J28" i="2"/>
  <c r="I28" i="2"/>
  <c r="O27" i="2"/>
  <c r="N27" i="2"/>
  <c r="M27" i="2"/>
  <c r="L27" i="2"/>
  <c r="K27" i="2"/>
  <c r="J27" i="2"/>
  <c r="I27" i="2"/>
  <c r="O26" i="2"/>
  <c r="N26" i="2"/>
  <c r="M26" i="2"/>
  <c r="L26" i="2"/>
  <c r="K26" i="2"/>
  <c r="J26" i="2"/>
  <c r="I26" i="2"/>
  <c r="O25" i="2"/>
  <c r="N25" i="2"/>
  <c r="M25" i="2"/>
  <c r="L25" i="2"/>
  <c r="K25" i="2"/>
  <c r="J25" i="2"/>
  <c r="I25" i="2"/>
  <c r="O24" i="2"/>
  <c r="N24" i="2"/>
  <c r="M24" i="2"/>
  <c r="L24" i="2"/>
  <c r="K24" i="2"/>
  <c r="J24" i="2"/>
  <c r="I24" i="2"/>
  <c r="O23" i="2"/>
  <c r="N23" i="2"/>
  <c r="M23" i="2"/>
  <c r="L23" i="2"/>
  <c r="K23" i="2"/>
  <c r="J23" i="2"/>
  <c r="I23" i="2"/>
  <c r="O22" i="2"/>
  <c r="N22" i="2"/>
  <c r="M22" i="2"/>
  <c r="L22" i="2"/>
  <c r="K22" i="2"/>
  <c r="J22" i="2"/>
  <c r="I22" i="2"/>
  <c r="O21" i="2"/>
  <c r="N21" i="2"/>
  <c r="M21" i="2"/>
  <c r="L21" i="2"/>
  <c r="K21" i="2"/>
  <c r="J21" i="2"/>
  <c r="I21" i="2"/>
  <c r="J20" i="2"/>
  <c r="G20" i="2"/>
  <c r="F20" i="2"/>
  <c r="E20" i="2"/>
  <c r="D20" i="2"/>
  <c r="C20" i="2"/>
  <c r="B20" i="2"/>
  <c r="O16" i="2"/>
  <c r="N16" i="2"/>
  <c r="M16" i="2"/>
  <c r="L16" i="2"/>
  <c r="K16" i="2"/>
  <c r="J16" i="2"/>
  <c r="I16" i="2"/>
  <c r="O15" i="2"/>
  <c r="N15" i="2"/>
  <c r="M15" i="2"/>
  <c r="L15" i="2"/>
  <c r="K15" i="2"/>
  <c r="J15" i="2"/>
  <c r="I15" i="2"/>
  <c r="O14" i="2"/>
  <c r="N14" i="2"/>
  <c r="M14" i="2"/>
  <c r="L14" i="2"/>
  <c r="K14" i="2"/>
  <c r="J14" i="2"/>
  <c r="I14" i="2"/>
  <c r="O13" i="2"/>
  <c r="N13" i="2"/>
  <c r="M13" i="2"/>
  <c r="L13" i="2"/>
  <c r="K13" i="2"/>
  <c r="J13" i="2"/>
  <c r="I13" i="2"/>
  <c r="O12" i="2"/>
  <c r="N12" i="2"/>
  <c r="M12" i="2"/>
  <c r="L12" i="2"/>
  <c r="K12" i="2"/>
  <c r="J12" i="2"/>
  <c r="I12" i="2"/>
  <c r="O11" i="2"/>
  <c r="N11" i="2"/>
  <c r="M11" i="2"/>
  <c r="L11" i="2"/>
  <c r="K11" i="2"/>
  <c r="J11" i="2"/>
  <c r="I11" i="2"/>
  <c r="O10" i="2"/>
  <c r="N10" i="2"/>
  <c r="M10" i="2"/>
  <c r="L10" i="2"/>
  <c r="K10" i="2"/>
  <c r="J10" i="2"/>
  <c r="I10" i="2"/>
  <c r="O9" i="2"/>
  <c r="N9" i="2"/>
  <c r="M9" i="2"/>
  <c r="L9" i="2"/>
  <c r="K9" i="2"/>
  <c r="J9" i="2"/>
  <c r="I9" i="2"/>
  <c r="O8" i="2"/>
  <c r="N8" i="2"/>
  <c r="M8" i="2"/>
  <c r="L8" i="2"/>
  <c r="K8" i="2"/>
  <c r="J8" i="2"/>
  <c r="I8" i="2"/>
  <c r="O7" i="2"/>
  <c r="N7" i="2"/>
  <c r="M7" i="2"/>
  <c r="L7" i="2"/>
  <c r="K7" i="2"/>
  <c r="J7" i="2"/>
  <c r="I7" i="2"/>
  <c r="O6" i="2"/>
  <c r="N6" i="2"/>
  <c r="M6" i="2"/>
  <c r="L6" i="2"/>
  <c r="K6" i="2"/>
  <c r="J6" i="2"/>
  <c r="I6" i="2"/>
  <c r="O5" i="2"/>
  <c r="N5" i="2"/>
  <c r="M5" i="2"/>
  <c r="L5" i="2"/>
  <c r="K5" i="2"/>
  <c r="J5" i="2"/>
  <c r="I5" i="2"/>
  <c r="O4" i="2"/>
  <c r="N4" i="2"/>
  <c r="M4" i="2"/>
  <c r="L4" i="2"/>
  <c r="K4" i="2"/>
  <c r="J4" i="2"/>
  <c r="I4" i="2"/>
  <c r="O3" i="2"/>
  <c r="N3" i="2"/>
  <c r="M3" i="2"/>
  <c r="L3" i="2"/>
  <c r="K3" i="2"/>
  <c r="J3" i="2"/>
  <c r="I3" i="2"/>
  <c r="O2" i="2"/>
  <c r="O20" i="2" s="1"/>
  <c r="N2" i="2"/>
  <c r="N20" i="2" s="1"/>
  <c r="M2" i="2"/>
  <c r="M20" i="2" s="1"/>
  <c r="L2" i="2"/>
  <c r="L20" i="2" s="1"/>
  <c r="K2" i="2"/>
  <c r="K20" i="2" s="1"/>
  <c r="J2" i="2"/>
  <c r="P83" i="1"/>
  <c r="P63" i="1"/>
  <c r="P66" i="1" s="1"/>
  <c r="P49" i="1"/>
  <c r="P15" i="1"/>
  <c r="F2" i="3" l="1"/>
  <c r="F2" i="4"/>
  <c r="N2" i="4" s="1"/>
  <c r="G2" i="3"/>
  <c r="G2" i="4"/>
  <c r="O2" i="4" s="1"/>
  <c r="E19" i="5"/>
  <c r="O2" i="3" l="1"/>
  <c r="O25" i="3" s="1"/>
  <c r="G25" i="3"/>
  <c r="F25" i="3"/>
  <c r="N2" i="3"/>
  <c r="N25" i="3" s="1"/>
</calcChain>
</file>

<file path=xl/sharedStrings.xml><?xml version="1.0" encoding="utf-8"?>
<sst xmlns="http://schemas.openxmlformats.org/spreadsheetml/2006/main" count="292" uniqueCount="119">
  <si>
    <t>COTAÇÃO TRIGO ARGENTINO - US$/TON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</si>
  <si>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</si>
  <si>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</si>
  <si>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</si>
  <si>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</si>
  <si>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</si>
  <si>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</si>
  <si>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</si>
  <si>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</si>
  <si>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</si>
  <si>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</si>
  <si>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</si>
  <si>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</si>
  <si>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</si>
  <si>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>COTAÇÃO TRIGO B. BLANCA - US$/TON</t>
  </si>
  <si>
    <t>COTAÇÃO TRIGO AMERICANO (KANSAS) - US$ /TON</t>
  </si>
  <si>
    <t>237,68</t>
  </si>
  <si>
    <t>COTAÇÃO DO TRIGO NACIONAL - R$ / TON</t>
  </si>
  <si>
    <t>COTAÇÃO DO TRIGO NACIONAL - US$ / TON</t>
  </si>
  <si>
    <t>Source: Safras &amp; Mercados</t>
  </si>
  <si>
    <t>EXPORTAÇÃO MUNDIAL DE TRIGO (Thousand tonnes)</t>
  </si>
  <si>
    <t>PESO DAS EXPORTAÇÕES MUNDIAIS DE TRIGO (%)</t>
  </si>
  <si>
    <t>País</t>
  </si>
  <si>
    <t>2015/16</t>
  </si>
  <si>
    <t>2016/17</t>
  </si>
  <si>
    <t>2017/18</t>
  </si>
  <si>
    <t>2018/19</t>
  </si>
  <si>
    <t>Argentina</t>
  </si>
  <si>
    <t>Australia</t>
  </si>
  <si>
    <t>Canadá</t>
  </si>
  <si>
    <t>China</t>
  </si>
  <si>
    <t>União Europeia</t>
  </si>
  <si>
    <t>Cazaquistão</t>
  </si>
  <si>
    <t>Russia</t>
  </si>
  <si>
    <t>Sérvia</t>
  </si>
  <si>
    <t>Turquia</t>
  </si>
  <si>
    <t>Ucrânia</t>
  </si>
  <si>
    <t>Outros</t>
  </si>
  <si>
    <t>Subtotal</t>
  </si>
  <si>
    <t>Estados Unidos</t>
  </si>
  <si>
    <t>Total Mundo</t>
  </si>
  <si>
    <t>IMPORTAÇÃO MUNDIAL DE TRIGO (Em mil toneladas)</t>
  </si>
  <si>
    <t>PESO DAS IMPORTAÇÕES MUNDIAIS DE TRIGO (%)</t>
  </si>
  <si>
    <t>Afeganistão</t>
  </si>
  <si>
    <t>Argélia</t>
  </si>
  <si>
    <t>Bangladesh</t>
  </si>
  <si>
    <t>Brasil</t>
  </si>
  <si>
    <t>Colombia</t>
  </si>
  <si>
    <t>Egito</t>
  </si>
  <si>
    <t>União Européia</t>
  </si>
  <si>
    <t>Indonesia</t>
  </si>
  <si>
    <t>Iraque</t>
  </si>
  <si>
    <t>Japão</t>
  </si>
  <si>
    <t>Quenia</t>
  </si>
  <si>
    <t>Coréia do Sul</t>
  </si>
  <si>
    <t>Mexico</t>
  </si>
  <si>
    <t>Maroccos</t>
  </si>
  <si>
    <t>Nigéria</t>
  </si>
  <si>
    <t>Peru</t>
  </si>
  <si>
    <t>Filipinas</t>
  </si>
  <si>
    <t>Arábia Saudita</t>
  </si>
  <si>
    <t>Sudão</t>
  </si>
  <si>
    <t>Tailândia</t>
  </si>
  <si>
    <t>Uzbequistão</t>
  </si>
  <si>
    <t>Vietnã</t>
  </si>
  <si>
    <t>Iémen</t>
  </si>
  <si>
    <t>Outros Não Inclusos</t>
  </si>
  <si>
    <t>http://www.fas.usda.gov/psdonline/psdReport.aspx?hidReportRetrievalName=World+Wheat%2c+Flour%2c+and+Products+Trade++++++++++++++++++++++++++++++++++++++++++++++++++++++++++++++&amp;hidReportRetrievalID=386&amp;hidReportRetrievalTemplateID=7</t>
  </si>
  <si>
    <t>PRODUÇÃO MUNDIAL DE TRIGO (Em mil toneladas)</t>
  </si>
  <si>
    <t>PESO DA PRODUÇÃO MUNDIAL DE TRIGO (%)</t>
  </si>
  <si>
    <t>Austrália</t>
  </si>
  <si>
    <t>Canada</t>
  </si>
  <si>
    <t>Índia</t>
  </si>
  <si>
    <t>Irã</t>
  </si>
  <si>
    <t>Marrocos</t>
  </si>
  <si>
    <t>Paquistão</t>
  </si>
  <si>
    <t>Rússia</t>
  </si>
  <si>
    <t>CONSUMO MUNDIAL DE TRIGO (Em mil toneladas)</t>
  </si>
  <si>
    <t>PESO DO CONSUMO MUNDIAL DE TRIGO (%)</t>
  </si>
  <si>
    <t>India</t>
  </si>
  <si>
    <t>Indonésia</t>
  </si>
  <si>
    <t>http://www.fas.usda.gov/psdonline/psdReport.aspx?hidReportRetrievalName=World+Wheat+Production%2c+Consumption%2c+and+Stocks+++++++++++++++++++++++++++++++++++++++++++++++++++++&amp;hidReportRetrievalID=750&amp;hidReportRetrievalTemplateID=7</t>
  </si>
  <si>
    <t>ESTOQUES MUNDIAIS DE TRIGO (Em mil toneladas)</t>
  </si>
  <si>
    <t>PESO DOS ESTOQUES MUNDIAIS DE TRIGO (%)</t>
  </si>
  <si>
    <t>2017/18</t>
  </si>
  <si>
    <t>PRODUÇÃO x EXPORTAÇÃO - Principais Produtores de Trigo no Mundo 2019/20 (Em mil toneladas)</t>
  </si>
  <si>
    <t>Ordem</t>
  </si>
  <si>
    <t>Produtor</t>
  </si>
  <si>
    <t>Produção</t>
  </si>
  <si>
    <t>Exportação</t>
  </si>
  <si>
    <t>Exp/Prod</t>
  </si>
  <si>
    <t>TOTAL</t>
  </si>
  <si>
    <t>-</t>
  </si>
  <si>
    <t>PRODUÇÃO x CONSUMO - TRIGO - BRASIL -                                    (em mil toneladas)</t>
  </si>
  <si>
    <t>Ano</t>
  </si>
  <si>
    <t>Consumo</t>
  </si>
  <si>
    <t>Prod/Cons.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</si>
  <si>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</si>
  <si>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</si>
  <si>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</si>
  <si>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</si>
  <si>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</si>
  <si>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</si>
  <si>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</si>
  <si>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</si>
  <si>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</si>
  <si>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</si>
  <si>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</si>
  <si>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</si>
  <si>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</si>
  <si>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</si>
  <si>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2018/19</t>
  </si>
  <si>
    <t>2019/20</t>
  </si>
  <si>
    <t>http://gain.fas.usda.gov/Pages/Default.aspx</t>
  </si>
  <si>
    <t>Grain and Feed Annual_Brasilia_Brazil_4-1-2015</t>
  </si>
  <si>
    <t>gain.fas.usda.gov/Recent%20GAIN%20Publications/Grain%20and%20Feed%20Annual_Brasilia_Brazil_4-1-2015.pdf</t>
  </si>
  <si>
    <t>2019/20 Set</t>
  </si>
  <si>
    <t>Fonte: Foreign Agricultural Service, Official USDA, Set 2019</t>
  </si>
  <si>
    <t>2019/20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</si>
</sst>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#,##0_ ;\-#,##0\ "/>
  </numFmts>
  <fonts count="2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8"/>
      <color rgb="FF000000"/>
      <name val="Verdana"/>
      <family val="2"/>
      <charset val="1"/>
    </font>
    <font>
      <sz val="10"/>
      <color rgb="FF333333"/>
      <name val="Calibri"/>
      <family val="2"/>
      <charset val="1"/>
    </font>
    <font>
      <u/>
      <sz val="8.8000000000000007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10"/>
      <color rgb="FF333333"/>
      <name val="Calibri"/>
      <family val="2"/>
      <charset val="1"/>
    </font>
    <font>
      <b/>
      <sz val="9"/>
      <color rgb="FFFFFFFF"/>
      <name val="Arial"/>
      <family val="2"/>
      <charset val="1"/>
    </font>
    <font>
      <b/>
      <sz val="8"/>
      <color rgb="FF023063"/>
      <name val="Arial"/>
      <family val="2"/>
      <charset val="1"/>
    </font>
    <font>
      <b/>
      <sz val="8.9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8.9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5F5F5"/>
      </patternFill>
    </fill>
    <fill>
      <patternFill patternType="solid">
        <fgColor rgb="FF376092"/>
        <bgColor rgb="FF1F497D"/>
      </patternFill>
    </fill>
    <fill>
      <patternFill patternType="solid">
        <fgColor rgb="FFF5F5F5"/>
        <bgColor rgb="FFFFFFFF"/>
      </patternFill>
    </fill>
    <fill>
      <patternFill patternType="solid">
        <fgColor rgb="FF1F497D"/>
        <bgColor rgb="FF376092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7" fillId="0" borderId="0" applyBorder="0" applyProtection="0"/>
    <xf numFmtId="0" fontId="8" fillId="0" borderId="0" applyBorder="0" applyProtection="0"/>
    <xf numFmtId="164" fontId="17" fillId="0" borderId="0" applyBorder="0" applyProtection="0"/>
  </cellStyleXfs>
  <cellXfs count="80">
    <xf numFmtId="0" fontId="0" fillId="0" borderId="0" xfId="0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2" fontId="3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/>
    <xf numFmtId="2" fontId="4" fillId="2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0" fillId="0" borderId="0" xfId="0" applyNumberFormat="1"/>
    <xf numFmtId="0" fontId="0" fillId="0" borderId="0" xfId="0" applyFont="1" applyAlignment="1"/>
    <xf numFmtId="0" fontId="4" fillId="2" borderId="0" xfId="0" applyFont="1" applyFill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right"/>
    </xf>
    <xf numFmtId="0" fontId="7" fillId="0" borderId="0" xfId="0" applyFont="1" applyAlignment="1">
      <alignment horizontal="left" vertical="center" wrapText="1"/>
    </xf>
    <xf numFmtId="10" fontId="7" fillId="0" borderId="0" xfId="1" applyNumberFormat="1" applyFont="1" applyBorder="1" applyAlignment="1" applyProtection="1">
      <alignment horizontal="right" vertical="center" wrapText="1"/>
    </xf>
    <xf numFmtId="0" fontId="6" fillId="4" borderId="0" xfId="0" applyFont="1" applyFill="1" applyAlignment="1">
      <alignment horizontal="left" vertical="center"/>
    </xf>
    <xf numFmtId="3" fontId="6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 wrapText="1" indent="1"/>
    </xf>
    <xf numFmtId="0" fontId="6" fillId="2" borderId="0" xfId="0" applyFont="1" applyFill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8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0" fillId="0" borderId="0" xfId="0" applyFont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/>
    </xf>
    <xf numFmtId="10" fontId="3" fillId="2" borderId="0" xfId="1" applyNumberFormat="1" applyFont="1" applyFill="1" applyBorder="1" applyAlignment="1" applyProtection="1">
      <alignment horizontal="right" vertical="center"/>
    </xf>
    <xf numFmtId="0" fontId="8" fillId="0" borderId="0" xfId="2" applyFont="1" applyBorder="1" applyAlignment="1" applyProtection="1">
      <alignment horizontal="left"/>
    </xf>
    <xf numFmtId="0" fontId="9" fillId="0" borderId="0" xfId="2" applyFont="1" applyBorder="1" applyAlignment="1" applyProtection="1">
      <alignment horizontal="left"/>
    </xf>
    <xf numFmtId="0" fontId="0" fillId="2" borderId="0" xfId="0" applyFont="1" applyFill="1" applyBorder="1" applyAlignment="1"/>
    <xf numFmtId="0" fontId="5" fillId="0" borderId="0" xfId="0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0" fontId="0" fillId="0" borderId="0" xfId="0" applyFont="1"/>
    <xf numFmtId="0" fontId="4" fillId="2" borderId="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165" fontId="3" fillId="0" borderId="0" xfId="0" applyNumberFormat="1" applyFont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right" vertical="center" wrapText="1"/>
    </xf>
    <xf numFmtId="10" fontId="10" fillId="0" borderId="0" xfId="1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left" vertical="center"/>
    </xf>
    <xf numFmtId="0" fontId="14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5" fillId="0" borderId="0" xfId="2" applyFont="1" applyBorder="1" applyAlignment="1" applyProtection="1"/>
    <xf numFmtId="3" fontId="16" fillId="2" borderId="0" xfId="0" applyNumberFormat="1" applyFont="1" applyFill="1" applyBorder="1" applyAlignment="1">
      <alignment horizontal="center" vertical="center" wrapText="1"/>
    </xf>
    <xf numFmtId="10" fontId="16" fillId="2" borderId="0" xfId="0" applyNumberFormat="1" applyFont="1" applyFill="1" applyBorder="1" applyAlignment="1">
      <alignment horizontal="center" vertical="center" wrapText="1"/>
    </xf>
    <xf numFmtId="3" fontId="18" fillId="6" borderId="0" xfId="0" applyNumberFormat="1" applyFont="1" applyFill="1" applyAlignment="1">
      <alignment horizontal="right"/>
    </xf>
    <xf numFmtId="3" fontId="18" fillId="7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wrapText="1"/>
    </xf>
    <xf numFmtId="0" fontId="2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11" fillId="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5" fillId="2" borderId="0" xfId="2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>
      <alignment horizontal="left" wrapText="1"/>
    </xf>
  </cellXfs>
  <cellStyles count="4">
    <cellStyle name="Hiperlink" xfId="2" builtinId="8"/>
    <cellStyle name="Normal" xfId="0" builtinId="0"/>
    <cellStyle name="Porcentagem" xfId="1" builtinId="5"/>
    <cellStyle name="Texto Explicativo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F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23063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World+Wheat%2C+Flour%2C+and+Products+Trade++++++++++++++++++++++++++++++++++++++++++++++++++++++++++++++&amp;hidReportRetrievalID=386&amp;hidReportRetrievalTemplateID=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World+Wheat+Production%2C+Consumption%2C+and+Stocks+++++++++++++++++++++++++++++++++++++++++++++++++++++&amp;hidReportRetrievalID=750&amp;hidReportRetrievalTemplateID=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World+Wheat+Production%2C+Consumption%2C+and+Stocks+++++++++++++++++++++++++++++++++++++++++++++++++++++&amp;hidReportRetrievalID=750&amp;hidReportRetrievalTemplateID=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gain.fas.usda.gov/Recent%20GAIN%20Publications/Grain%20and%20Feed%20Annual_Brasilia_Brazil_4-1-2015.pdf" TargetMode="External"/><Relationship Id="rId1" Type="http://schemas.openxmlformats.org/officeDocument/2006/relationships/hyperlink" Target="http://gain.fas.usda.gov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6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7.85546875" style="1"/>
    <col min="2" max="8" width="9.5703125" style="1"/>
    <col min="9" max="10" width="8.42578125" style="1"/>
    <col min="11" max="11" width="9.5703125" style="1"/>
    <col min="12" max="13" width="8.42578125" style="2"/>
    <col min="14" max="14" width="9.5703125" style="2"/>
    <col min="15" max="15" width="6.28515625" style="2"/>
    <col min="16" max="16" width="8.28515625" style="2"/>
    <col min="17" max="17" width="8.5703125" style="1"/>
    <col min="18" max="1025" width="9" style="1"/>
  </cols>
  <sheetData>
    <row r="1" spans="1:1024" ht="15.6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6" customHeight="1" x14ac:dyDescent="0.25">
      <c r="A2" s="4"/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  <c r="I2" s="5">
        <v>2011</v>
      </c>
      <c r="J2" s="5">
        <v>2012</v>
      </c>
      <c r="K2" s="5">
        <v>2013</v>
      </c>
      <c r="L2" s="5">
        <v>2014</v>
      </c>
      <c r="M2" s="5">
        <v>2015</v>
      </c>
      <c r="N2" s="5">
        <v>2016</v>
      </c>
      <c r="O2" s="5">
        <v>2017</v>
      </c>
      <c r="P2" s="5">
        <v>2018</v>
      </c>
      <c r="Q2" s="5">
        <v>2019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6" customHeight="1" x14ac:dyDescent="0.25">
      <c r="A3" s="6" t="s">
        <v>1</v>
      </c>
      <c r="B3" s="7">
        <v>164.63</v>
      </c>
      <c r="C3" s="7">
        <v>110.22</v>
      </c>
      <c r="D3" s="7">
        <v>136.44999999999999</v>
      </c>
      <c r="E3" s="7">
        <v>186.74</v>
      </c>
      <c r="F3" s="7">
        <v>329.5</v>
      </c>
      <c r="G3" s="7">
        <v>211.14</v>
      </c>
      <c r="H3" s="7">
        <v>236.05</v>
      </c>
      <c r="I3" s="7">
        <v>310.11</v>
      </c>
      <c r="J3" s="7">
        <v>228.53</v>
      </c>
      <c r="K3" s="7">
        <v>362.12</v>
      </c>
      <c r="L3" s="7">
        <v>320.62</v>
      </c>
      <c r="M3" s="7">
        <v>248.17</v>
      </c>
      <c r="N3" s="7">
        <v>182.25</v>
      </c>
      <c r="O3" s="7">
        <v>166.53</v>
      </c>
      <c r="P3" s="7">
        <v>176.666666666667</v>
      </c>
      <c r="Q3" s="7">
        <v>227.95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.6" customHeight="1" x14ac:dyDescent="0.25">
      <c r="A4" s="6" t="s">
        <v>2</v>
      </c>
      <c r="B4" s="7">
        <v>152.65</v>
      </c>
      <c r="C4" s="7">
        <v>113.61</v>
      </c>
      <c r="D4" s="7">
        <v>142.27000000000001</v>
      </c>
      <c r="E4" s="7">
        <v>181.52</v>
      </c>
      <c r="F4" s="7">
        <v>390</v>
      </c>
      <c r="G4" s="7">
        <v>220.33</v>
      </c>
      <c r="H4" s="7">
        <v>219.87</v>
      </c>
      <c r="I4" s="7">
        <v>342.02</v>
      </c>
      <c r="J4" s="7">
        <v>257.67</v>
      </c>
      <c r="K4" s="7">
        <v>357.14</v>
      </c>
      <c r="L4" s="7">
        <v>320.33</v>
      </c>
      <c r="M4" s="7">
        <v>238.44</v>
      </c>
      <c r="N4" s="7">
        <v>182.75</v>
      </c>
      <c r="O4" s="7">
        <v>178.43</v>
      </c>
      <c r="P4" s="7">
        <v>182.31481481481501</v>
      </c>
      <c r="Q4" s="7">
        <v>231.58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6" customHeight="1" x14ac:dyDescent="0.25">
      <c r="A5" s="6" t="s">
        <v>3</v>
      </c>
      <c r="B5" s="7">
        <v>153.19999999999999</v>
      </c>
      <c r="C5" s="7">
        <v>132.51</v>
      </c>
      <c r="D5" s="7">
        <v>137.80000000000001</v>
      </c>
      <c r="E5" s="7">
        <v>187.9</v>
      </c>
      <c r="F5" s="7">
        <v>423</v>
      </c>
      <c r="G5" s="7">
        <v>216.58</v>
      </c>
      <c r="H5" s="7">
        <v>217.5</v>
      </c>
      <c r="I5" s="7">
        <v>341.95</v>
      </c>
      <c r="J5" s="7">
        <v>249.94</v>
      </c>
      <c r="K5" s="7">
        <v>350</v>
      </c>
      <c r="L5" s="7">
        <v>332.28</v>
      </c>
      <c r="M5" s="7">
        <v>226.94</v>
      </c>
      <c r="N5" s="7">
        <v>181.75</v>
      </c>
      <c r="O5" s="7">
        <v>179.33</v>
      </c>
      <c r="P5" s="7">
        <v>196.26984126984101</v>
      </c>
      <c r="Q5" s="7">
        <v>222.53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6" customHeight="1" x14ac:dyDescent="0.25">
      <c r="A6" s="6" t="s">
        <v>4</v>
      </c>
      <c r="B6" s="7">
        <v>161.57</v>
      </c>
      <c r="C6" s="7">
        <v>136.68</v>
      </c>
      <c r="D6" s="7">
        <v>137.88</v>
      </c>
      <c r="E6" s="7">
        <v>211.1</v>
      </c>
      <c r="F6" s="7">
        <v>406.43</v>
      </c>
      <c r="G6" s="7">
        <v>213.97</v>
      </c>
      <c r="H6" s="7">
        <v>226.78</v>
      </c>
      <c r="I6" s="7">
        <v>338.9</v>
      </c>
      <c r="J6" s="7">
        <v>242.68</v>
      </c>
      <c r="K6" s="7">
        <v>327.64999999999998</v>
      </c>
      <c r="L6" s="7">
        <v>345.58</v>
      </c>
      <c r="M6" s="7">
        <v>211.63</v>
      </c>
      <c r="N6" s="7">
        <v>182.83</v>
      </c>
      <c r="O6" s="7">
        <v>180.43</v>
      </c>
      <c r="P6" s="7">
        <v>228.333333333333</v>
      </c>
      <c r="Q6" s="7">
        <v>218.33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6" customHeight="1" x14ac:dyDescent="0.25">
      <c r="A7" s="6" t="s">
        <v>5</v>
      </c>
      <c r="B7" s="7">
        <v>162.83000000000001</v>
      </c>
      <c r="C7" s="7">
        <v>134.86000000000001</v>
      </c>
      <c r="D7" s="7">
        <v>147.69999999999999</v>
      </c>
      <c r="E7" s="7">
        <v>222.24</v>
      </c>
      <c r="F7" s="7">
        <v>398.16</v>
      </c>
      <c r="G7" s="7">
        <v>226.97</v>
      </c>
      <c r="H7" s="7">
        <v>240.78</v>
      </c>
      <c r="I7" s="7">
        <v>338.88</v>
      </c>
      <c r="J7" s="7">
        <v>240.58</v>
      </c>
      <c r="K7" s="7">
        <v>315</v>
      </c>
      <c r="L7" s="7">
        <v>355.48</v>
      </c>
      <c r="M7" s="7">
        <v>215</v>
      </c>
      <c r="N7" s="7">
        <v>187.46</v>
      </c>
      <c r="O7" s="7">
        <v>178.15</v>
      </c>
      <c r="P7" s="7">
        <v>253.888888888889</v>
      </c>
      <c r="Q7" s="7">
        <v>218.64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6" customHeight="1" x14ac:dyDescent="0.25">
      <c r="A8" s="6" t="s">
        <v>6</v>
      </c>
      <c r="B8" s="7">
        <v>149.05000000000001</v>
      </c>
      <c r="C8" s="7">
        <v>132.86000000000001</v>
      </c>
      <c r="D8" s="7">
        <v>157.59</v>
      </c>
      <c r="E8" s="7">
        <v>242.8</v>
      </c>
      <c r="F8" s="7">
        <v>396.98</v>
      </c>
      <c r="G8" s="7">
        <v>241.9</v>
      </c>
      <c r="H8" s="7">
        <v>231.17</v>
      </c>
      <c r="I8" s="7">
        <v>345</v>
      </c>
      <c r="J8" s="7">
        <v>260.51</v>
      </c>
      <c r="K8" s="7">
        <v>331.25</v>
      </c>
      <c r="L8" s="7">
        <v>350.32</v>
      </c>
      <c r="M8" s="7">
        <v>213.81</v>
      </c>
      <c r="N8" s="7">
        <v>220</v>
      </c>
      <c r="O8" s="7">
        <v>179.92</v>
      </c>
      <c r="P8" s="7">
        <v>253.76666666666699</v>
      </c>
      <c r="Q8" s="7">
        <v>232.46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6" customHeight="1" x14ac:dyDescent="0.25">
      <c r="A9" s="6" t="s">
        <v>7</v>
      </c>
      <c r="B9" s="7">
        <v>141.72999999999999</v>
      </c>
      <c r="C9" s="7">
        <v>143.03</v>
      </c>
      <c r="D9" s="7">
        <v>157.4</v>
      </c>
      <c r="E9" s="7">
        <v>256.82</v>
      </c>
      <c r="F9" s="7">
        <v>356.3</v>
      </c>
      <c r="G9" s="7">
        <v>240.95</v>
      </c>
      <c r="H9" s="7">
        <v>231.89</v>
      </c>
      <c r="I9" s="7">
        <v>301.92</v>
      </c>
      <c r="J9" s="7">
        <v>293.14</v>
      </c>
      <c r="K9" s="7">
        <v>340</v>
      </c>
      <c r="L9" s="7">
        <v>313.48</v>
      </c>
      <c r="M9" s="7">
        <v>215.36</v>
      </c>
      <c r="N9" s="7">
        <v>215.08</v>
      </c>
      <c r="O9" s="7">
        <v>200</v>
      </c>
      <c r="P9" s="7">
        <v>238.79</v>
      </c>
      <c r="Q9" s="7">
        <v>238.33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6" customHeight="1" x14ac:dyDescent="0.25">
      <c r="A10" s="6" t="s">
        <v>8</v>
      </c>
      <c r="B10" s="7">
        <v>130.66999999999999</v>
      </c>
      <c r="C10" s="7">
        <v>141.52000000000001</v>
      </c>
      <c r="D10" s="7">
        <v>159.85</v>
      </c>
      <c r="E10" s="7">
        <v>294.35000000000002</v>
      </c>
      <c r="F10" s="7">
        <v>314.43</v>
      </c>
      <c r="G10" s="7">
        <v>256</v>
      </c>
      <c r="H10" s="7">
        <v>275</v>
      </c>
      <c r="I10" s="7">
        <v>287.64999999999998</v>
      </c>
      <c r="J10" s="7">
        <v>322.25</v>
      </c>
      <c r="K10" s="7">
        <v>350</v>
      </c>
      <c r="L10" s="7">
        <v>285</v>
      </c>
      <c r="M10" s="7">
        <v>212.86</v>
      </c>
      <c r="N10" s="7">
        <v>210</v>
      </c>
      <c r="O10" s="7">
        <v>203.19</v>
      </c>
      <c r="P10" s="7">
        <v>235.14</v>
      </c>
      <c r="Q10" s="7">
        <v>235.3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6" customHeight="1" x14ac:dyDescent="0.25">
      <c r="A11" s="6" t="s">
        <v>9</v>
      </c>
      <c r="B11" s="7">
        <v>129.16999999999999</v>
      </c>
      <c r="C11" s="7">
        <v>135.6</v>
      </c>
      <c r="D11" s="7">
        <v>171.87</v>
      </c>
      <c r="E11" s="7">
        <v>337.89</v>
      </c>
      <c r="F11" s="7">
        <v>294.7</v>
      </c>
      <c r="G11" s="7">
        <v>243.81</v>
      </c>
      <c r="H11" s="7">
        <v>302.11</v>
      </c>
      <c r="I11" s="7">
        <v>289.75</v>
      </c>
      <c r="J11" s="7">
        <v>328.53</v>
      </c>
      <c r="K11" s="7">
        <v>350</v>
      </c>
      <c r="L11" s="7">
        <v>285</v>
      </c>
      <c r="M11" s="7">
        <v>211.51</v>
      </c>
      <c r="N11" s="7">
        <v>206.19</v>
      </c>
      <c r="O11" s="7">
        <v>181</v>
      </c>
      <c r="P11" s="7">
        <v>216.92982456140399</v>
      </c>
      <c r="Q11" s="7">
        <v>208.02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6" customHeight="1" x14ac:dyDescent="0.25">
      <c r="A12" s="6" t="s">
        <v>10</v>
      </c>
      <c r="B12" s="7">
        <v>127.72</v>
      </c>
      <c r="C12" s="7">
        <v>135.82</v>
      </c>
      <c r="D12" s="7">
        <v>186.56</v>
      </c>
      <c r="E12" s="7">
        <v>349.44</v>
      </c>
      <c r="F12" s="7">
        <v>244.46</v>
      </c>
      <c r="G12" s="7">
        <v>225</v>
      </c>
      <c r="H12" s="7">
        <v>291.19</v>
      </c>
      <c r="I12" s="7">
        <v>246.47</v>
      </c>
      <c r="J12" s="7">
        <v>337.88</v>
      </c>
      <c r="K12" s="7">
        <v>353.91</v>
      </c>
      <c r="L12" s="7">
        <v>282.61</v>
      </c>
      <c r="M12" s="7">
        <v>208.33</v>
      </c>
      <c r="N12" s="7">
        <v>188</v>
      </c>
      <c r="O12" s="7">
        <v>181.59</v>
      </c>
      <c r="P12" s="7">
        <v>217.88</v>
      </c>
      <c r="Q12" s="7">
        <v>213.19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6" customHeight="1" x14ac:dyDescent="0.25">
      <c r="A13" s="6" t="s">
        <v>11</v>
      </c>
      <c r="B13" s="7">
        <v>115.67</v>
      </c>
      <c r="C13" s="7">
        <v>138.22</v>
      </c>
      <c r="D13" s="7">
        <v>193.55</v>
      </c>
      <c r="E13" s="7">
        <v>285.2</v>
      </c>
      <c r="F13" s="7">
        <v>193.42</v>
      </c>
      <c r="G13" s="7">
        <v>214.63</v>
      </c>
      <c r="H13" s="7">
        <v>288.06</v>
      </c>
      <c r="I13" s="7">
        <v>234.92</v>
      </c>
      <c r="J13" s="7">
        <v>342.85</v>
      </c>
      <c r="K13" s="7">
        <v>347.5</v>
      </c>
      <c r="L13" s="7">
        <v>280.11</v>
      </c>
      <c r="M13" s="7">
        <v>197.67</v>
      </c>
      <c r="N13" s="7">
        <v>170</v>
      </c>
      <c r="O13" s="7">
        <v>181.67</v>
      </c>
      <c r="P13" s="7">
        <v>213.93</v>
      </c>
      <c r="Q13" s="7">
        <v>221.25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6" customHeight="1" x14ac:dyDescent="0.25">
      <c r="A14" s="6" t="s">
        <v>12</v>
      </c>
      <c r="B14" s="7">
        <v>114.4</v>
      </c>
      <c r="C14" s="7">
        <v>134.66999999999999</v>
      </c>
      <c r="D14" s="7">
        <v>190.5</v>
      </c>
      <c r="E14" s="7">
        <v>309.81</v>
      </c>
      <c r="F14" s="7">
        <v>171</v>
      </c>
      <c r="G14" s="7">
        <v>238.58</v>
      </c>
      <c r="H14" s="7">
        <v>288.81</v>
      </c>
      <c r="I14" s="7">
        <v>208.73</v>
      </c>
      <c r="J14" s="7">
        <v>356.13</v>
      </c>
      <c r="K14" s="7">
        <v>323.02</v>
      </c>
      <c r="L14" s="7">
        <v>249.38</v>
      </c>
      <c r="M14" s="7">
        <v>189.33</v>
      </c>
      <c r="N14" s="7">
        <v>160</v>
      </c>
      <c r="O14" s="7">
        <v>181.67</v>
      </c>
      <c r="P14" s="7">
        <v>222.92</v>
      </c>
      <c r="Q14" s="7">
        <v>198.33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6" customHeight="1" x14ac:dyDescent="0.25">
      <c r="A15" s="6" t="s">
        <v>13</v>
      </c>
      <c r="B15" s="8">
        <v>141.94</v>
      </c>
      <c r="C15" s="8">
        <v>132.47</v>
      </c>
      <c r="D15" s="8">
        <v>159.94999999999999</v>
      </c>
      <c r="E15" s="8">
        <v>255.48</v>
      </c>
      <c r="F15" s="8">
        <v>326.52999999999997</v>
      </c>
      <c r="G15" s="8">
        <v>229.16</v>
      </c>
      <c r="H15" s="8">
        <v>254.1</v>
      </c>
      <c r="I15" s="8">
        <v>298.86</v>
      </c>
      <c r="J15" s="8">
        <v>288.39</v>
      </c>
      <c r="K15" s="8">
        <v>342.3</v>
      </c>
      <c r="L15" s="8">
        <v>310.01583333333298</v>
      </c>
      <c r="M15" s="8">
        <v>215.754166666667</v>
      </c>
      <c r="N15" s="8">
        <v>190.525833333333</v>
      </c>
      <c r="O15" s="8">
        <v>182.65916666666701</v>
      </c>
      <c r="P15" s="8">
        <f>AVERAGE(P3:P14)</f>
        <v>219.73583635013463</v>
      </c>
      <c r="Q15" s="8">
        <v>222.15916666666666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6" customHeight="1" x14ac:dyDescent="0.2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6" customHeight="1" x14ac:dyDescent="0.2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8"/>
      <c r="M17" s="8"/>
      <c r="N17" s="8"/>
      <c r="O17" s="8"/>
      <c r="P17" s="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6" customHeight="1" x14ac:dyDescent="0.25">
      <c r="A18" s="71" t="s">
        <v>14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6" customHeight="1" x14ac:dyDescent="0.25">
      <c r="A19" s="4"/>
      <c r="B19" s="5">
        <v>2004</v>
      </c>
      <c r="C19" s="5">
        <v>2005</v>
      </c>
      <c r="D19" s="5">
        <v>2006</v>
      </c>
      <c r="E19" s="5">
        <v>2007</v>
      </c>
      <c r="F19" s="5">
        <v>2008</v>
      </c>
      <c r="G19" s="5">
        <v>2009</v>
      </c>
      <c r="H19" s="5">
        <v>2010</v>
      </c>
      <c r="I19" s="5">
        <v>2011</v>
      </c>
      <c r="J19" s="5">
        <v>2012</v>
      </c>
      <c r="K19" s="5">
        <v>2013</v>
      </c>
      <c r="L19" s="5">
        <v>2014</v>
      </c>
      <c r="M19" s="5">
        <v>2015</v>
      </c>
      <c r="N19" s="5">
        <v>2016</v>
      </c>
      <c r="O19" s="5">
        <v>2017</v>
      </c>
      <c r="P19" s="5">
        <v>2018</v>
      </c>
      <c r="Q19" s="5">
        <v>2019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.6" customHeight="1" x14ac:dyDescent="0.25">
      <c r="A20" s="6" t="s">
        <v>1</v>
      </c>
      <c r="B20" s="7">
        <v>165.75</v>
      </c>
      <c r="C20" s="7">
        <v>111.35</v>
      </c>
      <c r="D20" s="7">
        <v>140.4</v>
      </c>
      <c r="E20" s="7">
        <v>191.32</v>
      </c>
      <c r="F20" s="7">
        <v>331.5</v>
      </c>
      <c r="G20" s="7">
        <v>213.333333333333</v>
      </c>
      <c r="H20" s="7">
        <v>236.052631578947</v>
      </c>
      <c r="I20" s="7">
        <v>313.56</v>
      </c>
      <c r="J20" s="7">
        <v>236.86</v>
      </c>
      <c r="K20" s="7">
        <v>367.5</v>
      </c>
      <c r="L20" s="7">
        <v>328.04545454545502</v>
      </c>
      <c r="M20" s="7">
        <v>255</v>
      </c>
      <c r="N20" s="7">
        <v>190</v>
      </c>
      <c r="O20" s="7">
        <v>167</v>
      </c>
      <c r="P20" s="7">
        <v>179.31818181818201</v>
      </c>
      <c r="Q20" s="7">
        <v>228.727272727273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.6" customHeight="1" x14ac:dyDescent="0.25">
      <c r="A21" s="6" t="s">
        <v>2</v>
      </c>
      <c r="B21" s="7">
        <v>153.166666666667</v>
      </c>
      <c r="C21" s="7">
        <v>115.166666666667</v>
      </c>
      <c r="D21" s="7">
        <v>146.75</v>
      </c>
      <c r="E21" s="7">
        <v>188.888888888889</v>
      </c>
      <c r="F21" s="7">
        <v>390</v>
      </c>
      <c r="G21" s="7">
        <v>221.789473684211</v>
      </c>
      <c r="H21" s="7">
        <v>219.944444444444</v>
      </c>
      <c r="I21" s="7">
        <v>342.75</v>
      </c>
      <c r="J21" s="7">
        <v>266</v>
      </c>
      <c r="K21" s="7">
        <v>363.06818181818198</v>
      </c>
      <c r="L21" s="7">
        <v>325</v>
      </c>
      <c r="M21" s="7">
        <v>248.111111111111</v>
      </c>
      <c r="N21" s="7">
        <v>190.857142857143</v>
      </c>
      <c r="O21" s="7">
        <v>179.72</v>
      </c>
      <c r="P21" s="7">
        <v>184.722222222222</v>
      </c>
      <c r="Q21" s="7">
        <v>233.25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.6" customHeight="1" x14ac:dyDescent="0.25">
      <c r="A22" s="6" t="s">
        <v>3</v>
      </c>
      <c r="B22" s="7">
        <v>155</v>
      </c>
      <c r="C22" s="7">
        <v>133.71428571428601</v>
      </c>
      <c r="D22" s="7">
        <v>140.88</v>
      </c>
      <c r="E22" s="7">
        <v>192.6875</v>
      </c>
      <c r="F22" s="7">
        <v>423</v>
      </c>
      <c r="G22" s="7">
        <v>218</v>
      </c>
      <c r="H22" s="7">
        <v>217.5</v>
      </c>
      <c r="I22" s="7">
        <v>342.86</v>
      </c>
      <c r="J22" s="7">
        <v>258.27272727272702</v>
      </c>
      <c r="K22" s="7">
        <v>354.5</v>
      </c>
      <c r="L22" s="7">
        <v>338.15789473684202</v>
      </c>
      <c r="M22" s="7">
        <v>236.272727272727</v>
      </c>
      <c r="N22" s="7">
        <v>190.26086956521701</v>
      </c>
      <c r="O22" s="7">
        <v>180</v>
      </c>
      <c r="P22" s="7">
        <v>200</v>
      </c>
      <c r="Q22" s="7">
        <v>224.3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.6" customHeight="1" x14ac:dyDescent="0.25">
      <c r="A23" s="6" t="s">
        <v>4</v>
      </c>
      <c r="B23" s="7">
        <v>163.5</v>
      </c>
      <c r="C23" s="7">
        <v>139.52631578947401</v>
      </c>
      <c r="D23" s="7">
        <v>139.74</v>
      </c>
      <c r="E23" s="7">
        <v>214</v>
      </c>
      <c r="F23" s="7">
        <v>406.43</v>
      </c>
      <c r="G23" s="7">
        <v>215</v>
      </c>
      <c r="H23" s="7">
        <v>226.4</v>
      </c>
      <c r="I23" s="7">
        <v>345.61</v>
      </c>
      <c r="J23" s="7">
        <v>251.3</v>
      </c>
      <c r="K23" s="7">
        <v>331.36363636363598</v>
      </c>
      <c r="L23" s="7">
        <v>356.5</v>
      </c>
      <c r="M23" s="7">
        <v>232.9</v>
      </c>
      <c r="N23" s="7">
        <v>190</v>
      </c>
      <c r="O23" s="7">
        <v>182.5</v>
      </c>
      <c r="P23" s="7">
        <v>230</v>
      </c>
      <c r="Q23" s="7">
        <v>220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.6" customHeight="1" x14ac:dyDescent="0.25">
      <c r="A24" s="6" t="s">
        <v>5</v>
      </c>
      <c r="B24" s="7">
        <v>164.80952380952399</v>
      </c>
      <c r="C24" s="7">
        <v>137.09523809523799</v>
      </c>
      <c r="D24" s="7">
        <v>149.86000000000001</v>
      </c>
      <c r="E24" s="7">
        <v>224.71428571428601</v>
      </c>
      <c r="F24" s="7">
        <v>398.15789473684202</v>
      </c>
      <c r="G24" s="7">
        <v>229</v>
      </c>
      <c r="H24" s="7">
        <v>240.38095238095201</v>
      </c>
      <c r="I24" s="7">
        <v>351.36</v>
      </c>
      <c r="J24" s="7">
        <v>249.25</v>
      </c>
      <c r="K24" s="7">
        <v>320</v>
      </c>
      <c r="L24" s="7">
        <v>368.09523809523802</v>
      </c>
      <c r="M24" s="7">
        <v>230</v>
      </c>
      <c r="N24" s="7">
        <v>187.61904761904799</v>
      </c>
      <c r="O24" s="7">
        <v>182.18181818181799</v>
      </c>
      <c r="P24" s="7">
        <v>259.28571428571399</v>
      </c>
      <c r="Q24" s="7">
        <v>220.45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.6" customHeight="1" x14ac:dyDescent="0.25">
      <c r="A25" s="6" t="s">
        <v>6</v>
      </c>
      <c r="B25" s="7">
        <v>151.76190476190499</v>
      </c>
      <c r="C25" s="7">
        <v>134.727272727273</v>
      </c>
      <c r="D25" s="7">
        <v>159.80952380952399</v>
      </c>
      <c r="E25" s="7">
        <v>244</v>
      </c>
      <c r="F25" s="7">
        <v>397.04761904761898</v>
      </c>
      <c r="G25" s="7">
        <v>242.38095238095201</v>
      </c>
      <c r="H25" s="7">
        <v>228.5</v>
      </c>
      <c r="I25" s="7">
        <v>350</v>
      </c>
      <c r="J25" s="7">
        <v>267.73684210526301</v>
      </c>
      <c r="K25" s="7">
        <v>333</v>
      </c>
      <c r="L25" s="7">
        <v>356.43</v>
      </c>
      <c r="M25" s="7">
        <v>225</v>
      </c>
      <c r="N25" s="7">
        <v>220</v>
      </c>
      <c r="O25" s="7">
        <v>182.38095238095201</v>
      </c>
      <c r="P25" s="7">
        <v>256.8</v>
      </c>
      <c r="Q25" s="7">
        <v>234.21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.6" customHeight="1" x14ac:dyDescent="0.25">
      <c r="A26" s="6" t="s">
        <v>7</v>
      </c>
      <c r="B26" s="7">
        <v>142.727272727273</v>
      </c>
      <c r="C26" s="7">
        <v>144.23809523809501</v>
      </c>
      <c r="D26" s="7">
        <v>159.52380952381</v>
      </c>
      <c r="E26" s="7">
        <v>257.27272727272702</v>
      </c>
      <c r="F26" s="7">
        <v>356.3</v>
      </c>
      <c r="G26" s="7">
        <v>240.95454545454501</v>
      </c>
      <c r="H26" s="7">
        <v>227.95454545454501</v>
      </c>
      <c r="I26" s="7">
        <v>307.142857142857</v>
      </c>
      <c r="J26" s="7">
        <v>292.18181818181802</v>
      </c>
      <c r="K26" s="7">
        <v>340</v>
      </c>
      <c r="L26" s="7">
        <v>330.43478260869603</v>
      </c>
      <c r="M26" s="7">
        <v>225</v>
      </c>
      <c r="N26" s="7">
        <v>215.23809523809501</v>
      </c>
      <c r="O26" s="7">
        <v>203.333333333333</v>
      </c>
      <c r="P26" s="7">
        <v>240.45454545454501</v>
      </c>
      <c r="Q26" s="7">
        <v>240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.6" customHeight="1" x14ac:dyDescent="0.25">
      <c r="A27" s="6" t="s">
        <v>8</v>
      </c>
      <c r="B27" s="7">
        <v>130.8125</v>
      </c>
      <c r="C27" s="7">
        <v>142.65217391304299</v>
      </c>
      <c r="D27" s="7">
        <v>162.363636363636</v>
      </c>
      <c r="E27" s="7">
        <v>294.35000000000002</v>
      </c>
      <c r="F27" s="7">
        <v>314.42857142857099</v>
      </c>
      <c r="G27" s="7">
        <v>256</v>
      </c>
      <c r="H27" s="7">
        <v>272.72727272727298</v>
      </c>
      <c r="I27" s="7">
        <v>297.17391304347802</v>
      </c>
      <c r="J27" s="7">
        <v>316.304347826087</v>
      </c>
      <c r="K27" s="7">
        <v>350</v>
      </c>
      <c r="L27" s="7">
        <v>295</v>
      </c>
      <c r="M27" s="7">
        <v>225</v>
      </c>
      <c r="N27" s="7">
        <v>210</v>
      </c>
      <c r="O27" s="7">
        <v>206.52173913043501</v>
      </c>
      <c r="P27" s="7">
        <v>236.95652173913001</v>
      </c>
      <c r="Q27" s="7">
        <v>237.27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.6" customHeight="1" x14ac:dyDescent="0.25">
      <c r="A28" s="6" t="s">
        <v>9</v>
      </c>
      <c r="B28" s="7">
        <v>129.94999999999999</v>
      </c>
      <c r="C28" s="7">
        <v>134.09523809523799</v>
      </c>
      <c r="D28" s="7">
        <v>174.11</v>
      </c>
      <c r="E28" s="7">
        <v>337.89473684210498</v>
      </c>
      <c r="F28" s="7">
        <v>297.27272727272702</v>
      </c>
      <c r="G28" s="7">
        <v>243.80952380952399</v>
      </c>
      <c r="H28" s="7">
        <v>299.57142857142901</v>
      </c>
      <c r="I28" s="7">
        <v>298.137996219282</v>
      </c>
      <c r="J28" s="7">
        <v>325.78947368421098</v>
      </c>
      <c r="K28" s="7">
        <v>350</v>
      </c>
      <c r="L28" s="7">
        <v>295</v>
      </c>
      <c r="M28" s="7">
        <v>220.71428571428601</v>
      </c>
      <c r="N28" s="7">
        <v>206.19047619047601</v>
      </c>
      <c r="O28" s="7">
        <v>181.5</v>
      </c>
      <c r="P28" s="7">
        <v>219.47368421052599</v>
      </c>
      <c r="Q28" s="7">
        <v>210.47619047619048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6" customHeight="1" x14ac:dyDescent="0.25">
      <c r="A29" s="6" t="s">
        <v>10</v>
      </c>
      <c r="B29" s="7">
        <v>128.75</v>
      </c>
      <c r="C29" s="7">
        <v>135.05000000000001</v>
      </c>
      <c r="D29" s="7">
        <v>186.76190476190499</v>
      </c>
      <c r="E29" s="7">
        <v>350.83333333333297</v>
      </c>
      <c r="F29" s="7">
        <v>248.39130434782601</v>
      </c>
      <c r="G29" s="7">
        <v>231.63157894736801</v>
      </c>
      <c r="H29" s="7">
        <v>292.47619047619003</v>
      </c>
      <c r="I29" s="7">
        <v>254.8</v>
      </c>
      <c r="J29" s="7">
        <v>344.77272727272702</v>
      </c>
      <c r="K29" s="7">
        <v>353.91304347826099</v>
      </c>
      <c r="L29" s="7">
        <v>287.82608695652198</v>
      </c>
      <c r="M29" s="7">
        <v>220</v>
      </c>
      <c r="N29" s="7">
        <v>188</v>
      </c>
      <c r="O29" s="7">
        <v>184.76190476190499</v>
      </c>
      <c r="P29" s="7">
        <v>219.55</v>
      </c>
      <c r="Q29" s="7">
        <v>218.2608695652174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.6" customHeight="1" x14ac:dyDescent="0.25">
      <c r="A30" s="6" t="s">
        <v>11</v>
      </c>
      <c r="B30" s="7">
        <v>120.7</v>
      </c>
      <c r="C30" s="7">
        <v>138.94999999999999</v>
      </c>
      <c r="D30" s="7">
        <v>197.1</v>
      </c>
      <c r="E30" s="7">
        <v>288</v>
      </c>
      <c r="F30" s="7">
        <v>196.25</v>
      </c>
      <c r="G30" s="7">
        <v>214.7</v>
      </c>
      <c r="H30" s="7">
        <v>289.15873015873001</v>
      </c>
      <c r="I30" s="7">
        <v>243.25</v>
      </c>
      <c r="J30" s="7">
        <v>350.55</v>
      </c>
      <c r="K30" s="7">
        <v>351.66666666666703</v>
      </c>
      <c r="L30" s="7">
        <v>280.34026465028398</v>
      </c>
      <c r="M30" s="7">
        <v>204</v>
      </c>
      <c r="N30" s="7">
        <v>170</v>
      </c>
      <c r="O30" s="7">
        <v>185</v>
      </c>
      <c r="P30" s="7">
        <v>215.75</v>
      </c>
      <c r="Q30" s="7">
        <v>227.5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1" customFormat="1" ht="15.6" customHeight="1" x14ac:dyDescent="0.25">
      <c r="A31" s="6" t="s">
        <v>12</v>
      </c>
      <c r="B31" s="7">
        <v>115.857142857143</v>
      </c>
      <c r="C31" s="7">
        <v>136.272727272727</v>
      </c>
      <c r="D31" s="7">
        <v>192.4</v>
      </c>
      <c r="E31" s="7">
        <v>311.944444444444</v>
      </c>
      <c r="F31" s="7">
        <v>174</v>
      </c>
      <c r="G31" s="7">
        <v>238.7</v>
      </c>
      <c r="H31" s="7">
        <v>291.43</v>
      </c>
      <c r="I31" s="7">
        <v>211.227272727273</v>
      </c>
      <c r="J31" s="7">
        <v>361.83333333333297</v>
      </c>
      <c r="K31" s="7">
        <v>328.06</v>
      </c>
      <c r="L31" s="7">
        <v>257.45454545454498</v>
      </c>
      <c r="M31" s="7">
        <v>197.5</v>
      </c>
      <c r="N31" s="7">
        <v>160</v>
      </c>
      <c r="O31" s="7">
        <v>185</v>
      </c>
      <c r="P31" s="7">
        <v>224</v>
      </c>
      <c r="Q31" s="7">
        <v>201.05263157894737</v>
      </c>
    </row>
    <row r="32" spans="1:1024" ht="15.6" customHeight="1" x14ac:dyDescent="0.25">
      <c r="A32" s="6" t="s">
        <v>13</v>
      </c>
      <c r="B32" s="8">
        <v>143.56541756854301</v>
      </c>
      <c r="C32" s="8">
        <v>133.56983445933699</v>
      </c>
      <c r="D32" s="8">
        <v>162.47490620490601</v>
      </c>
      <c r="E32" s="8">
        <v>257.99215970798201</v>
      </c>
      <c r="F32" s="8">
        <v>327.73150973613201</v>
      </c>
      <c r="G32" s="8">
        <v>230.441617300828</v>
      </c>
      <c r="H32" s="8">
        <v>253.50801631604301</v>
      </c>
      <c r="I32" s="8">
        <v>304.822669927741</v>
      </c>
      <c r="J32" s="8">
        <v>293.40427247301398</v>
      </c>
      <c r="K32" s="8">
        <v>345.25596069389502</v>
      </c>
      <c r="L32" s="8">
        <v>318.19035558729797</v>
      </c>
      <c r="M32" s="8">
        <v>226.62484367484399</v>
      </c>
      <c r="N32" s="8">
        <v>193.18046928916499</v>
      </c>
      <c r="O32" s="8">
        <v>184.99183083422199</v>
      </c>
      <c r="P32" s="8">
        <v>184.99183083422199</v>
      </c>
      <c r="Q32" s="8">
        <v>184.99183083422199</v>
      </c>
      <c r="S32"/>
    </row>
    <row r="33" spans="1:19" ht="15.6" customHeight="1" x14ac:dyDescent="0.2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  <c r="Q33"/>
      <c r="S33"/>
    </row>
    <row r="34" spans="1:19" ht="15.6" customHeight="1" x14ac:dyDescent="0.25">
      <c r="A34" s="72"/>
      <c r="B34" s="72"/>
      <c r="C34" s="72"/>
      <c r="D34" s="72"/>
      <c r="E34" s="72"/>
      <c r="F34" s="72"/>
      <c r="G34" s="72"/>
      <c r="H34" s="72"/>
      <c r="I34" s="72"/>
      <c r="J34"/>
      <c r="K34"/>
      <c r="L34"/>
      <c r="M34"/>
      <c r="N34"/>
      <c r="O34"/>
      <c r="P34"/>
      <c r="Q34"/>
      <c r="S34"/>
    </row>
    <row r="35" spans="1:19" ht="15.6" customHeight="1" x14ac:dyDescent="0.25">
      <c r="A35" s="71" t="s">
        <v>15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S35"/>
    </row>
    <row r="36" spans="1:19" ht="15.6" customHeight="1" x14ac:dyDescent="0.25">
      <c r="A36" s="4"/>
      <c r="B36" s="5">
        <v>2004</v>
      </c>
      <c r="C36" s="5">
        <v>2005</v>
      </c>
      <c r="D36" s="5">
        <v>2006</v>
      </c>
      <c r="E36" s="5">
        <v>2007</v>
      </c>
      <c r="F36" s="5">
        <v>2008</v>
      </c>
      <c r="G36" s="5">
        <v>2009</v>
      </c>
      <c r="H36" s="5">
        <v>2010</v>
      </c>
      <c r="I36" s="5">
        <v>2011</v>
      </c>
      <c r="J36" s="5">
        <v>2012</v>
      </c>
      <c r="K36" s="5">
        <v>2013</v>
      </c>
      <c r="L36" s="5">
        <v>2014</v>
      </c>
      <c r="M36" s="5">
        <v>2015</v>
      </c>
      <c r="N36" s="5">
        <v>2016</v>
      </c>
      <c r="O36" s="5">
        <v>2017</v>
      </c>
      <c r="P36" s="5">
        <v>2018</v>
      </c>
      <c r="Q36" s="5">
        <v>2019</v>
      </c>
      <c r="S36"/>
    </row>
    <row r="37" spans="1:19" ht="15.6" customHeight="1" x14ac:dyDescent="0.25">
      <c r="A37" s="6" t="s">
        <v>1</v>
      </c>
      <c r="B37" s="12">
        <v>167.21</v>
      </c>
      <c r="C37" s="12">
        <v>155.32</v>
      </c>
      <c r="D37" s="12">
        <v>171.33</v>
      </c>
      <c r="E37" s="12">
        <v>203.37</v>
      </c>
      <c r="F37" s="12">
        <v>384.65</v>
      </c>
      <c r="G37" s="12">
        <v>245.08</v>
      </c>
      <c r="H37" s="12">
        <v>202.61</v>
      </c>
      <c r="I37" s="12">
        <v>332.93</v>
      </c>
      <c r="J37" s="12">
        <v>290.19</v>
      </c>
      <c r="K37" s="7">
        <v>348.55</v>
      </c>
      <c r="L37" s="7">
        <v>285.89</v>
      </c>
      <c r="M37" s="7">
        <v>255.57430475000001</v>
      </c>
      <c r="N37" s="7">
        <v>196.46</v>
      </c>
      <c r="O37" s="12">
        <v>202.12</v>
      </c>
      <c r="P37" s="7">
        <v>253.39791654545499</v>
      </c>
      <c r="Q37" s="7">
        <v>244.917637602273</v>
      </c>
      <c r="S37"/>
    </row>
    <row r="38" spans="1:19" ht="15.6" customHeight="1" x14ac:dyDescent="0.25">
      <c r="A38" s="6" t="s">
        <v>2</v>
      </c>
      <c r="B38" s="12">
        <v>163.13</v>
      </c>
      <c r="C38" s="12">
        <v>151.09</v>
      </c>
      <c r="D38" s="12">
        <v>181.88</v>
      </c>
      <c r="E38" s="12">
        <v>206.29</v>
      </c>
      <c r="F38" s="12">
        <v>436.14</v>
      </c>
      <c r="G38" s="12">
        <v>233.39</v>
      </c>
      <c r="H38" s="12">
        <v>203.14</v>
      </c>
      <c r="I38" s="12">
        <v>353.75</v>
      </c>
      <c r="J38" s="12">
        <v>294.66000000000003</v>
      </c>
      <c r="K38" s="7">
        <v>335.81</v>
      </c>
      <c r="L38" s="7">
        <v>306.62</v>
      </c>
      <c r="M38" s="7">
        <v>248.24451983333299</v>
      </c>
      <c r="N38" s="7">
        <v>195.68</v>
      </c>
      <c r="O38" s="12">
        <v>212.91443162499999</v>
      </c>
      <c r="P38" s="7">
        <v>259.47176150000001</v>
      </c>
      <c r="Q38" s="7">
        <v>235.793508825</v>
      </c>
      <c r="S38"/>
    </row>
    <row r="39" spans="1:19" ht="15.6" customHeight="1" x14ac:dyDescent="0.25">
      <c r="A39" s="6" t="s">
        <v>3</v>
      </c>
      <c r="B39" s="12">
        <v>166.83</v>
      </c>
      <c r="C39" s="12">
        <v>154.04</v>
      </c>
      <c r="D39" s="12">
        <v>181.62</v>
      </c>
      <c r="E39" s="12">
        <v>208.95</v>
      </c>
      <c r="F39" s="12">
        <v>445.63</v>
      </c>
      <c r="G39" s="12">
        <v>237.3</v>
      </c>
      <c r="H39" s="12">
        <v>207.97</v>
      </c>
      <c r="I39" s="12">
        <v>344.29</v>
      </c>
      <c r="J39" s="12">
        <v>292.31</v>
      </c>
      <c r="K39" s="7">
        <v>321.35000000000002</v>
      </c>
      <c r="L39" s="7">
        <v>339.2</v>
      </c>
      <c r="M39" s="7">
        <v>247.77</v>
      </c>
      <c r="N39" s="7">
        <v>210.65</v>
      </c>
      <c r="O39" s="12">
        <v>214.17982607608701</v>
      </c>
      <c r="P39" s="7">
        <v>266.82487574999999</v>
      </c>
      <c r="Q39" s="7">
        <v>225.12</v>
      </c>
      <c r="S39"/>
    </row>
    <row r="40" spans="1:19" ht="15.6" customHeight="1" x14ac:dyDescent="0.25">
      <c r="A40" s="6" t="s">
        <v>4</v>
      </c>
      <c r="B40" s="12">
        <v>168.21</v>
      </c>
      <c r="C40" s="12">
        <v>144.16999999999999</v>
      </c>
      <c r="D40" s="12">
        <v>187.31</v>
      </c>
      <c r="E40" s="12">
        <v>207.99</v>
      </c>
      <c r="F40" s="12">
        <v>387.32</v>
      </c>
      <c r="G40" s="12">
        <v>238.25</v>
      </c>
      <c r="H40" s="12">
        <v>200.56</v>
      </c>
      <c r="I40" s="12">
        <v>349.52</v>
      </c>
      <c r="J40" s="12">
        <v>276.35000000000002</v>
      </c>
      <c r="K40" s="7">
        <v>320.89</v>
      </c>
      <c r="L40" s="7">
        <v>336.36</v>
      </c>
      <c r="M40" s="7">
        <v>235.55</v>
      </c>
      <c r="N40" s="7">
        <v>202.01</v>
      </c>
      <c r="O40" s="12">
        <v>191.82</v>
      </c>
      <c r="P40" s="7">
        <v>256.800706315789</v>
      </c>
      <c r="Q40" s="7">
        <v>222.04</v>
      </c>
      <c r="S40"/>
    </row>
    <row r="41" spans="1:19" ht="15.6" customHeight="1" x14ac:dyDescent="0.25">
      <c r="A41" s="6" t="s">
        <v>5</v>
      </c>
      <c r="B41" s="12">
        <v>162.47999999999999</v>
      </c>
      <c r="C41" s="12">
        <v>147.71</v>
      </c>
      <c r="D41" s="12">
        <v>200.15</v>
      </c>
      <c r="E41" s="12">
        <v>197.9</v>
      </c>
      <c r="F41" s="12">
        <v>346.46</v>
      </c>
      <c r="G41" s="12">
        <v>258.49</v>
      </c>
      <c r="H41" s="12">
        <v>196.99</v>
      </c>
      <c r="I41" s="12">
        <v>349.91</v>
      </c>
      <c r="J41" s="12">
        <v>270.37</v>
      </c>
      <c r="K41" s="7">
        <v>326.91000000000003</v>
      </c>
      <c r="L41" s="7">
        <v>343.5</v>
      </c>
      <c r="M41" s="7">
        <v>229.43</v>
      </c>
      <c r="N41" s="7">
        <v>195.98</v>
      </c>
      <c r="O41" s="12">
        <v>201.21</v>
      </c>
      <c r="P41" s="7">
        <v>262.73692041250001</v>
      </c>
      <c r="Q41" s="7">
        <v>217.409967647727</v>
      </c>
      <c r="S41"/>
    </row>
    <row r="42" spans="1:19" ht="15.6" customHeight="1" x14ac:dyDescent="0.25">
      <c r="A42" s="6" t="s">
        <v>6</v>
      </c>
      <c r="B42" s="12">
        <v>155.86000000000001</v>
      </c>
      <c r="C42" s="12">
        <v>142.13999999999999</v>
      </c>
      <c r="D42" s="12">
        <v>201.47</v>
      </c>
      <c r="E42" s="12">
        <v>228.62</v>
      </c>
      <c r="F42" s="12">
        <v>347.25</v>
      </c>
      <c r="G42" s="12">
        <v>256.64999999999998</v>
      </c>
      <c r="H42" s="12">
        <v>191.83</v>
      </c>
      <c r="I42" s="12">
        <v>352</v>
      </c>
      <c r="J42" s="12">
        <v>284.16000000000003</v>
      </c>
      <c r="K42" s="7">
        <v>316.07</v>
      </c>
      <c r="L42" s="7">
        <v>317.88</v>
      </c>
      <c r="M42" s="7">
        <v>231.65</v>
      </c>
      <c r="N42" s="7">
        <v>204.49</v>
      </c>
      <c r="O42" s="12">
        <v>236.70379025</v>
      </c>
      <c r="P42" s="7">
        <v>247.27775226</v>
      </c>
      <c r="Q42" s="7">
        <v>231.25</v>
      </c>
      <c r="S42"/>
    </row>
    <row r="43" spans="1:19" ht="15.6" customHeight="1" x14ac:dyDescent="0.25">
      <c r="A43" s="6" t="s">
        <v>7</v>
      </c>
      <c r="B43" s="12">
        <v>152.16</v>
      </c>
      <c r="C43" s="12">
        <v>144.72999999999999</v>
      </c>
      <c r="D43" s="12">
        <v>205.72</v>
      </c>
      <c r="E43" s="12">
        <v>248.31</v>
      </c>
      <c r="F43" s="12">
        <v>323.33999999999997</v>
      </c>
      <c r="G43" s="12">
        <v>219.41</v>
      </c>
      <c r="H43" s="12">
        <v>227.72</v>
      </c>
      <c r="I43" s="12">
        <v>306.88</v>
      </c>
      <c r="J43" s="12">
        <v>353.79</v>
      </c>
      <c r="K43" s="7">
        <v>309.07</v>
      </c>
      <c r="L43" s="7">
        <v>289.7</v>
      </c>
      <c r="M43" s="7">
        <v>224.34</v>
      </c>
      <c r="N43" s="7">
        <v>191.58</v>
      </c>
      <c r="O43" s="12">
        <v>256.77699327631598</v>
      </c>
      <c r="P43" s="7">
        <v>240.99</v>
      </c>
      <c r="Q43" s="7">
        <v>223.61</v>
      </c>
      <c r="S43"/>
    </row>
    <row r="44" spans="1:19" ht="15.6" customHeight="1" x14ac:dyDescent="0.25">
      <c r="A44" s="6" t="s">
        <v>8</v>
      </c>
      <c r="B44" s="12">
        <v>136.21</v>
      </c>
      <c r="C44" s="12">
        <v>154.72</v>
      </c>
      <c r="D44" s="12">
        <v>196.99</v>
      </c>
      <c r="E44" s="12">
        <v>268.86</v>
      </c>
      <c r="F44" s="12">
        <v>334.14</v>
      </c>
      <c r="G44" s="12">
        <v>209.79</v>
      </c>
      <c r="H44" s="12">
        <v>272.55</v>
      </c>
      <c r="I44" s="12">
        <v>338.37</v>
      </c>
      <c r="J44" s="12">
        <v>362.34</v>
      </c>
      <c r="K44" s="7">
        <v>311.05</v>
      </c>
      <c r="L44" s="7">
        <v>279.95999999999998</v>
      </c>
      <c r="M44" s="7">
        <v>201.61</v>
      </c>
      <c r="N44" s="7">
        <v>191.37</v>
      </c>
      <c r="O44" s="12">
        <v>219.25205422826099</v>
      </c>
      <c r="P44" s="12">
        <v>252.15731561999999</v>
      </c>
      <c r="Q44" s="7">
        <v>209.06</v>
      </c>
      <c r="S44"/>
    </row>
    <row r="45" spans="1:19" ht="15.6" customHeight="1" x14ac:dyDescent="0.25">
      <c r="A45" s="6" t="s">
        <v>9</v>
      </c>
      <c r="B45" s="12">
        <v>151.54</v>
      </c>
      <c r="C45" s="12">
        <v>165.34</v>
      </c>
      <c r="D45" s="12">
        <v>200.66</v>
      </c>
      <c r="E45" s="12">
        <v>336.69</v>
      </c>
      <c r="F45" s="12">
        <v>297.3</v>
      </c>
      <c r="G45" s="12">
        <v>191.05</v>
      </c>
      <c r="H45" s="12">
        <v>295.11</v>
      </c>
      <c r="I45" s="12">
        <v>327.45999999999998</v>
      </c>
      <c r="J45" s="12">
        <v>370.2</v>
      </c>
      <c r="K45" s="7">
        <v>313.41000000000003</v>
      </c>
      <c r="L45" s="7">
        <v>263.22000000000003</v>
      </c>
      <c r="M45" s="7">
        <v>192.81</v>
      </c>
      <c r="N45" s="7">
        <v>189.25</v>
      </c>
      <c r="O45" s="12">
        <v>225.26643877500001</v>
      </c>
      <c r="P45" s="12">
        <v>238.790537723684</v>
      </c>
      <c r="Q45" s="7">
        <v>208.79170099999999</v>
      </c>
      <c r="S45"/>
    </row>
    <row r="46" spans="1:19" ht="15.6" customHeight="1" x14ac:dyDescent="0.25">
      <c r="A46" s="6" t="s">
        <v>10</v>
      </c>
      <c r="B46" s="12">
        <v>152.12</v>
      </c>
      <c r="C46" s="12">
        <v>173.32</v>
      </c>
      <c r="D46" s="12">
        <v>215.16</v>
      </c>
      <c r="E46" s="12">
        <v>338.15</v>
      </c>
      <c r="F46" s="12">
        <v>239.35</v>
      </c>
      <c r="G46" s="12">
        <v>201.11</v>
      </c>
      <c r="H46" s="12">
        <v>292.57</v>
      </c>
      <c r="I46" s="12">
        <v>298.35000000000002</v>
      </c>
      <c r="J46" s="12">
        <v>372.65</v>
      </c>
      <c r="K46" s="7">
        <v>338.04</v>
      </c>
      <c r="L46" s="7">
        <v>282.14</v>
      </c>
      <c r="M46" s="7">
        <v>205.23</v>
      </c>
      <c r="N46" s="7">
        <v>196.93</v>
      </c>
      <c r="O46" s="12">
        <v>231.03476225</v>
      </c>
      <c r="P46" s="12">
        <v>235.84862437500001</v>
      </c>
      <c r="Q46" s="7">
        <v>220.6331380826087</v>
      </c>
      <c r="S46"/>
    </row>
    <row r="47" spans="1:19" ht="15.6" customHeight="1" x14ac:dyDescent="0.25">
      <c r="A47" s="6" t="s">
        <v>11</v>
      </c>
      <c r="B47" s="12">
        <v>160</v>
      </c>
      <c r="C47" s="12">
        <v>165.87</v>
      </c>
      <c r="D47" s="12">
        <v>214.03</v>
      </c>
      <c r="E47" s="12">
        <v>328.19</v>
      </c>
      <c r="F47" s="12">
        <v>232.36</v>
      </c>
      <c r="G47" s="12">
        <v>213.91</v>
      </c>
      <c r="H47" s="12">
        <v>289.83</v>
      </c>
      <c r="I47" s="12">
        <v>290</v>
      </c>
      <c r="J47" s="12">
        <v>373.22</v>
      </c>
      <c r="K47" s="7">
        <v>318.64999999999998</v>
      </c>
      <c r="L47" s="7">
        <v>280.27999999999997</v>
      </c>
      <c r="M47" s="7">
        <v>194.16</v>
      </c>
      <c r="N47" s="7">
        <v>194.93</v>
      </c>
      <c r="O47" s="12" t="s">
        <v>16</v>
      </c>
      <c r="P47" s="7">
        <v>231.6</v>
      </c>
      <c r="Q47" s="7">
        <v>224.97248917499999</v>
      </c>
      <c r="S47"/>
    </row>
    <row r="48" spans="1:19" ht="15.6" customHeight="1" x14ac:dyDescent="0.25">
      <c r="A48" s="6" t="s">
        <v>12</v>
      </c>
      <c r="B48" s="12">
        <v>158.46</v>
      </c>
      <c r="C48" s="12">
        <v>169.75</v>
      </c>
      <c r="D48" s="12">
        <v>208.52</v>
      </c>
      <c r="E48" s="12">
        <v>376.83</v>
      </c>
      <c r="F48" s="12">
        <v>229.37</v>
      </c>
      <c r="G48" s="12">
        <v>207.04</v>
      </c>
      <c r="H48" s="12">
        <v>319.24</v>
      </c>
      <c r="I48" s="12">
        <v>280.93</v>
      </c>
      <c r="J48" s="12">
        <v>360.7</v>
      </c>
      <c r="K48" s="7">
        <v>304.75</v>
      </c>
      <c r="L48" s="7">
        <v>283.69</v>
      </c>
      <c r="M48" s="7">
        <v>197.38</v>
      </c>
      <c r="N48" s="7">
        <v>189.8</v>
      </c>
      <c r="O48" s="12">
        <v>242.12261115000001</v>
      </c>
      <c r="P48" s="7">
        <v>239.6056677</v>
      </c>
      <c r="Q48" s="7">
        <v>227.76259302631578</v>
      </c>
      <c r="S48"/>
    </row>
    <row r="49" spans="1:19" ht="15.6" customHeight="1" x14ac:dyDescent="0.25">
      <c r="A49" s="6" t="s">
        <v>13</v>
      </c>
      <c r="B49" s="10">
        <v>157.85</v>
      </c>
      <c r="C49" s="10">
        <v>155.68</v>
      </c>
      <c r="D49" s="10">
        <v>197.07</v>
      </c>
      <c r="E49" s="10">
        <v>262.51</v>
      </c>
      <c r="F49" s="10">
        <v>333.61</v>
      </c>
      <c r="G49" s="10">
        <v>225.96</v>
      </c>
      <c r="H49" s="10">
        <v>241.68</v>
      </c>
      <c r="I49" s="10">
        <v>327.02999999999997</v>
      </c>
      <c r="J49" s="10">
        <v>325.08</v>
      </c>
      <c r="K49" s="10">
        <v>322.05</v>
      </c>
      <c r="L49" s="8">
        <v>300.70333333333298</v>
      </c>
      <c r="M49" s="8">
        <v>221.979068715278</v>
      </c>
      <c r="N49" s="8">
        <v>196.59416666666701</v>
      </c>
      <c r="O49" s="8">
        <v>221.21826433006001</v>
      </c>
      <c r="P49" s="8">
        <f>AVERAGE(P37:P48)</f>
        <v>248.79183985020234</v>
      </c>
      <c r="Q49" s="8">
        <v>224.28008627991039</v>
      </c>
      <c r="S49"/>
    </row>
    <row r="50" spans="1:19" ht="15.6" customHeight="1" x14ac:dyDescent="0.25">
      <c r="A50" s="6"/>
      <c r="B50" s="5"/>
      <c r="C50" s="5"/>
      <c r="D50" s="5"/>
      <c r="E50" s="5"/>
      <c r="F50" s="5"/>
      <c r="G50" s="5"/>
      <c r="H50" s="5"/>
      <c r="I50" s="13"/>
      <c r="J50"/>
      <c r="K50"/>
      <c r="L50"/>
      <c r="M50"/>
      <c r="N50"/>
      <c r="O50"/>
      <c r="P50"/>
      <c r="Q50"/>
      <c r="S50"/>
    </row>
    <row r="51" spans="1:19" ht="15.6" customHeight="1" x14ac:dyDescent="0.25">
      <c r="A51" s="72"/>
      <c r="B51" s="72"/>
      <c r="C51" s="72"/>
      <c r="D51" s="72"/>
      <c r="E51" s="72"/>
      <c r="F51" s="72"/>
      <c r="G51" s="72"/>
      <c r="H51" s="72"/>
      <c r="I51" s="72"/>
      <c r="J51"/>
      <c r="K51"/>
      <c r="L51"/>
      <c r="M51"/>
      <c r="N51"/>
      <c r="O51"/>
      <c r="P51"/>
      <c r="Q51"/>
      <c r="S51"/>
    </row>
    <row r="52" spans="1:19" ht="15.6" customHeight="1" x14ac:dyDescent="0.25">
      <c r="A52" s="71" t="s">
        <v>17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S52"/>
    </row>
    <row r="53" spans="1:19" ht="15.6" customHeight="1" x14ac:dyDescent="0.25">
      <c r="A53" s="4"/>
      <c r="B53" s="5">
        <v>2004</v>
      </c>
      <c r="C53" s="5">
        <v>2005</v>
      </c>
      <c r="D53" s="5">
        <v>2006</v>
      </c>
      <c r="E53" s="5">
        <v>2007</v>
      </c>
      <c r="F53" s="5">
        <v>2008</v>
      </c>
      <c r="G53" s="5">
        <v>2009</v>
      </c>
      <c r="H53" s="5">
        <v>2010</v>
      </c>
      <c r="I53" s="5">
        <v>2011</v>
      </c>
      <c r="J53" s="5">
        <v>2012</v>
      </c>
      <c r="K53" s="5">
        <v>2013</v>
      </c>
      <c r="L53" s="5">
        <v>2014</v>
      </c>
      <c r="M53" s="5">
        <v>2015</v>
      </c>
      <c r="N53" s="5">
        <v>2016</v>
      </c>
      <c r="O53" s="5">
        <v>2017</v>
      </c>
      <c r="P53" s="5">
        <v>2018</v>
      </c>
      <c r="Q53" s="5">
        <v>2019</v>
      </c>
      <c r="S53"/>
    </row>
    <row r="54" spans="1:19" ht="15.6" customHeight="1" x14ac:dyDescent="0.25">
      <c r="A54" s="6" t="s">
        <v>1</v>
      </c>
      <c r="B54" s="12">
        <v>420.09</v>
      </c>
      <c r="C54" s="12">
        <v>338.06</v>
      </c>
      <c r="D54" s="12">
        <v>356.56</v>
      </c>
      <c r="E54" s="12">
        <v>467.53</v>
      </c>
      <c r="F54" s="12">
        <v>575.63</v>
      </c>
      <c r="G54" s="12">
        <v>486.38</v>
      </c>
      <c r="H54" s="12">
        <v>440.49</v>
      </c>
      <c r="I54" s="12">
        <v>448.33</v>
      </c>
      <c r="J54" s="12">
        <v>440.8</v>
      </c>
      <c r="K54" s="7">
        <v>747.44</v>
      </c>
      <c r="L54" s="7">
        <v>738.3</v>
      </c>
      <c r="M54" s="7">
        <v>568.37</v>
      </c>
      <c r="N54" s="7">
        <v>753.13</v>
      </c>
      <c r="O54" s="12">
        <v>624.04</v>
      </c>
      <c r="P54" s="7">
        <v>665.00606060606106</v>
      </c>
      <c r="Q54" s="7">
        <v>892.5</v>
      </c>
      <c r="S54"/>
    </row>
    <row r="55" spans="1:19" ht="15.6" customHeight="1" x14ac:dyDescent="0.25">
      <c r="A55" s="6" t="s">
        <v>2</v>
      </c>
      <c r="B55" s="12">
        <v>419.17</v>
      </c>
      <c r="C55" s="12">
        <v>333.89</v>
      </c>
      <c r="D55" s="12">
        <v>353.32</v>
      </c>
      <c r="E55" s="12">
        <v>466.45</v>
      </c>
      <c r="F55" s="12">
        <v>605.95000000000005</v>
      </c>
      <c r="G55" s="12">
        <v>524.14</v>
      </c>
      <c r="H55" s="12">
        <v>430.69</v>
      </c>
      <c r="I55" s="12">
        <v>487.38</v>
      </c>
      <c r="J55" s="12">
        <v>451.84</v>
      </c>
      <c r="K55" s="7">
        <v>739.51</v>
      </c>
      <c r="L55" s="7">
        <v>743.02</v>
      </c>
      <c r="M55" s="7">
        <v>571.16</v>
      </c>
      <c r="N55" s="7">
        <v>751.01</v>
      </c>
      <c r="O55" s="12">
        <v>628.66999999999996</v>
      </c>
      <c r="P55" s="7">
        <v>657.32</v>
      </c>
      <c r="Q55" s="7">
        <v>900.29166666666697</v>
      </c>
      <c r="S55"/>
    </row>
    <row r="56" spans="1:19" ht="15.6" customHeight="1" x14ac:dyDescent="0.25">
      <c r="A56" s="6" t="s">
        <v>3</v>
      </c>
      <c r="B56" s="12">
        <v>436.9</v>
      </c>
      <c r="C56" s="12">
        <v>392.62</v>
      </c>
      <c r="D56" s="12">
        <v>342.27</v>
      </c>
      <c r="E56" s="12">
        <v>466.19</v>
      </c>
      <c r="F56" s="12">
        <v>694</v>
      </c>
      <c r="G56" s="12">
        <v>513.24</v>
      </c>
      <c r="H56" s="12">
        <v>429.38</v>
      </c>
      <c r="I56" s="12">
        <v>509.05</v>
      </c>
      <c r="J56" s="12">
        <v>465.85</v>
      </c>
      <c r="K56" s="7">
        <v>723.31</v>
      </c>
      <c r="L56" s="7">
        <v>785.61</v>
      </c>
      <c r="M56" s="7">
        <v>600.27</v>
      </c>
      <c r="N56" s="7">
        <v>763.53</v>
      </c>
      <c r="O56" s="12">
        <v>628.66999999999996</v>
      </c>
      <c r="P56" s="7">
        <v>670.49</v>
      </c>
      <c r="Q56" s="7">
        <v>899.17</v>
      </c>
      <c r="S56"/>
    </row>
    <row r="57" spans="1:19" ht="15.6" customHeight="1" x14ac:dyDescent="0.25">
      <c r="A57" s="6" t="s">
        <v>4</v>
      </c>
      <c r="B57" s="12">
        <v>511.81</v>
      </c>
      <c r="C57" s="12">
        <v>423.55</v>
      </c>
      <c r="D57" s="12">
        <v>337.95</v>
      </c>
      <c r="E57" s="12">
        <v>483.25</v>
      </c>
      <c r="F57" s="12">
        <v>716.58</v>
      </c>
      <c r="G57" s="12">
        <v>503</v>
      </c>
      <c r="H57" s="12">
        <v>411.13</v>
      </c>
      <c r="I57" s="12">
        <v>487.38</v>
      </c>
      <c r="J57" s="12">
        <v>476.47</v>
      </c>
      <c r="K57" s="7">
        <v>710.48</v>
      </c>
      <c r="L57" s="7">
        <v>830.97</v>
      </c>
      <c r="M57" s="7">
        <v>696.04</v>
      </c>
      <c r="N57" s="7">
        <v>764.33</v>
      </c>
      <c r="O57" s="12">
        <v>628.66999999999996</v>
      </c>
      <c r="P57" s="7">
        <v>768.51</v>
      </c>
      <c r="Q57" s="7">
        <v>898.99</v>
      </c>
      <c r="S57"/>
    </row>
    <row r="58" spans="1:19" ht="15.6" customHeight="1" x14ac:dyDescent="0.25">
      <c r="A58" s="6" t="s">
        <v>5</v>
      </c>
      <c r="B58" s="12">
        <v>552.55999999999995</v>
      </c>
      <c r="C58" s="12">
        <v>393.69</v>
      </c>
      <c r="D58" s="12">
        <v>347.56</v>
      </c>
      <c r="E58" s="12">
        <v>493.96</v>
      </c>
      <c r="F58" s="12">
        <v>712.69</v>
      </c>
      <c r="G58" s="12">
        <v>502.38</v>
      </c>
      <c r="H58" s="12">
        <v>412.8</v>
      </c>
      <c r="I58" s="12">
        <v>507.05</v>
      </c>
      <c r="J58" s="12">
        <v>488.13</v>
      </c>
      <c r="K58" s="7">
        <v>710</v>
      </c>
      <c r="L58" s="7">
        <v>816.13</v>
      </c>
      <c r="M58" s="7">
        <v>701.42</v>
      </c>
      <c r="N58" s="7">
        <v>820.91</v>
      </c>
      <c r="O58" s="12">
        <v>638.49</v>
      </c>
      <c r="P58" s="7">
        <v>911.60555555555595</v>
      </c>
      <c r="Q58" s="7">
        <v>895.87121212121201</v>
      </c>
      <c r="S58"/>
    </row>
    <row r="59" spans="1:19" ht="15.6" customHeight="1" x14ac:dyDescent="0.25">
      <c r="A59" s="6" t="s">
        <v>6</v>
      </c>
      <c r="B59" s="12">
        <v>546.25</v>
      </c>
      <c r="C59" s="12">
        <v>354.66</v>
      </c>
      <c r="D59" s="12">
        <v>362.71</v>
      </c>
      <c r="E59" s="12">
        <v>496.72</v>
      </c>
      <c r="F59" s="12">
        <v>686.67</v>
      </c>
      <c r="G59" s="12">
        <v>501.34</v>
      </c>
      <c r="H59" s="12">
        <v>407.44</v>
      </c>
      <c r="I59" s="12">
        <v>513.75</v>
      </c>
      <c r="J59" s="12">
        <v>500.03</v>
      </c>
      <c r="K59" s="7">
        <v>801</v>
      </c>
      <c r="L59" s="7">
        <v>776.2</v>
      </c>
      <c r="M59" s="7">
        <v>670.71</v>
      </c>
      <c r="N59" s="7">
        <v>879.85</v>
      </c>
      <c r="O59" s="12">
        <v>670.9</v>
      </c>
      <c r="P59" s="7">
        <v>1055.2958333333299</v>
      </c>
      <c r="Q59" s="7">
        <v>885.66</v>
      </c>
      <c r="S59"/>
    </row>
    <row r="60" spans="1:19" ht="15.6" customHeight="1" x14ac:dyDescent="0.25">
      <c r="A60" s="6" t="s">
        <v>7</v>
      </c>
      <c r="B60" s="12">
        <v>486.48</v>
      </c>
      <c r="C60" s="12">
        <v>356.7</v>
      </c>
      <c r="D60" s="12">
        <v>378.27</v>
      </c>
      <c r="E60" s="12">
        <v>513.24</v>
      </c>
      <c r="F60" s="12">
        <v>648.53</v>
      </c>
      <c r="G60" s="12">
        <v>493.94</v>
      </c>
      <c r="H60" s="12">
        <v>403.24</v>
      </c>
      <c r="I60" s="12">
        <v>495.6</v>
      </c>
      <c r="J60" s="12">
        <v>518.84</v>
      </c>
      <c r="K60" s="7">
        <v>865.21</v>
      </c>
      <c r="L60" s="7">
        <v>673.13</v>
      </c>
      <c r="M60" s="7">
        <v>651.85</v>
      </c>
      <c r="N60" s="7">
        <v>885.97</v>
      </c>
      <c r="O60" s="12">
        <v>702.32</v>
      </c>
      <c r="P60" s="7">
        <v>1045.0999999999999</v>
      </c>
      <c r="Q60" s="7">
        <v>871.12</v>
      </c>
      <c r="S60"/>
    </row>
    <row r="61" spans="1:19" ht="15.6" customHeight="1" x14ac:dyDescent="0.25">
      <c r="A61" s="6" t="s">
        <v>8</v>
      </c>
      <c r="B61" s="12">
        <v>434.2</v>
      </c>
      <c r="C61" s="12">
        <v>352.12</v>
      </c>
      <c r="D61" s="12">
        <v>383.58</v>
      </c>
      <c r="E61" s="12">
        <v>551.74</v>
      </c>
      <c r="F61" s="12">
        <v>525.57000000000005</v>
      </c>
      <c r="G61" s="12">
        <v>461.83</v>
      </c>
      <c r="H61" s="12">
        <v>432.07</v>
      </c>
      <c r="I61" s="12">
        <v>487.34</v>
      </c>
      <c r="J61" s="12">
        <v>563.21</v>
      </c>
      <c r="K61" s="7">
        <v>902.78</v>
      </c>
      <c r="L61" s="7">
        <v>581.64</v>
      </c>
      <c r="M61" s="7">
        <v>664.8</v>
      </c>
      <c r="N61" s="7">
        <v>876.72</v>
      </c>
      <c r="O61" s="12">
        <v>694.988405797101</v>
      </c>
      <c r="P61" s="7">
        <v>998.93</v>
      </c>
      <c r="Q61" s="7">
        <v>874.09</v>
      </c>
      <c r="S61"/>
    </row>
    <row r="62" spans="1:19" ht="15.6" customHeight="1" x14ac:dyDescent="0.25">
      <c r="A62" s="6" t="s">
        <v>9</v>
      </c>
      <c r="B62" s="12">
        <v>396.69</v>
      </c>
      <c r="C62" s="12">
        <v>334.58</v>
      </c>
      <c r="D62" s="12">
        <v>414.31</v>
      </c>
      <c r="E62" s="12">
        <v>602.11</v>
      </c>
      <c r="F62" s="12">
        <v>488.81</v>
      </c>
      <c r="G62" s="12">
        <v>433.57</v>
      </c>
      <c r="H62" s="12">
        <v>455.54</v>
      </c>
      <c r="I62" s="12">
        <v>480.75</v>
      </c>
      <c r="J62" s="12">
        <v>611.41</v>
      </c>
      <c r="K62" s="7">
        <v>928.54</v>
      </c>
      <c r="L62" s="7">
        <v>542.76</v>
      </c>
      <c r="M62" s="7">
        <v>664.8</v>
      </c>
      <c r="N62" s="7">
        <v>767.79</v>
      </c>
      <c r="O62" s="12">
        <v>636.81166666666695</v>
      </c>
      <c r="P62" s="12">
        <v>951.26052631578898</v>
      </c>
      <c r="Q62" s="7">
        <v>842.55952380952385</v>
      </c>
      <c r="S62"/>
    </row>
    <row r="63" spans="1:19" ht="15.6" customHeight="1" x14ac:dyDescent="0.25">
      <c r="A63" s="6" t="s">
        <v>10</v>
      </c>
      <c r="B63" s="12">
        <v>371.19</v>
      </c>
      <c r="C63" s="12">
        <v>327.25</v>
      </c>
      <c r="D63" s="12">
        <v>492.05</v>
      </c>
      <c r="E63" s="12">
        <v>570.71</v>
      </c>
      <c r="F63" s="12">
        <v>487.47</v>
      </c>
      <c r="G63" s="12">
        <v>438.68</v>
      </c>
      <c r="H63" s="12">
        <v>446.07</v>
      </c>
      <c r="I63" s="12">
        <v>475.72</v>
      </c>
      <c r="J63" s="12">
        <v>624.66</v>
      </c>
      <c r="K63" s="7">
        <v>853.18</v>
      </c>
      <c r="L63" s="7">
        <v>546.73</v>
      </c>
      <c r="M63" s="7">
        <v>726.29</v>
      </c>
      <c r="N63" s="7">
        <v>690.34</v>
      </c>
      <c r="O63" s="12">
        <v>629.649206349206</v>
      </c>
      <c r="P63" s="12">
        <f>889.056818181818</f>
        <v>889.05681818181802</v>
      </c>
      <c r="Q63" s="7">
        <v>818.84057971014499</v>
      </c>
      <c r="S63"/>
    </row>
    <row r="64" spans="1:19" ht="15.6" customHeight="1" x14ac:dyDescent="0.25">
      <c r="A64" s="6" t="s">
        <v>11</v>
      </c>
      <c r="B64" s="12">
        <v>349.47</v>
      </c>
      <c r="C64" s="12">
        <v>350.81</v>
      </c>
      <c r="D64" s="12">
        <v>476.03</v>
      </c>
      <c r="E64" s="12">
        <v>519.72</v>
      </c>
      <c r="F64" s="12">
        <v>465.19</v>
      </c>
      <c r="G64" s="12">
        <v>438.5</v>
      </c>
      <c r="H64" s="12">
        <v>445.47</v>
      </c>
      <c r="I64" s="12">
        <v>454.81</v>
      </c>
      <c r="J64" s="12">
        <v>628.34</v>
      </c>
      <c r="K64" s="7">
        <v>723.38</v>
      </c>
      <c r="L64" s="7">
        <v>551.25</v>
      </c>
      <c r="M64" s="7">
        <v>729.29</v>
      </c>
      <c r="N64" s="7">
        <v>642.17999999999995</v>
      </c>
      <c r="O64" s="12">
        <v>670.49047619047599</v>
      </c>
      <c r="P64" s="7">
        <v>854.24</v>
      </c>
      <c r="Q64" s="7">
        <v>834.72916666666663</v>
      </c>
      <c r="S64"/>
    </row>
    <row r="65" spans="1:19" ht="15.6" customHeight="1" x14ac:dyDescent="0.25">
      <c r="A65" s="6" t="s">
        <v>12</v>
      </c>
      <c r="B65" s="12">
        <v>339.85</v>
      </c>
      <c r="C65" s="12">
        <v>356.88</v>
      </c>
      <c r="D65" s="12">
        <v>467.53</v>
      </c>
      <c r="E65" s="12">
        <v>534.58000000000004</v>
      </c>
      <c r="F65" s="12">
        <v>450.19</v>
      </c>
      <c r="G65" s="12">
        <v>442.13</v>
      </c>
      <c r="H65" s="12">
        <v>442.29</v>
      </c>
      <c r="I65" s="12">
        <v>445.6</v>
      </c>
      <c r="J65" s="12">
        <v>706.25</v>
      </c>
      <c r="K65" s="7">
        <v>697.01</v>
      </c>
      <c r="L65" s="7">
        <v>553.02</v>
      </c>
      <c r="M65" s="7">
        <v>729.29</v>
      </c>
      <c r="N65" s="7">
        <v>623.83000000000004</v>
      </c>
      <c r="O65" s="12">
        <v>673.95833333333303</v>
      </c>
      <c r="P65" s="7">
        <v>950</v>
      </c>
      <c r="Q65" s="7">
        <v>852.91666666666663</v>
      </c>
      <c r="S65"/>
    </row>
    <row r="66" spans="1:19" ht="15.6" customHeight="1" x14ac:dyDescent="0.25">
      <c r="A66" s="6" t="s">
        <v>13</v>
      </c>
      <c r="B66" s="10">
        <v>438.72</v>
      </c>
      <c r="C66" s="10">
        <v>359.57</v>
      </c>
      <c r="D66" s="10">
        <v>392.68</v>
      </c>
      <c r="E66" s="10">
        <v>513.85</v>
      </c>
      <c r="F66" s="10">
        <v>588.11</v>
      </c>
      <c r="G66" s="10">
        <v>478.26</v>
      </c>
      <c r="H66" s="10">
        <v>429.72</v>
      </c>
      <c r="I66" s="10">
        <v>482.73</v>
      </c>
      <c r="J66" s="10">
        <v>539.65</v>
      </c>
      <c r="K66" s="10">
        <v>783.49</v>
      </c>
      <c r="L66" s="8">
        <v>678.23</v>
      </c>
      <c r="M66" s="8">
        <v>664.52416666666704</v>
      </c>
      <c r="N66" s="8">
        <v>768.29916666666702</v>
      </c>
      <c r="O66" s="8">
        <v>652.30484069473198</v>
      </c>
      <c r="P66" s="8">
        <f>AVERAGE(P54:P65)</f>
        <v>868.06789949937956</v>
      </c>
      <c r="Q66" s="8">
        <v>872.22823463674001</v>
      </c>
      <c r="S66"/>
    </row>
    <row r="67" spans="1:19" ht="15.6" customHeight="1" x14ac:dyDescent="0.25">
      <c r="A67" s="6"/>
      <c r="B67" s="10"/>
      <c r="C67" s="10"/>
      <c r="D67" s="10"/>
      <c r="E67" s="10"/>
      <c r="F67" s="10"/>
      <c r="G67" s="10"/>
      <c r="H67" s="10"/>
      <c r="I67" s="12"/>
      <c r="J67" s="14"/>
      <c r="K67" s="14"/>
      <c r="L67" s="14"/>
      <c r="M67" s="14"/>
      <c r="N67" s="14"/>
      <c r="O67" s="14"/>
      <c r="P67" s="9"/>
      <c r="Q67"/>
      <c r="S67"/>
    </row>
    <row r="68" spans="1:19" ht="15.6" customHeight="1" x14ac:dyDescent="0.25">
      <c r="A68" s="72"/>
      <c r="B68" s="72"/>
      <c r="C68" s="72"/>
      <c r="D68" s="72"/>
      <c r="E68" s="72"/>
      <c r="F68" s="72"/>
      <c r="G68" s="72"/>
      <c r="H68" s="72"/>
      <c r="I68" s="72"/>
      <c r="J68"/>
      <c r="K68"/>
      <c r="L68"/>
      <c r="M68"/>
      <c r="N68"/>
      <c r="O68"/>
      <c r="P68"/>
      <c r="Q68"/>
      <c r="S68"/>
    </row>
    <row r="69" spans="1:19" ht="15.6" customHeight="1" x14ac:dyDescent="0.25">
      <c r="A69" s="73" t="s">
        <v>18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S69"/>
    </row>
    <row r="70" spans="1:19" ht="15.6" customHeight="1" x14ac:dyDescent="0.25">
      <c r="A70" s="4"/>
      <c r="B70" s="5">
        <v>2004</v>
      </c>
      <c r="C70" s="5">
        <v>2005</v>
      </c>
      <c r="D70" s="5">
        <v>2006</v>
      </c>
      <c r="E70" s="5">
        <v>2007</v>
      </c>
      <c r="F70" s="5">
        <v>2008</v>
      </c>
      <c r="G70" s="5">
        <v>2009</v>
      </c>
      <c r="H70" s="5">
        <v>2010</v>
      </c>
      <c r="I70" s="5">
        <v>2011</v>
      </c>
      <c r="J70" s="5">
        <v>2012</v>
      </c>
      <c r="K70" s="5">
        <v>2013</v>
      </c>
      <c r="L70" s="5">
        <v>2014</v>
      </c>
      <c r="M70" s="5">
        <v>2015</v>
      </c>
      <c r="N70" s="5">
        <v>2016</v>
      </c>
      <c r="O70" s="5">
        <v>2017</v>
      </c>
      <c r="P70" s="5">
        <v>2018</v>
      </c>
      <c r="Q70" s="5">
        <v>2019</v>
      </c>
      <c r="S70"/>
    </row>
    <row r="71" spans="1:19" ht="15.6" customHeight="1" x14ac:dyDescent="0.25">
      <c r="A71" s="6" t="s">
        <v>1</v>
      </c>
      <c r="B71" s="12">
        <v>147.44</v>
      </c>
      <c r="C71" s="12">
        <v>125.55</v>
      </c>
      <c r="D71" s="12">
        <v>155.9</v>
      </c>
      <c r="E71" s="12">
        <v>217.46</v>
      </c>
      <c r="F71" s="12">
        <v>325.20999999999998</v>
      </c>
      <c r="G71" s="12">
        <v>209.94</v>
      </c>
      <c r="H71" s="12">
        <v>247.5</v>
      </c>
      <c r="I71" s="12">
        <v>267.68</v>
      </c>
      <c r="J71" s="12">
        <v>246.3</v>
      </c>
      <c r="K71" s="7">
        <v>368</v>
      </c>
      <c r="L71" s="7">
        <v>309.92</v>
      </c>
      <c r="M71" s="7">
        <v>215.76569736542399</v>
      </c>
      <c r="N71" s="7">
        <v>185.85</v>
      </c>
      <c r="O71" s="12">
        <v>195.21</v>
      </c>
      <c r="P71" s="7">
        <v>207.127695018693</v>
      </c>
      <c r="Q71" s="7">
        <v>238.63636363636363</v>
      </c>
      <c r="S71"/>
    </row>
    <row r="72" spans="1:19" ht="15.6" customHeight="1" x14ac:dyDescent="0.25">
      <c r="A72" s="6" t="s">
        <v>2</v>
      </c>
      <c r="B72" s="12">
        <v>143.04</v>
      </c>
      <c r="C72" s="12">
        <v>128.51</v>
      </c>
      <c r="D72" s="12">
        <v>163.33000000000001</v>
      </c>
      <c r="E72" s="12">
        <v>223.18</v>
      </c>
      <c r="F72" s="12">
        <v>350.26</v>
      </c>
      <c r="G72" s="12">
        <v>226.18</v>
      </c>
      <c r="H72" s="12">
        <v>233.87</v>
      </c>
      <c r="I72" s="12">
        <v>292.19</v>
      </c>
      <c r="J72" s="12">
        <v>262.94</v>
      </c>
      <c r="K72" s="7">
        <v>374.77</v>
      </c>
      <c r="L72" s="7">
        <v>311.70999999999998</v>
      </c>
      <c r="M72" s="7">
        <v>202.79069767441899</v>
      </c>
      <c r="N72" s="7">
        <v>189.17</v>
      </c>
      <c r="O72" s="12">
        <v>202.796774193548</v>
      </c>
      <c r="P72" s="7">
        <v>202.78266234767901</v>
      </c>
      <c r="Q72" s="7">
        <v>242.01388888888897</v>
      </c>
      <c r="S72"/>
    </row>
    <row r="73" spans="1:19" ht="15.6" customHeight="1" x14ac:dyDescent="0.25">
      <c r="A73" s="6" t="s">
        <v>3</v>
      </c>
      <c r="B73" s="12">
        <v>150.41</v>
      </c>
      <c r="C73" s="12">
        <v>145.11000000000001</v>
      </c>
      <c r="D73" s="12">
        <v>159.5</v>
      </c>
      <c r="E73" s="12">
        <v>224.13</v>
      </c>
      <c r="F73" s="12">
        <v>405.85</v>
      </c>
      <c r="G73" s="12">
        <v>222.18</v>
      </c>
      <c r="H73" s="12">
        <v>240.44</v>
      </c>
      <c r="I73" s="12">
        <v>306.82</v>
      </c>
      <c r="J73" s="12">
        <v>259.48</v>
      </c>
      <c r="K73" s="7">
        <v>364.78</v>
      </c>
      <c r="L73" s="7">
        <v>337.73700000000002</v>
      </c>
      <c r="M73" s="7">
        <v>191.2</v>
      </c>
      <c r="N73" s="7">
        <v>206.14</v>
      </c>
      <c r="O73" s="12">
        <v>201.496794871795</v>
      </c>
      <c r="P73" s="7">
        <v>204.46666231022201</v>
      </c>
      <c r="Q73" s="7">
        <v>233.79355174206967</v>
      </c>
      <c r="S73"/>
    </row>
    <row r="74" spans="1:19" ht="15.6" customHeight="1" x14ac:dyDescent="0.25">
      <c r="A74" s="6" t="s">
        <v>4</v>
      </c>
      <c r="B74" s="12">
        <v>176.17</v>
      </c>
      <c r="C74" s="12">
        <v>164.26</v>
      </c>
      <c r="D74" s="12">
        <v>158.11000000000001</v>
      </c>
      <c r="E74" s="12">
        <v>238.05</v>
      </c>
      <c r="F74" s="12">
        <v>424.01</v>
      </c>
      <c r="G74" s="12">
        <v>227.6</v>
      </c>
      <c r="H74" s="12">
        <v>234.05</v>
      </c>
      <c r="I74" s="12">
        <v>307.22000000000003</v>
      </c>
      <c r="J74" s="12">
        <v>256.88</v>
      </c>
      <c r="K74" s="7">
        <v>354.85</v>
      </c>
      <c r="L74" s="7">
        <v>372.17</v>
      </c>
      <c r="M74" s="7">
        <v>228.72</v>
      </c>
      <c r="N74" s="7">
        <v>214.35</v>
      </c>
      <c r="O74" s="12">
        <v>200.46</v>
      </c>
      <c r="P74" s="7">
        <v>225.53516477680901</v>
      </c>
      <c r="Q74" s="7">
        <v>231.1</v>
      </c>
      <c r="S74"/>
    </row>
    <row r="75" spans="1:19" ht="15.6" customHeight="1" x14ac:dyDescent="0.25">
      <c r="A75" s="6" t="s">
        <v>5</v>
      </c>
      <c r="B75" s="12">
        <v>178.57</v>
      </c>
      <c r="C75" s="12">
        <v>160.53</v>
      </c>
      <c r="D75" s="12">
        <v>160.29</v>
      </c>
      <c r="E75" s="12">
        <v>249.47</v>
      </c>
      <c r="F75" s="12">
        <v>429.33</v>
      </c>
      <c r="G75" s="12">
        <v>242.69</v>
      </c>
      <c r="H75" s="12">
        <v>227.66</v>
      </c>
      <c r="I75" s="12">
        <v>314.25</v>
      </c>
      <c r="J75" s="12">
        <v>245.79</v>
      </c>
      <c r="K75" s="7">
        <v>348.92</v>
      </c>
      <c r="L75" s="7">
        <v>367.46</v>
      </c>
      <c r="M75" s="7">
        <v>229.094947251527</v>
      </c>
      <c r="N75" s="7">
        <v>231.94</v>
      </c>
      <c r="O75" s="12">
        <v>198.94</v>
      </c>
      <c r="P75" s="7">
        <v>251.41789392210001</v>
      </c>
      <c r="Q75" s="7">
        <v>223.967803030303</v>
      </c>
      <c r="S75"/>
    </row>
    <row r="76" spans="1:19" ht="15.6" customHeight="1" x14ac:dyDescent="0.25">
      <c r="A76" s="6" t="s">
        <v>6</v>
      </c>
      <c r="B76" s="12">
        <v>174.82</v>
      </c>
      <c r="C76" s="12">
        <v>146.65</v>
      </c>
      <c r="D76" s="12">
        <v>160.93</v>
      </c>
      <c r="E76" s="12">
        <v>254.73</v>
      </c>
      <c r="F76" s="12">
        <v>423.87</v>
      </c>
      <c r="G76" s="12">
        <v>255.79</v>
      </c>
      <c r="H76" s="12">
        <v>225.54</v>
      </c>
      <c r="I76" s="12">
        <v>323.72000000000003</v>
      </c>
      <c r="J76" s="12">
        <v>244.01</v>
      </c>
      <c r="K76" s="7">
        <v>368.61</v>
      </c>
      <c r="L76" s="7">
        <v>347.3</v>
      </c>
      <c r="M76" s="7">
        <v>215.54</v>
      </c>
      <c r="N76" s="7">
        <v>256.93</v>
      </c>
      <c r="O76" s="12">
        <v>203.58</v>
      </c>
      <c r="P76" s="7">
        <v>279.68404121327802</v>
      </c>
      <c r="Q76" s="7">
        <v>229.44559585492229</v>
      </c>
      <c r="S76" s="14"/>
    </row>
    <row r="77" spans="1:19" ht="15.6" customHeight="1" x14ac:dyDescent="0.25">
      <c r="A77" s="6" t="s">
        <v>7</v>
      </c>
      <c r="B77" s="12">
        <v>160.16</v>
      </c>
      <c r="C77" s="12">
        <v>150.30000000000001</v>
      </c>
      <c r="D77" s="12">
        <v>173</v>
      </c>
      <c r="E77" s="12">
        <v>267.31</v>
      </c>
      <c r="F77" s="12">
        <v>407.88</v>
      </c>
      <c r="G77" s="12">
        <v>254.61</v>
      </c>
      <c r="H77" s="12">
        <v>228</v>
      </c>
      <c r="I77" s="12">
        <v>316.89999999999998</v>
      </c>
      <c r="J77" s="12">
        <v>255.75</v>
      </c>
      <c r="K77" s="7">
        <v>384.16</v>
      </c>
      <c r="L77" s="7">
        <v>302.52999999999997</v>
      </c>
      <c r="M77" s="7">
        <v>202.24</v>
      </c>
      <c r="N77" s="7">
        <v>270.48</v>
      </c>
      <c r="O77" s="12">
        <v>219.05</v>
      </c>
      <c r="P77" s="7">
        <v>272.960177033175</v>
      </c>
      <c r="Q77" s="7">
        <v>231.06631299734747</v>
      </c>
    </row>
    <row r="78" spans="1:19" ht="15.6" customHeight="1" x14ac:dyDescent="0.25">
      <c r="A78" s="6" t="s">
        <v>8</v>
      </c>
      <c r="B78" s="12">
        <v>144.47</v>
      </c>
      <c r="C78" s="12">
        <v>149.22</v>
      </c>
      <c r="D78" s="12">
        <v>177.88</v>
      </c>
      <c r="E78" s="12">
        <v>281.5</v>
      </c>
      <c r="F78" s="12">
        <v>326.44</v>
      </c>
      <c r="G78" s="12">
        <v>249.64</v>
      </c>
      <c r="H78" s="12">
        <v>245.55</v>
      </c>
      <c r="I78" s="12">
        <v>305.16000000000003</v>
      </c>
      <c r="J78" s="12">
        <v>277.52999999999997</v>
      </c>
      <c r="K78" s="7">
        <v>385.44</v>
      </c>
      <c r="L78" s="7">
        <v>256.45499999999998</v>
      </c>
      <c r="M78" s="7">
        <v>189.17</v>
      </c>
      <c r="N78" s="7">
        <v>273.14999999999998</v>
      </c>
      <c r="O78" s="12">
        <v>220.56</v>
      </c>
      <c r="P78" s="7">
        <v>254.19640999995599</v>
      </c>
      <c r="Q78" s="7">
        <v>217.43532338308461</v>
      </c>
    </row>
    <row r="79" spans="1:19" ht="15.6" customHeight="1" x14ac:dyDescent="0.25">
      <c r="A79" s="6" t="s">
        <v>9</v>
      </c>
      <c r="B79" s="12">
        <v>137.16</v>
      </c>
      <c r="C79" s="12">
        <v>145.85</v>
      </c>
      <c r="D79" s="12">
        <v>191.01</v>
      </c>
      <c r="E79" s="12">
        <v>315.24</v>
      </c>
      <c r="F79" s="12">
        <v>273.08</v>
      </c>
      <c r="G79" s="12">
        <v>238.23</v>
      </c>
      <c r="H79" s="12">
        <v>265.05</v>
      </c>
      <c r="I79" s="12">
        <v>274.75</v>
      </c>
      <c r="J79" s="12">
        <v>301.47000000000003</v>
      </c>
      <c r="K79" s="7">
        <v>408.96</v>
      </c>
      <c r="L79" s="7">
        <v>232.65</v>
      </c>
      <c r="M79" s="7">
        <v>170.18</v>
      </c>
      <c r="N79" s="7">
        <v>235.78</v>
      </c>
      <c r="O79" s="12">
        <v>203.14</v>
      </c>
      <c r="P79" s="12">
        <v>231.08212809917401</v>
      </c>
      <c r="Q79" s="7">
        <v>204.44519164552165</v>
      </c>
    </row>
    <row r="80" spans="1:19" ht="15.6" customHeight="1" x14ac:dyDescent="0.25">
      <c r="A80" s="6" t="s">
        <v>10</v>
      </c>
      <c r="B80" s="12">
        <v>130.16999999999999</v>
      </c>
      <c r="C80" s="12">
        <v>145.13999999999999</v>
      </c>
      <c r="D80" s="12">
        <v>228.97</v>
      </c>
      <c r="E80" s="12">
        <v>315.31</v>
      </c>
      <c r="F80" s="12">
        <v>218.6</v>
      </c>
      <c r="G80" s="12">
        <v>253.57</v>
      </c>
      <c r="H80" s="12">
        <v>265.11</v>
      </c>
      <c r="I80" s="12">
        <v>268.37</v>
      </c>
      <c r="J80" s="12">
        <v>307.74</v>
      </c>
      <c r="K80" s="7">
        <v>389.83</v>
      </c>
      <c r="L80" s="7">
        <v>223.31</v>
      </c>
      <c r="M80" s="7">
        <v>187.18</v>
      </c>
      <c r="N80" s="7">
        <v>216.82</v>
      </c>
      <c r="O80" s="12">
        <v>197.3</v>
      </c>
      <c r="P80" s="7">
        <v>236.55</v>
      </c>
      <c r="Q80" s="7">
        <v>200.36782567928245</v>
      </c>
    </row>
    <row r="81" spans="1:17" ht="15.6" customHeight="1" x14ac:dyDescent="0.25">
      <c r="A81" s="6" t="s">
        <v>11</v>
      </c>
      <c r="B81" s="12">
        <v>125.39</v>
      </c>
      <c r="C81" s="12">
        <v>158.63</v>
      </c>
      <c r="D81" s="12">
        <v>220.92</v>
      </c>
      <c r="E81" s="12">
        <v>298.69</v>
      </c>
      <c r="F81" s="12">
        <v>205.84</v>
      </c>
      <c r="G81" s="12">
        <v>253.91</v>
      </c>
      <c r="H81" s="12">
        <v>260.01</v>
      </c>
      <c r="I81" s="12">
        <v>254.01</v>
      </c>
      <c r="J81" s="12">
        <v>303.87</v>
      </c>
      <c r="K81" s="7">
        <v>315.14</v>
      </c>
      <c r="L81" s="7">
        <v>208.85</v>
      </c>
      <c r="M81" s="7">
        <v>193.11</v>
      </c>
      <c r="N81" s="7">
        <v>192.15</v>
      </c>
      <c r="O81" s="12">
        <v>205.71</v>
      </c>
      <c r="P81" s="7">
        <v>225.39</v>
      </c>
      <c r="Q81" s="7">
        <v>200.89582077327066</v>
      </c>
    </row>
    <row r="82" spans="1:17" ht="15.6" customHeight="1" x14ac:dyDescent="0.25">
      <c r="A82" s="6" t="s">
        <v>12</v>
      </c>
      <c r="B82" s="12">
        <v>124.76</v>
      </c>
      <c r="C82" s="12">
        <v>157.30000000000001</v>
      </c>
      <c r="D82" s="12">
        <v>217.44</v>
      </c>
      <c r="E82" s="12">
        <v>300.33</v>
      </c>
      <c r="F82" s="12">
        <v>187.52</v>
      </c>
      <c r="G82" s="12">
        <v>252.49</v>
      </c>
      <c r="H82" s="12">
        <v>261.18</v>
      </c>
      <c r="I82" s="12">
        <v>242.58</v>
      </c>
      <c r="J82" s="12">
        <v>339.9</v>
      </c>
      <c r="K82" s="7">
        <v>297.17</v>
      </c>
      <c r="L82" s="7">
        <v>209.52</v>
      </c>
      <c r="M82" s="7">
        <v>188.39</v>
      </c>
      <c r="N82" s="7">
        <v>186.09</v>
      </c>
      <c r="O82" s="12">
        <v>204.73</v>
      </c>
      <c r="P82" s="7">
        <v>244.21</v>
      </c>
      <c r="Q82" s="7">
        <v>207.5598184818482</v>
      </c>
    </row>
    <row r="83" spans="1:17" ht="15.6" customHeight="1" x14ac:dyDescent="0.25">
      <c r="A83" s="6" t="s">
        <v>13</v>
      </c>
      <c r="B83" s="10">
        <v>149.38</v>
      </c>
      <c r="C83" s="10">
        <v>148.09</v>
      </c>
      <c r="D83" s="10">
        <v>180.61</v>
      </c>
      <c r="E83" s="10">
        <v>265.45</v>
      </c>
      <c r="F83" s="10">
        <v>331.49</v>
      </c>
      <c r="G83" s="10">
        <v>240.57</v>
      </c>
      <c r="H83" s="10">
        <v>244.5</v>
      </c>
      <c r="I83" s="10">
        <v>289.47000000000003</v>
      </c>
      <c r="J83" s="10">
        <v>275.14</v>
      </c>
      <c r="K83" s="10">
        <v>363.39</v>
      </c>
      <c r="L83" s="8">
        <v>289.96766666666701</v>
      </c>
      <c r="M83" s="8">
        <v>201.11511185761401</v>
      </c>
      <c r="N83" s="8">
        <v>221.57083333333301</v>
      </c>
      <c r="O83" s="8">
        <v>204.414464088779</v>
      </c>
      <c r="P83" s="8">
        <f>AVERAGE(P71:P82)</f>
        <v>236.28356956009051</v>
      </c>
      <c r="Q83" s="8">
        <v>221.72729134274186</v>
      </c>
    </row>
    <row r="84" spans="1:17" ht="15.6" customHeight="1" x14ac:dyDescent="0.25">
      <c r="A84"/>
      <c r="B84" s="16"/>
      <c r="C84" s="16"/>
      <c r="D84" s="16"/>
      <c r="E84" s="16"/>
      <c r="F84" s="16"/>
      <c r="G84" s="16"/>
      <c r="H84" s="16"/>
      <c r="I84" s="16"/>
      <c r="J84" s="15"/>
      <c r="K84" s="15"/>
      <c r="L84" s="15"/>
      <c r="M84" s="15"/>
      <c r="N84" s="15"/>
      <c r="O84" s="15"/>
      <c r="P84" s="15"/>
    </row>
    <row r="85" spans="1:17" ht="15.6" customHeight="1" x14ac:dyDescent="0.25">
      <c r="A85"/>
      <c r="B85"/>
      <c r="C85"/>
    </row>
    <row r="86" spans="1:17" ht="15.6" customHeight="1" x14ac:dyDescent="0.25">
      <c r="A86" s="74" t="s">
        <v>19</v>
      </c>
      <c r="B86" s="74"/>
      <c r="C86" s="74"/>
    </row>
  </sheetData>
  <mergeCells count="9">
    <mergeCell ref="A52:Q52"/>
    <mergeCell ref="A68:I68"/>
    <mergeCell ref="A69:Q69"/>
    <mergeCell ref="A86:C86"/>
    <mergeCell ref="A1:Q1"/>
    <mergeCell ref="A18:Q18"/>
    <mergeCell ref="A34:I34"/>
    <mergeCell ref="A35:Q35"/>
    <mergeCell ref="A51:I5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52"/>
  <sheetViews>
    <sheetView showGridLines="0" topLeftCell="A46" zoomScaleNormal="100" workbookViewId="0">
      <selection activeCell="G3" sqref="G3"/>
    </sheetView>
  </sheetViews>
  <sheetFormatPr defaultRowHeight="15" x14ac:dyDescent="0.25"/>
  <cols>
    <col min="1" max="1" width="19.7109375" style="17"/>
    <col min="2" max="7" width="14.28515625" style="18"/>
    <col min="8" max="8" width="9" style="17"/>
    <col min="9" max="9" width="20" style="17"/>
    <col min="10" max="10" width="11.42578125" style="18"/>
    <col min="11" max="15" width="9.42578125" style="18"/>
    <col min="16" max="16" width="7.140625" style="17"/>
    <col min="17" max="1025" width="9" style="17"/>
  </cols>
  <sheetData>
    <row r="1" spans="1:16" ht="15.6" customHeight="1" x14ac:dyDescent="0.25">
      <c r="A1" s="71" t="s">
        <v>20</v>
      </c>
      <c r="B1" s="71"/>
      <c r="C1" s="71"/>
      <c r="D1" s="71"/>
      <c r="E1" s="71"/>
      <c r="F1" s="71"/>
      <c r="G1" s="71"/>
      <c r="H1"/>
      <c r="I1" s="71" t="s">
        <v>21</v>
      </c>
      <c r="J1" s="71"/>
      <c r="K1" s="71"/>
      <c r="L1" s="71"/>
      <c r="M1" s="71"/>
      <c r="N1" s="71"/>
      <c r="O1" s="71"/>
      <c r="P1"/>
    </row>
    <row r="2" spans="1:16" ht="25.5" customHeight="1" x14ac:dyDescent="0.25">
      <c r="A2" s="19" t="s">
        <v>22</v>
      </c>
      <c r="B2" s="20" t="s">
        <v>23</v>
      </c>
      <c r="C2" s="20" t="s">
        <v>24</v>
      </c>
      <c r="D2" s="20" t="s">
        <v>25</v>
      </c>
      <c r="E2" s="20" t="s">
        <v>26</v>
      </c>
      <c r="F2" s="20" t="s">
        <v>116</v>
      </c>
      <c r="G2" s="20" t="s">
        <v>118</v>
      </c>
      <c r="H2"/>
      <c r="I2" s="19" t="s">
        <v>22</v>
      </c>
      <c r="J2" s="20" t="str">
        <f t="shared" ref="J2:O2" si="0">B2</f>
        <v>2015/16</v>
      </c>
      <c r="K2" s="20" t="str">
        <f t="shared" si="0"/>
        <v>2016/17</v>
      </c>
      <c r="L2" s="20" t="str">
        <f t="shared" si="0"/>
        <v>2017/18</v>
      </c>
      <c r="M2" s="20" t="str">
        <f t="shared" si="0"/>
        <v>2018/19</v>
      </c>
      <c r="N2" s="20" t="str">
        <f t="shared" si="0"/>
        <v>2019/20 Set</v>
      </c>
      <c r="O2" s="20" t="str">
        <f t="shared" si="0"/>
        <v>2019/20 Dez</v>
      </c>
      <c r="P2"/>
    </row>
    <row r="3" spans="1:16" ht="15.6" customHeight="1" x14ac:dyDescent="0.25">
      <c r="A3" s="21" t="s">
        <v>27</v>
      </c>
      <c r="B3" s="68">
        <v>8750</v>
      </c>
      <c r="C3" s="68">
        <v>12275</v>
      </c>
      <c r="D3" s="68">
        <v>13945</v>
      </c>
      <c r="E3" s="68">
        <v>12500</v>
      </c>
      <c r="F3" s="68">
        <v>14000</v>
      </c>
      <c r="G3" s="68">
        <v>13000</v>
      </c>
      <c r="H3"/>
      <c r="I3" s="23" t="str">
        <f t="shared" ref="I3:I16" si="1">A3</f>
        <v>Argentina</v>
      </c>
      <c r="J3" s="24">
        <f t="shared" ref="J3:J16" si="2">B3/B$16</f>
        <v>5.0702593075474429E-2</v>
      </c>
      <c r="K3" s="24">
        <f t="shared" ref="K3:K16" si="3">C3/C$16</f>
        <v>6.6895920302571202E-2</v>
      </c>
      <c r="L3" s="24">
        <f t="shared" ref="L3:L16" si="4">D3/D$16</f>
        <v>7.6425615871537012E-2</v>
      </c>
      <c r="M3" s="24">
        <f t="shared" ref="M3:M16" si="5">E3/E$16</f>
        <v>7.223053675956477E-2</v>
      </c>
      <c r="N3" s="24">
        <f t="shared" ref="N3:N16" si="6">F3/F$16</f>
        <v>7.7866025940510356E-2</v>
      </c>
      <c r="O3" s="24">
        <f t="shared" ref="O3:O16" si="7">G3/G$16</f>
        <v>7.1797024289485603E-2</v>
      </c>
      <c r="P3"/>
    </row>
    <row r="4" spans="1:16" ht="15.6" customHeight="1" x14ac:dyDescent="0.25">
      <c r="A4" s="25" t="s">
        <v>28</v>
      </c>
      <c r="B4" s="68">
        <v>15780</v>
      </c>
      <c r="C4" s="68">
        <v>22061</v>
      </c>
      <c r="D4" s="68">
        <v>15512</v>
      </c>
      <c r="E4" s="68">
        <v>9841</v>
      </c>
      <c r="F4" s="68">
        <v>10000</v>
      </c>
      <c r="G4" s="68">
        <v>8200</v>
      </c>
      <c r="H4"/>
      <c r="I4" s="23" t="str">
        <f t="shared" si="1"/>
        <v>Australia</v>
      </c>
      <c r="J4" s="24">
        <f t="shared" si="2"/>
        <v>9.1438504997827033E-2</v>
      </c>
      <c r="K4" s="24">
        <f t="shared" si="3"/>
        <v>0.12022736438248662</v>
      </c>
      <c r="L4" s="24">
        <f t="shared" si="4"/>
        <v>8.5013564245197709E-2</v>
      </c>
      <c r="M4" s="24">
        <f t="shared" si="5"/>
        <v>5.6865656980070151E-2</v>
      </c>
      <c r="N4" s="24">
        <f t="shared" si="6"/>
        <v>5.5618589957507396E-2</v>
      </c>
      <c r="O4" s="24">
        <f t="shared" si="7"/>
        <v>4.5287353782598613E-2</v>
      </c>
      <c r="P4"/>
    </row>
    <row r="5" spans="1:16" ht="15.6" customHeight="1" x14ac:dyDescent="0.25">
      <c r="A5" s="21" t="s">
        <v>29</v>
      </c>
      <c r="B5" s="68">
        <v>22118</v>
      </c>
      <c r="C5" s="68">
        <v>20235</v>
      </c>
      <c r="D5" s="68">
        <v>21989</v>
      </c>
      <c r="E5" s="68">
        <v>24477</v>
      </c>
      <c r="F5" s="68">
        <v>24500</v>
      </c>
      <c r="G5" s="68">
        <v>24000</v>
      </c>
      <c r="H5"/>
      <c r="I5" s="23" t="str">
        <f t="shared" si="1"/>
        <v>Canadá</v>
      </c>
      <c r="J5" s="24">
        <f t="shared" si="2"/>
        <v>0.12816456613066782</v>
      </c>
      <c r="K5" s="24">
        <f t="shared" si="3"/>
        <v>0.1102760853215909</v>
      </c>
      <c r="L5" s="24">
        <f t="shared" si="4"/>
        <v>0.12051078288986929</v>
      </c>
      <c r="M5" s="24">
        <f t="shared" si="5"/>
        <v>0.14143894786110933</v>
      </c>
      <c r="N5" s="24">
        <f t="shared" si="6"/>
        <v>0.13626554539589311</v>
      </c>
      <c r="O5" s="24">
        <f t="shared" si="7"/>
        <v>0.13254835253443495</v>
      </c>
      <c r="P5"/>
    </row>
    <row r="6" spans="1:16" ht="15.6" customHeight="1" x14ac:dyDescent="0.25">
      <c r="A6" s="25" t="s">
        <v>30</v>
      </c>
      <c r="B6" s="68">
        <v>729</v>
      </c>
      <c r="C6" s="68">
        <v>748</v>
      </c>
      <c r="D6" s="68">
        <v>1004</v>
      </c>
      <c r="E6" s="68">
        <v>1006</v>
      </c>
      <c r="F6" s="68">
        <v>1300</v>
      </c>
      <c r="G6" s="68">
        <v>1100</v>
      </c>
      <c r="H6"/>
      <c r="I6" s="23" t="str">
        <f t="shared" si="1"/>
        <v>China</v>
      </c>
      <c r="J6" s="24">
        <f t="shared" si="2"/>
        <v>4.224250325945241E-3</v>
      </c>
      <c r="K6" s="24">
        <f t="shared" si="3"/>
        <v>4.076427567113911E-3</v>
      </c>
      <c r="L6" s="24">
        <f t="shared" si="4"/>
        <v>5.5024251226262573E-3</v>
      </c>
      <c r="M6" s="24">
        <f t="shared" si="5"/>
        <v>5.8131135984097722E-3</v>
      </c>
      <c r="N6" s="24">
        <f t="shared" si="6"/>
        <v>7.2304166944759619E-3</v>
      </c>
      <c r="O6" s="24">
        <f t="shared" si="7"/>
        <v>6.0751328244949354E-3</v>
      </c>
      <c r="P6"/>
    </row>
    <row r="7" spans="1:16" ht="15.6" customHeight="1" x14ac:dyDescent="0.25">
      <c r="A7" s="21" t="s">
        <v>31</v>
      </c>
      <c r="B7" s="68">
        <v>34760</v>
      </c>
      <c r="C7" s="68">
        <v>27439</v>
      </c>
      <c r="D7" s="68">
        <v>23289</v>
      </c>
      <c r="E7" s="68">
        <v>23310</v>
      </c>
      <c r="F7" s="68">
        <v>27500</v>
      </c>
      <c r="G7" s="68">
        <v>31000</v>
      </c>
      <c r="H7"/>
      <c r="I7" s="23" t="str">
        <f t="shared" si="1"/>
        <v>União Europeia</v>
      </c>
      <c r="J7" s="24">
        <f t="shared" si="2"/>
        <v>0.20141967260611329</v>
      </c>
      <c r="K7" s="24">
        <f t="shared" si="3"/>
        <v>0.14953622461769867</v>
      </c>
      <c r="L7" s="24">
        <f t="shared" si="4"/>
        <v>0.12763543693311047</v>
      </c>
      <c r="M7" s="24">
        <f t="shared" si="5"/>
        <v>0.13469550494923638</v>
      </c>
      <c r="N7" s="24">
        <f t="shared" si="6"/>
        <v>0.15295112238314534</v>
      </c>
      <c r="O7" s="24">
        <f t="shared" si="7"/>
        <v>0.17120828869031182</v>
      </c>
      <c r="P7"/>
    </row>
    <row r="8" spans="1:16" ht="15.6" customHeight="1" x14ac:dyDescent="0.25">
      <c r="A8" s="25" t="s">
        <v>32</v>
      </c>
      <c r="B8" s="68">
        <v>7600</v>
      </c>
      <c r="C8" s="68">
        <v>7250</v>
      </c>
      <c r="D8" s="68">
        <v>8600</v>
      </c>
      <c r="E8" s="68">
        <v>8300</v>
      </c>
      <c r="F8" s="68">
        <v>5200</v>
      </c>
      <c r="G8" s="68">
        <v>5200</v>
      </c>
      <c r="H8"/>
      <c r="I8" s="23" t="str">
        <f t="shared" si="1"/>
        <v>Cazaquistão</v>
      </c>
      <c r="J8" s="24">
        <f t="shared" si="2"/>
        <v>4.4038823699840648E-2</v>
      </c>
      <c r="K8" s="24">
        <f t="shared" si="3"/>
        <v>3.9510828691946331E-2</v>
      </c>
      <c r="L8" s="24">
        <f t="shared" si="4"/>
        <v>4.7132326747595432E-2</v>
      </c>
      <c r="M8" s="24">
        <f t="shared" si="5"/>
        <v>4.7961076408351004E-2</v>
      </c>
      <c r="N8" s="24">
        <f t="shared" si="6"/>
        <v>2.8921666777903848E-2</v>
      </c>
      <c r="O8" s="24">
        <f t="shared" si="7"/>
        <v>2.8718809715794241E-2</v>
      </c>
      <c r="P8"/>
    </row>
    <row r="9" spans="1:16" ht="15.6" customHeight="1" x14ac:dyDescent="0.25">
      <c r="A9" s="21" t="s">
        <v>33</v>
      </c>
      <c r="B9" s="68">
        <v>25543</v>
      </c>
      <c r="C9" s="68">
        <v>27809</v>
      </c>
      <c r="D9" s="68">
        <v>41419</v>
      </c>
      <c r="E9" s="68">
        <v>35845</v>
      </c>
      <c r="F9" s="68">
        <v>34000</v>
      </c>
      <c r="G9" s="68">
        <v>34000</v>
      </c>
      <c r="H9"/>
      <c r="I9" s="23" t="str">
        <f t="shared" si="1"/>
        <v>Russia</v>
      </c>
      <c r="J9" s="24">
        <f t="shared" si="2"/>
        <v>0.14801100970592496</v>
      </c>
      <c r="K9" s="24">
        <f t="shared" si="3"/>
        <v>0.15155263932335661</v>
      </c>
      <c r="L9" s="24">
        <f t="shared" si="4"/>
        <v>0.22699695832077385</v>
      </c>
      <c r="M9" s="24">
        <f t="shared" si="5"/>
        <v>0.20712828721172794</v>
      </c>
      <c r="N9" s="24">
        <f t="shared" si="6"/>
        <v>0.18910320585552515</v>
      </c>
      <c r="O9" s="24">
        <f t="shared" si="7"/>
        <v>0.18777683275711618</v>
      </c>
      <c r="P9"/>
    </row>
    <row r="10" spans="1:16" ht="15.6" customHeight="1" x14ac:dyDescent="0.25">
      <c r="A10" s="25" t="s">
        <v>34</v>
      </c>
      <c r="B10" s="68">
        <v>907</v>
      </c>
      <c r="C10" s="68">
        <v>1077</v>
      </c>
      <c r="D10" s="68">
        <v>840</v>
      </c>
      <c r="E10" s="68">
        <v>1078</v>
      </c>
      <c r="F10" s="68">
        <v>1200</v>
      </c>
      <c r="G10" s="68">
        <v>1200</v>
      </c>
      <c r="H10"/>
      <c r="I10" s="23" t="str">
        <f t="shared" si="1"/>
        <v>Sérvia</v>
      </c>
      <c r="J10" s="24">
        <f t="shared" si="2"/>
        <v>5.2556859336520354E-3</v>
      </c>
      <c r="K10" s="24">
        <f t="shared" si="3"/>
        <v>5.869401724307062E-3</v>
      </c>
      <c r="L10" s="24">
        <f t="shared" si="4"/>
        <v>4.6036226125558324E-3</v>
      </c>
      <c r="M10" s="24">
        <f t="shared" si="5"/>
        <v>6.2291614901448652E-3</v>
      </c>
      <c r="N10" s="24">
        <f t="shared" si="6"/>
        <v>6.6742307949008879E-3</v>
      </c>
      <c r="O10" s="24">
        <f t="shared" si="7"/>
        <v>6.6274176267217474E-3</v>
      </c>
      <c r="P10"/>
    </row>
    <row r="11" spans="1:16" ht="15.6" customHeight="1" x14ac:dyDescent="0.25">
      <c r="A11" s="21" t="s">
        <v>35</v>
      </c>
      <c r="B11" s="68">
        <v>5605</v>
      </c>
      <c r="C11" s="68">
        <v>6177</v>
      </c>
      <c r="D11" s="68">
        <v>6218</v>
      </c>
      <c r="E11" s="68">
        <v>6215</v>
      </c>
      <c r="F11" s="68">
        <v>6500</v>
      </c>
      <c r="G11" s="68">
        <v>6800</v>
      </c>
      <c r="H11"/>
      <c r="I11" s="23" t="str">
        <f t="shared" si="1"/>
        <v>Turquia</v>
      </c>
      <c r="J11" s="24">
        <f t="shared" si="2"/>
        <v>3.2478632478632481E-2</v>
      </c>
      <c r="K11" s="24">
        <f t="shared" si="3"/>
        <v>3.3663226045538272E-2</v>
      </c>
      <c r="L11" s="24">
        <f t="shared" si="4"/>
        <v>3.4077768339133535E-2</v>
      </c>
      <c r="M11" s="24">
        <f t="shared" si="5"/>
        <v>3.5913022876855605E-2</v>
      </c>
      <c r="N11" s="24">
        <f t="shared" si="6"/>
        <v>3.615208347237981E-2</v>
      </c>
      <c r="O11" s="24">
        <f t="shared" si="7"/>
        <v>3.755536655142324E-2</v>
      </c>
      <c r="P11"/>
    </row>
    <row r="12" spans="1:16" ht="15.6" customHeight="1" x14ac:dyDescent="0.25">
      <c r="A12" s="25" t="s">
        <v>36</v>
      </c>
      <c r="B12" s="68">
        <v>17431</v>
      </c>
      <c r="C12" s="68">
        <v>18107</v>
      </c>
      <c r="D12" s="68">
        <v>17775</v>
      </c>
      <c r="E12" s="68">
        <v>16019</v>
      </c>
      <c r="F12" s="68">
        <v>19500</v>
      </c>
      <c r="G12" s="68">
        <v>20500</v>
      </c>
      <c r="H12"/>
      <c r="I12" s="23" t="str">
        <f t="shared" si="1"/>
        <v>Ucrânia</v>
      </c>
      <c r="J12" s="24">
        <f t="shared" si="2"/>
        <v>0.10100535998841084</v>
      </c>
      <c r="K12" s="24">
        <f t="shared" si="3"/>
        <v>9.8678975879320299E-2</v>
      </c>
      <c r="L12" s="24">
        <f t="shared" si="4"/>
        <v>9.7415942783547524E-2</v>
      </c>
      <c r="M12" s="24">
        <f t="shared" si="5"/>
        <v>9.2564877468117437E-2</v>
      </c>
      <c r="N12" s="24">
        <f t="shared" si="6"/>
        <v>0.10845625041713942</v>
      </c>
      <c r="O12" s="24">
        <f t="shared" si="7"/>
        <v>0.11321838445649653</v>
      </c>
      <c r="P12"/>
    </row>
    <row r="13" spans="1:16" ht="15.6" customHeight="1" x14ac:dyDescent="0.25">
      <c r="A13" s="21" t="s">
        <v>37</v>
      </c>
      <c r="B13" s="68">
        <v>10918</v>
      </c>
      <c r="C13" s="68">
        <v>9768</v>
      </c>
      <c r="D13" s="68">
        <v>9381</v>
      </c>
      <c r="E13" s="68">
        <v>9094</v>
      </c>
      <c r="F13" s="68">
        <v>9596</v>
      </c>
      <c r="G13" s="68">
        <v>10731</v>
      </c>
      <c r="H13"/>
      <c r="I13" s="23" t="str">
        <f t="shared" si="1"/>
        <v>Outros</v>
      </c>
      <c r="J13" s="24">
        <f t="shared" si="2"/>
        <v>6.3265246994060553E-2</v>
      </c>
      <c r="K13" s="24">
        <f t="shared" si="3"/>
        <v>5.3233348229369898E-2</v>
      </c>
      <c r="L13" s="24">
        <f t="shared" si="4"/>
        <v>5.1412599676650315E-2</v>
      </c>
      <c r="M13" s="24">
        <f t="shared" si="5"/>
        <v>5.254916010331856E-2</v>
      </c>
      <c r="N13" s="24">
        <f t="shared" si="6"/>
        <v>5.3371598923224101E-2</v>
      </c>
      <c r="O13" s="24">
        <f t="shared" si="7"/>
        <v>5.9265682126959228E-2</v>
      </c>
      <c r="P13"/>
    </row>
    <row r="14" spans="1:16" ht="15.6" customHeight="1" x14ac:dyDescent="0.25">
      <c r="A14" s="27" t="s">
        <v>38</v>
      </c>
      <c r="B14" s="68">
        <v>150141</v>
      </c>
      <c r="C14" s="68">
        <v>152946</v>
      </c>
      <c r="D14" s="68">
        <v>159972</v>
      </c>
      <c r="E14" s="68">
        <v>147685</v>
      </c>
      <c r="F14" s="68">
        <v>153296</v>
      </c>
      <c r="G14" s="68">
        <v>155731</v>
      </c>
      <c r="H14"/>
      <c r="I14" s="28" t="str">
        <f t="shared" si="1"/>
        <v>Subtotal</v>
      </c>
      <c r="J14" s="24">
        <f t="shared" si="2"/>
        <v>0.87000434593654929</v>
      </c>
      <c r="K14" s="24">
        <f t="shared" si="3"/>
        <v>0.83352044208529974</v>
      </c>
      <c r="L14" s="24">
        <f t="shared" si="4"/>
        <v>0.87672704354259723</v>
      </c>
      <c r="M14" s="24">
        <f t="shared" si="5"/>
        <v>0.85338934570690583</v>
      </c>
      <c r="N14" s="24">
        <f t="shared" si="6"/>
        <v>0.85261073661260545</v>
      </c>
      <c r="O14" s="24">
        <f t="shared" si="7"/>
        <v>0.86007864535583711</v>
      </c>
      <c r="P14"/>
    </row>
    <row r="15" spans="1:16" ht="15.6" customHeight="1" x14ac:dyDescent="0.25">
      <c r="A15" s="29" t="s">
        <v>39</v>
      </c>
      <c r="B15" s="68">
        <v>21817</v>
      </c>
      <c r="C15" s="68">
        <v>29318</v>
      </c>
      <c r="D15" s="68">
        <v>23226</v>
      </c>
      <c r="E15" s="68">
        <v>26069</v>
      </c>
      <c r="F15" s="68">
        <v>26500</v>
      </c>
      <c r="G15" s="68">
        <v>26535</v>
      </c>
      <c r="H15"/>
      <c r="I15" s="28" t="str">
        <f t="shared" si="1"/>
        <v>Estados Unidos</v>
      </c>
      <c r="J15" s="24">
        <f t="shared" si="2"/>
        <v>0.1264203969288715</v>
      </c>
      <c r="K15" s="24">
        <f t="shared" si="3"/>
        <v>0.1597763414607562</v>
      </c>
      <c r="L15" s="24">
        <f t="shared" si="4"/>
        <v>0.12729016523716877</v>
      </c>
      <c r="M15" s="24">
        <f t="shared" si="5"/>
        <v>0.15063822902280752</v>
      </c>
      <c r="N15" s="24">
        <f t="shared" si="6"/>
        <v>0.14738926338739461</v>
      </c>
      <c r="O15" s="24">
        <f t="shared" si="7"/>
        <v>0.14654877227088464</v>
      </c>
      <c r="P15"/>
    </row>
    <row r="16" spans="1:16" ht="15.6" customHeight="1" x14ac:dyDescent="0.25">
      <c r="A16" s="27" t="s">
        <v>40</v>
      </c>
      <c r="B16" s="68">
        <v>172575</v>
      </c>
      <c r="C16" s="68">
        <v>183494</v>
      </c>
      <c r="D16" s="68">
        <v>182465</v>
      </c>
      <c r="E16" s="68">
        <v>173057</v>
      </c>
      <c r="F16" s="68">
        <v>179796</v>
      </c>
      <c r="G16" s="68">
        <v>181066</v>
      </c>
      <c r="H16"/>
      <c r="I16" s="28" t="str">
        <f t="shared" si="1"/>
        <v>Total Mundo</v>
      </c>
      <c r="J16" s="24">
        <f t="shared" si="2"/>
        <v>1</v>
      </c>
      <c r="K16" s="24">
        <f t="shared" si="3"/>
        <v>1</v>
      </c>
      <c r="L16" s="24">
        <f t="shared" si="4"/>
        <v>1</v>
      </c>
      <c r="M16" s="24">
        <f t="shared" si="5"/>
        <v>1</v>
      </c>
      <c r="N16" s="24">
        <f t="shared" si="6"/>
        <v>1</v>
      </c>
      <c r="O16" s="24">
        <f t="shared" si="7"/>
        <v>1</v>
      </c>
      <c r="P16"/>
    </row>
    <row r="17" spans="1:16" ht="15.6" customHeight="1" x14ac:dyDescent="0.25">
      <c r="A17" s="23"/>
      <c r="B17" s="68"/>
      <c r="C17" s="68"/>
      <c r="D17" s="68"/>
      <c r="E17" s="68"/>
      <c r="F17" s="68"/>
      <c r="G17" s="68"/>
      <c r="H17"/>
      <c r="I17"/>
      <c r="J17" s="30"/>
      <c r="K17"/>
      <c r="L17"/>
      <c r="M17"/>
      <c r="N17"/>
      <c r="O17"/>
      <c r="P17"/>
    </row>
    <row r="18" spans="1:16" ht="15.6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.6" customHeight="1" x14ac:dyDescent="0.25">
      <c r="A19" s="71" t="s">
        <v>41</v>
      </c>
      <c r="B19" s="71"/>
      <c r="C19" s="71"/>
      <c r="D19" s="71"/>
      <c r="E19" s="71"/>
      <c r="F19" s="3"/>
      <c r="G19" s="3"/>
      <c r="H19"/>
      <c r="I19" s="71" t="s">
        <v>42</v>
      </c>
      <c r="J19" s="71"/>
      <c r="K19" s="71"/>
      <c r="L19" s="71"/>
      <c r="M19" s="71"/>
      <c r="N19" s="71"/>
      <c r="O19" s="71"/>
      <c r="P19"/>
    </row>
    <row r="20" spans="1:16" ht="25.5" customHeight="1" x14ac:dyDescent="0.25">
      <c r="A20" s="19" t="s">
        <v>22</v>
      </c>
      <c r="B20" s="20" t="str">
        <f t="shared" ref="B20:G20" si="8">B2</f>
        <v>2015/16</v>
      </c>
      <c r="C20" s="20" t="str">
        <f t="shared" si="8"/>
        <v>2016/17</v>
      </c>
      <c r="D20" s="20" t="str">
        <f t="shared" si="8"/>
        <v>2017/18</v>
      </c>
      <c r="E20" s="20" t="str">
        <f t="shared" si="8"/>
        <v>2018/19</v>
      </c>
      <c r="F20" s="20" t="str">
        <f t="shared" si="8"/>
        <v>2019/20 Set</v>
      </c>
      <c r="G20" s="20" t="str">
        <f t="shared" si="8"/>
        <v>2019/20 Dez</v>
      </c>
      <c r="H20"/>
      <c r="I20" s="19" t="s">
        <v>22</v>
      </c>
      <c r="J20" s="20" t="str">
        <f t="shared" ref="J20:O20" si="9">J2</f>
        <v>2015/16</v>
      </c>
      <c r="K20" s="20" t="str">
        <f t="shared" si="9"/>
        <v>2016/17</v>
      </c>
      <c r="L20" s="20" t="str">
        <f t="shared" si="9"/>
        <v>2017/18</v>
      </c>
      <c r="M20" s="20" t="str">
        <f t="shared" si="9"/>
        <v>2018/19</v>
      </c>
      <c r="N20" s="20" t="str">
        <f t="shared" si="9"/>
        <v>2019/20 Set</v>
      </c>
      <c r="O20" s="20" t="str">
        <f t="shared" si="9"/>
        <v>2019/20 Dez</v>
      </c>
      <c r="P20"/>
    </row>
    <row r="21" spans="1:16" ht="15.6" customHeight="1" x14ac:dyDescent="0.25">
      <c r="A21" s="23" t="s">
        <v>43</v>
      </c>
      <c r="B21" s="68">
        <v>2700</v>
      </c>
      <c r="C21" s="68">
        <v>2700</v>
      </c>
      <c r="D21" s="68">
        <v>3300</v>
      </c>
      <c r="E21" s="68">
        <v>3700</v>
      </c>
      <c r="F21" s="68">
        <v>3000</v>
      </c>
      <c r="G21" s="68">
        <v>3000</v>
      </c>
      <c r="H21" s="31"/>
      <c r="I21" s="23" t="str">
        <f t="shared" ref="I21:I50" si="10">A21</f>
        <v>Afeganistão</v>
      </c>
      <c r="J21" s="24">
        <f t="shared" ref="J21:J32" si="11">B21/$B$50</f>
        <v>1.5701508507891461E-2</v>
      </c>
      <c r="K21" s="24">
        <f t="shared" ref="K21:K50" si="12">C21/$C$50</f>
        <v>1.4813676864328666E-2</v>
      </c>
      <c r="L21" s="24">
        <f t="shared" ref="L21:L32" si="13">D21/$D$50</f>
        <v>1.8013297088396163E-2</v>
      </c>
      <c r="M21" s="24">
        <f t="shared" ref="M21:M50" si="14">E21/$E$50</f>
        <v>2.1294473796286705E-2</v>
      </c>
      <c r="N21" s="24">
        <f t="shared" ref="N21:N50" si="15">F21/$F$50</f>
        <v>1.6474826465161234E-2</v>
      </c>
      <c r="O21" s="24">
        <f t="shared" ref="O21:O50" si="16">G21/$G$50</f>
        <v>1.6835583689686521E-2</v>
      </c>
      <c r="P21"/>
    </row>
    <row r="22" spans="1:16" ht="15.6" customHeight="1" x14ac:dyDescent="0.25">
      <c r="A22" s="23" t="s">
        <v>44</v>
      </c>
      <c r="B22" s="69">
        <v>8153</v>
      </c>
      <c r="C22" s="69">
        <v>8414</v>
      </c>
      <c r="D22" s="69">
        <v>8172</v>
      </c>
      <c r="E22" s="69">
        <v>7515</v>
      </c>
      <c r="F22" s="69">
        <v>7000</v>
      </c>
      <c r="G22" s="69">
        <v>7000</v>
      </c>
      <c r="H22" s="31"/>
      <c r="I22" s="23" t="str">
        <f t="shared" si="10"/>
        <v>Argélia</v>
      </c>
      <c r="J22" s="24">
        <f t="shared" si="11"/>
        <v>4.7412740320310773E-2</v>
      </c>
      <c r="K22" s="24">
        <f t="shared" si="12"/>
        <v>4.6163806346837553E-2</v>
      </c>
      <c r="L22" s="24">
        <f t="shared" si="13"/>
        <v>4.4607473880719221E-2</v>
      </c>
      <c r="M22" s="24">
        <f t="shared" si="14"/>
        <v>4.3250802859214753E-2</v>
      </c>
      <c r="N22" s="24">
        <f t="shared" si="15"/>
        <v>3.8441261752042877E-2</v>
      </c>
      <c r="O22" s="24">
        <f t="shared" si="16"/>
        <v>3.928302860926855E-2</v>
      </c>
      <c r="P22"/>
    </row>
    <row r="23" spans="1:16" ht="15.6" customHeight="1" x14ac:dyDescent="0.25">
      <c r="A23" s="23" t="s">
        <v>45</v>
      </c>
      <c r="B23" s="68">
        <v>4720</v>
      </c>
      <c r="C23" s="68">
        <v>5556</v>
      </c>
      <c r="D23" s="68">
        <v>6154</v>
      </c>
      <c r="E23" s="68">
        <v>5000</v>
      </c>
      <c r="F23" s="68">
        <v>6500</v>
      </c>
      <c r="G23" s="68">
        <v>6000</v>
      </c>
      <c r="H23" s="31"/>
      <c r="I23" s="23" t="str">
        <f t="shared" si="10"/>
        <v>Bangladesh</v>
      </c>
      <c r="J23" s="24">
        <f t="shared" si="11"/>
        <v>2.7448563021202851E-2</v>
      </c>
      <c r="K23" s="24">
        <f t="shared" si="12"/>
        <v>3.0483255058596323E-2</v>
      </c>
      <c r="L23" s="24">
        <f t="shared" si="13"/>
        <v>3.3592069782421206E-2</v>
      </c>
      <c r="M23" s="24">
        <f t="shared" si="14"/>
        <v>2.8776315940927978E-2</v>
      </c>
      <c r="N23" s="24">
        <f t="shared" si="15"/>
        <v>3.5695457341182672E-2</v>
      </c>
      <c r="O23" s="24">
        <f t="shared" si="16"/>
        <v>3.3671167379373042E-2</v>
      </c>
      <c r="P23"/>
    </row>
    <row r="24" spans="1:16" ht="15.6" customHeight="1" x14ac:dyDescent="0.25">
      <c r="A24" s="23" t="s">
        <v>46</v>
      </c>
      <c r="B24" s="69">
        <v>6745</v>
      </c>
      <c r="C24" s="69">
        <v>7349</v>
      </c>
      <c r="D24" s="69">
        <v>7021</v>
      </c>
      <c r="E24" s="69">
        <v>7020</v>
      </c>
      <c r="F24" s="69">
        <v>7500</v>
      </c>
      <c r="G24" s="69">
        <v>7700</v>
      </c>
      <c r="H24" s="31"/>
      <c r="I24" s="23" t="str">
        <f t="shared" si="10"/>
        <v>Brasil</v>
      </c>
      <c r="J24" s="24">
        <f t="shared" si="11"/>
        <v>3.9224694402121452E-2</v>
      </c>
      <c r="K24" s="24">
        <f t="shared" si="12"/>
        <v>4.0320633805907911E-2</v>
      </c>
      <c r="L24" s="24">
        <f t="shared" si="13"/>
        <v>3.8324654199281653E-2</v>
      </c>
      <c r="M24" s="24">
        <f t="shared" si="14"/>
        <v>4.0401947581062879E-2</v>
      </c>
      <c r="N24" s="24">
        <f t="shared" si="15"/>
        <v>4.1187066162903081E-2</v>
      </c>
      <c r="O24" s="24">
        <f t="shared" si="16"/>
        <v>4.3211331470195402E-2</v>
      </c>
      <c r="P24"/>
    </row>
    <row r="25" spans="1:16" ht="15.6" customHeight="1" x14ac:dyDescent="0.25">
      <c r="A25" s="23" t="s">
        <v>30</v>
      </c>
      <c r="B25" s="68">
        <v>3476</v>
      </c>
      <c r="C25" s="68">
        <v>4410</v>
      </c>
      <c r="D25" s="68">
        <v>3937</v>
      </c>
      <c r="E25" s="68">
        <v>3145</v>
      </c>
      <c r="F25" s="68">
        <v>3500</v>
      </c>
      <c r="G25" s="68">
        <v>3200</v>
      </c>
      <c r="H25" s="31"/>
      <c r="I25" s="23" t="str">
        <f t="shared" si="10"/>
        <v>China</v>
      </c>
      <c r="J25" s="24">
        <f t="shared" si="11"/>
        <v>2.0214238360529897E-2</v>
      </c>
      <c r="K25" s="24">
        <f t="shared" si="12"/>
        <v>2.419567221173682E-2</v>
      </c>
      <c r="L25" s="24">
        <f t="shared" si="13"/>
        <v>2.1490409283944148E-2</v>
      </c>
      <c r="M25" s="24">
        <f t="shared" si="14"/>
        <v>1.8100302726843698E-2</v>
      </c>
      <c r="N25" s="24">
        <f t="shared" si="15"/>
        <v>1.9220630876021438E-2</v>
      </c>
      <c r="O25" s="24">
        <f t="shared" si="16"/>
        <v>1.7957955935665623E-2</v>
      </c>
      <c r="P25"/>
    </row>
    <row r="26" spans="1:16" ht="15.6" customHeight="1" x14ac:dyDescent="0.25">
      <c r="A26" s="23" t="s">
        <v>47</v>
      </c>
      <c r="B26" s="69">
        <v>2032</v>
      </c>
      <c r="C26" s="69">
        <v>2110</v>
      </c>
      <c r="D26" s="69">
        <v>1957</v>
      </c>
      <c r="E26" s="69">
        <v>1703</v>
      </c>
      <c r="F26" s="69">
        <v>2000</v>
      </c>
      <c r="G26" s="69">
        <v>2000</v>
      </c>
      <c r="H26" s="31"/>
      <c r="I26" s="23" t="str">
        <f t="shared" si="10"/>
        <v>Colombia</v>
      </c>
      <c r="J26" s="24">
        <f t="shared" si="11"/>
        <v>1.1816838995568686E-2</v>
      </c>
      <c r="K26" s="24">
        <f t="shared" si="12"/>
        <v>1.1576614142123513E-2</v>
      </c>
      <c r="L26" s="24">
        <f t="shared" si="13"/>
        <v>1.068243103090645E-2</v>
      </c>
      <c r="M26" s="24">
        <f t="shared" si="14"/>
        <v>9.80121320948007E-3</v>
      </c>
      <c r="N26" s="24">
        <f t="shared" si="15"/>
        <v>1.0983217643440823E-2</v>
      </c>
      <c r="O26" s="24">
        <f t="shared" si="16"/>
        <v>1.1223722459791015E-2</v>
      </c>
      <c r="P26"/>
    </row>
    <row r="27" spans="1:16" ht="15.6" customHeight="1" x14ac:dyDescent="0.25">
      <c r="A27" s="23" t="s">
        <v>48</v>
      </c>
      <c r="B27" s="68">
        <v>11925</v>
      </c>
      <c r="C27" s="68">
        <v>11175</v>
      </c>
      <c r="D27" s="68">
        <v>12407</v>
      </c>
      <c r="E27" s="68">
        <v>12347</v>
      </c>
      <c r="F27" s="68">
        <v>12500</v>
      </c>
      <c r="G27" s="68">
        <v>12500</v>
      </c>
      <c r="H27" s="31"/>
      <c r="I27" s="23" t="str">
        <f t="shared" si="10"/>
        <v>Egito</v>
      </c>
      <c r="J27" s="24">
        <f t="shared" si="11"/>
        <v>6.934832924318729E-2</v>
      </c>
      <c r="K27" s="24">
        <f t="shared" si="12"/>
        <v>6.1312162577360316E-2</v>
      </c>
      <c r="L27" s="24">
        <f t="shared" si="13"/>
        <v>6.7724538477494295E-2</v>
      </c>
      <c r="M27" s="24">
        <f t="shared" si="14"/>
        <v>7.1060234584527551E-2</v>
      </c>
      <c r="N27" s="24">
        <f t="shared" si="15"/>
        <v>6.8645110271505147E-2</v>
      </c>
      <c r="O27" s="24">
        <f t="shared" si="16"/>
        <v>7.0148265373693841E-2</v>
      </c>
      <c r="P27"/>
    </row>
    <row r="28" spans="1:16" ht="15.6" customHeight="1" x14ac:dyDescent="0.25">
      <c r="A28" s="23" t="s">
        <v>49</v>
      </c>
      <c r="B28" s="69">
        <v>6928</v>
      </c>
      <c r="C28" s="69">
        <v>5299</v>
      </c>
      <c r="D28" s="69">
        <v>5824</v>
      </c>
      <c r="E28" s="69">
        <v>5762</v>
      </c>
      <c r="F28" s="69">
        <v>5500</v>
      </c>
      <c r="G28" s="69">
        <v>5300</v>
      </c>
      <c r="H28" s="31"/>
      <c r="I28" s="23" t="str">
        <f t="shared" si="10"/>
        <v>União Européia</v>
      </c>
      <c r="J28" s="24">
        <f t="shared" si="11"/>
        <v>4.02889077565452E-2</v>
      </c>
      <c r="K28" s="24">
        <f t="shared" si="12"/>
        <v>2.9073212482991703E-2</v>
      </c>
      <c r="L28" s="24">
        <f t="shared" si="13"/>
        <v>3.179074007358159E-2</v>
      </c>
      <c r="M28" s="24">
        <f t="shared" si="14"/>
        <v>3.3161826490325404E-2</v>
      </c>
      <c r="N28" s="24">
        <f t="shared" si="15"/>
        <v>3.0203848519462263E-2</v>
      </c>
      <c r="O28" s="24">
        <f t="shared" si="16"/>
        <v>2.974286451844619E-2</v>
      </c>
      <c r="P28"/>
    </row>
    <row r="29" spans="1:16" ht="15.6" customHeight="1" x14ac:dyDescent="0.25">
      <c r="A29" s="23" t="s">
        <v>50</v>
      </c>
      <c r="B29" s="68">
        <v>10045</v>
      </c>
      <c r="C29" s="68">
        <v>10176</v>
      </c>
      <c r="D29" s="68">
        <v>10516</v>
      </c>
      <c r="E29" s="68">
        <v>10780</v>
      </c>
      <c r="F29" s="68">
        <v>11500</v>
      </c>
      <c r="G29" s="68">
        <v>11000</v>
      </c>
      <c r="H29" s="31"/>
      <c r="I29" s="23" t="str">
        <f t="shared" si="10"/>
        <v>Indonesia</v>
      </c>
      <c r="J29" s="24">
        <f t="shared" si="11"/>
        <v>5.8415427022877678E-2</v>
      </c>
      <c r="K29" s="24">
        <f t="shared" si="12"/>
        <v>5.5831102137558708E-2</v>
      </c>
      <c r="L29" s="24">
        <f t="shared" si="13"/>
        <v>5.7402373388355771E-2</v>
      </c>
      <c r="M29" s="24">
        <f t="shared" si="14"/>
        <v>6.2041737168640719E-2</v>
      </c>
      <c r="N29" s="24">
        <f t="shared" si="15"/>
        <v>6.3153501449784724E-2</v>
      </c>
      <c r="O29" s="24">
        <f t="shared" si="16"/>
        <v>6.1730473528850575E-2</v>
      </c>
      <c r="P29"/>
    </row>
    <row r="30" spans="1:16" ht="15.6" customHeight="1" x14ac:dyDescent="0.25">
      <c r="A30" s="23" t="s">
        <v>51</v>
      </c>
      <c r="B30" s="69">
        <v>2218</v>
      </c>
      <c r="C30" s="69">
        <v>2446</v>
      </c>
      <c r="D30" s="69">
        <v>4108</v>
      </c>
      <c r="E30" s="69">
        <v>3863</v>
      </c>
      <c r="F30" s="69">
        <v>3200</v>
      </c>
      <c r="G30" s="69">
        <v>3000</v>
      </c>
      <c r="H30" s="31"/>
      <c r="I30" s="23" t="str">
        <f t="shared" si="10"/>
        <v>Iraque</v>
      </c>
      <c r="J30" s="24">
        <f t="shared" si="11"/>
        <v>1.2898498470556763E-2</v>
      </c>
      <c r="K30" s="24">
        <f t="shared" si="12"/>
        <v>1.3420093929684414E-2</v>
      </c>
      <c r="L30" s="24">
        <f t="shared" si="13"/>
        <v>2.2423825587615586E-2</v>
      </c>
      <c r="M30" s="24">
        <f t="shared" si="14"/>
        <v>2.2232581695960957E-2</v>
      </c>
      <c r="N30" s="24">
        <f t="shared" si="15"/>
        <v>1.7573148229505314E-2</v>
      </c>
      <c r="O30" s="24">
        <f t="shared" si="16"/>
        <v>1.6835583689686521E-2</v>
      </c>
      <c r="P30"/>
    </row>
    <row r="31" spans="1:16" ht="15.6" customHeight="1" x14ac:dyDescent="0.25">
      <c r="A31" s="23" t="s">
        <v>52</v>
      </c>
      <c r="B31" s="68">
        <v>5715</v>
      </c>
      <c r="C31" s="68">
        <v>5911</v>
      </c>
      <c r="D31" s="68">
        <v>5876</v>
      </c>
      <c r="E31" s="68">
        <v>5726</v>
      </c>
      <c r="F31" s="68">
        <v>5900</v>
      </c>
      <c r="G31" s="68">
        <v>5900</v>
      </c>
      <c r="H31" s="31"/>
      <c r="I31" s="23" t="str">
        <f t="shared" si="10"/>
        <v>Japão</v>
      </c>
      <c r="J31" s="24">
        <f t="shared" si="11"/>
        <v>3.3234859675036928E-2</v>
      </c>
      <c r="K31" s="24">
        <f t="shared" si="12"/>
        <v>3.2430979238906199E-2</v>
      </c>
      <c r="L31" s="24">
        <f t="shared" si="13"/>
        <v>3.2074585967095712E-2</v>
      </c>
      <c r="M31" s="24">
        <f t="shared" si="14"/>
        <v>3.2954637015550722E-2</v>
      </c>
      <c r="N31" s="24">
        <f t="shared" si="15"/>
        <v>3.2400492048150424E-2</v>
      </c>
      <c r="O31" s="24">
        <f t="shared" si="16"/>
        <v>3.3109981256383494E-2</v>
      </c>
      <c r="P31"/>
    </row>
    <row r="32" spans="1:16" ht="15.6" customHeight="1" x14ac:dyDescent="0.25">
      <c r="A32" s="23" t="s">
        <v>53</v>
      </c>
      <c r="B32" s="69">
        <v>1634</v>
      </c>
      <c r="C32" s="69">
        <v>1774</v>
      </c>
      <c r="D32" s="69">
        <v>2157</v>
      </c>
      <c r="E32" s="69">
        <v>1700</v>
      </c>
      <c r="F32" s="69">
        <v>2100</v>
      </c>
      <c r="G32" s="69">
        <v>2300</v>
      </c>
      <c r="H32" s="31"/>
      <c r="I32" s="23" t="str">
        <f t="shared" si="10"/>
        <v>Quenia</v>
      </c>
      <c r="J32" s="24">
        <f t="shared" si="11"/>
        <v>9.5023203340350547E-3</v>
      </c>
      <c r="K32" s="24">
        <f t="shared" si="12"/>
        <v>9.7331343545626128E-3</v>
      </c>
      <c r="L32" s="24">
        <f t="shared" si="13"/>
        <v>1.1774146005960764E-2</v>
      </c>
      <c r="M32" s="24">
        <f t="shared" si="14"/>
        <v>9.7839474199155133E-3</v>
      </c>
      <c r="N32" s="24">
        <f t="shared" si="15"/>
        <v>1.1532378525612863E-2</v>
      </c>
      <c r="O32" s="24">
        <f t="shared" si="16"/>
        <v>1.2907280828759667E-2</v>
      </c>
      <c r="P32"/>
    </row>
    <row r="33" spans="1:16" ht="15.6" customHeight="1" x14ac:dyDescent="0.25">
      <c r="A33" s="23" t="s">
        <v>54</v>
      </c>
      <c r="B33" s="68">
        <v>4420</v>
      </c>
      <c r="C33" s="68">
        <v>4667</v>
      </c>
      <c r="D33" s="68">
        <v>4269</v>
      </c>
      <c r="E33" s="68">
        <v>3908</v>
      </c>
      <c r="F33" s="68">
        <v>4100</v>
      </c>
      <c r="G33" s="68">
        <v>4100</v>
      </c>
      <c r="H33" s="31"/>
      <c r="I33" s="23" t="str">
        <f t="shared" si="10"/>
        <v>Coréia do Sul</v>
      </c>
      <c r="J33" s="24">
        <v>2.8474685385677202E-2</v>
      </c>
      <c r="K33" s="24">
        <f t="shared" si="12"/>
        <v>2.560571478734144E-2</v>
      </c>
      <c r="L33" s="24">
        <v>3.0936646850202799E-2</v>
      </c>
      <c r="M33" s="24">
        <f t="shared" si="14"/>
        <v>2.2491568539429307E-2</v>
      </c>
      <c r="N33" s="24">
        <f t="shared" si="15"/>
        <v>2.2515596169053687E-2</v>
      </c>
      <c r="O33" s="24">
        <f t="shared" si="16"/>
        <v>2.300863104257158E-2</v>
      </c>
      <c r="P33"/>
    </row>
    <row r="34" spans="1:16" ht="15.6" customHeight="1" x14ac:dyDescent="0.25">
      <c r="A34" s="23" t="s">
        <v>55</v>
      </c>
      <c r="B34" s="69">
        <v>4805</v>
      </c>
      <c r="C34" s="69">
        <v>5370</v>
      </c>
      <c r="D34" s="69">
        <v>5245</v>
      </c>
      <c r="E34" s="69">
        <v>4861</v>
      </c>
      <c r="F34" s="69">
        <v>5500</v>
      </c>
      <c r="G34" s="69">
        <v>5200</v>
      </c>
      <c r="H34" s="31"/>
      <c r="I34" s="23" t="str">
        <f t="shared" si="10"/>
        <v>Mexico</v>
      </c>
      <c r="J34" s="24">
        <v>1.05232532947068E-2</v>
      </c>
      <c r="K34" s="24">
        <f t="shared" si="12"/>
        <v>2.9462757319053682E-2</v>
      </c>
      <c r="L34" s="24">
        <v>1.2119511137192901E-2</v>
      </c>
      <c r="M34" s="24">
        <f t="shared" si="14"/>
        <v>2.797633435777018E-2</v>
      </c>
      <c r="N34" s="24">
        <f t="shared" si="15"/>
        <v>3.0203848519462263E-2</v>
      </c>
      <c r="O34" s="24">
        <f t="shared" si="16"/>
        <v>2.9181678395456639E-2</v>
      </c>
      <c r="P34"/>
    </row>
    <row r="35" spans="1:16" ht="15.6" customHeight="1" x14ac:dyDescent="0.25">
      <c r="A35" s="23" t="s">
        <v>56</v>
      </c>
      <c r="B35" s="68">
        <v>4496</v>
      </c>
      <c r="C35" s="68">
        <v>5344</v>
      </c>
      <c r="D35" s="68">
        <v>3672</v>
      </c>
      <c r="E35" s="68">
        <v>3724</v>
      </c>
      <c r="F35" s="68">
        <v>4800</v>
      </c>
      <c r="G35" s="68">
        <v>4800</v>
      </c>
      <c r="H35" s="31"/>
      <c r="I35" s="23" t="str">
        <f t="shared" si="10"/>
        <v>Maroccos</v>
      </c>
      <c r="J35" s="24">
        <v>2.72366555863E-2</v>
      </c>
      <c r="K35" s="24">
        <f t="shared" si="12"/>
        <v>2.9320107097397182E-2</v>
      </c>
      <c r="L35" s="24">
        <v>2.8066236317709801E-2</v>
      </c>
      <c r="M35" s="24">
        <f t="shared" si="14"/>
        <v>2.1432600112803159E-2</v>
      </c>
      <c r="N35" s="24">
        <f t="shared" si="15"/>
        <v>2.6359722344257975E-2</v>
      </c>
      <c r="O35" s="24">
        <f t="shared" si="16"/>
        <v>2.6936933903498435E-2</v>
      </c>
      <c r="P35"/>
    </row>
    <row r="36" spans="1:16" ht="15.6" customHeight="1" x14ac:dyDescent="0.25">
      <c r="A36" s="23" t="s">
        <v>57</v>
      </c>
      <c r="B36" s="69">
        <v>4410</v>
      </c>
      <c r="C36" s="69">
        <v>4972</v>
      </c>
      <c r="D36" s="69">
        <v>5085</v>
      </c>
      <c r="E36" s="69">
        <v>4585</v>
      </c>
      <c r="F36" s="69">
        <v>5100</v>
      </c>
      <c r="G36" s="69">
        <v>5100</v>
      </c>
      <c r="H36" s="31"/>
      <c r="I36" s="23" t="str">
        <f t="shared" si="10"/>
        <v>Nigéria</v>
      </c>
      <c r="J36" s="24">
        <v>2.1975028938946602E-2</v>
      </c>
      <c r="K36" s="24">
        <f t="shared" si="12"/>
        <v>2.72791116183119E-2</v>
      </c>
      <c r="L36" s="24">
        <v>2.4239022274385701E-2</v>
      </c>
      <c r="M36" s="24">
        <f t="shared" si="14"/>
        <v>2.6387881717830956E-2</v>
      </c>
      <c r="N36" s="24">
        <f t="shared" si="15"/>
        <v>2.8007204990774096E-2</v>
      </c>
      <c r="O36" s="24">
        <f t="shared" si="16"/>
        <v>2.8620492272467088E-2</v>
      </c>
      <c r="P36"/>
    </row>
    <row r="37" spans="1:16" ht="15.6" customHeight="1" x14ac:dyDescent="0.25">
      <c r="A37" s="23" t="s">
        <v>58</v>
      </c>
      <c r="B37" s="68">
        <v>1879</v>
      </c>
      <c r="C37" s="68">
        <v>1961</v>
      </c>
      <c r="D37" s="68">
        <v>2030</v>
      </c>
      <c r="E37" s="68">
        <v>2109</v>
      </c>
      <c r="F37" s="68">
        <v>2100</v>
      </c>
      <c r="G37" s="68">
        <v>2100</v>
      </c>
      <c r="H37" s="31"/>
      <c r="I37" s="23" t="str">
        <f t="shared" si="10"/>
        <v>Peru</v>
      </c>
      <c r="J37" s="24">
        <v>2.1975028938946602E-2</v>
      </c>
      <c r="K37" s="24">
        <f t="shared" si="12"/>
        <v>1.0759118641092042E-2</v>
      </c>
      <c r="L37" s="24">
        <v>2.4239022274385701E-2</v>
      </c>
      <c r="M37" s="24">
        <f t="shared" si="14"/>
        <v>1.2137850063883421E-2</v>
      </c>
      <c r="N37" s="24">
        <f t="shared" si="15"/>
        <v>1.1532378525612863E-2</v>
      </c>
      <c r="O37" s="24">
        <f t="shared" si="16"/>
        <v>1.1784908582780565E-2</v>
      </c>
      <c r="P37"/>
    </row>
    <row r="38" spans="1:16" ht="15.6" customHeight="1" x14ac:dyDescent="0.25">
      <c r="A38" s="23" t="s">
        <v>59</v>
      </c>
      <c r="B38" s="69">
        <v>4918</v>
      </c>
      <c r="C38" s="69">
        <v>5704</v>
      </c>
      <c r="D38" s="69">
        <v>5987</v>
      </c>
      <c r="E38" s="69">
        <v>7545</v>
      </c>
      <c r="F38" s="69">
        <v>7400</v>
      </c>
      <c r="G38" s="69">
        <v>7300</v>
      </c>
      <c r="H38" s="31"/>
      <c r="I38" s="23" t="str">
        <f t="shared" si="10"/>
        <v>Filipinas</v>
      </c>
      <c r="J38" s="24">
        <v>1.05232532947068E-2</v>
      </c>
      <c r="K38" s="24">
        <f t="shared" si="12"/>
        <v>3.1295264012641003E-2</v>
      </c>
      <c r="L38" s="24">
        <v>1.1800576633582501E-2</v>
      </c>
      <c r="M38" s="24">
        <f t="shared" si="14"/>
        <v>4.3423460754860317E-2</v>
      </c>
      <c r="N38" s="24">
        <f t="shared" si="15"/>
        <v>4.0637905280731045E-2</v>
      </c>
      <c r="O38" s="24">
        <f t="shared" si="16"/>
        <v>4.0966586978237199E-2</v>
      </c>
      <c r="P38"/>
    </row>
    <row r="39" spans="1:16" ht="15.6" customHeight="1" x14ac:dyDescent="0.25">
      <c r="A39" s="23" t="s">
        <v>60</v>
      </c>
      <c r="B39" s="68">
        <v>2931</v>
      </c>
      <c r="C39" s="68">
        <v>3716</v>
      </c>
      <c r="D39" s="68">
        <v>3440</v>
      </c>
      <c r="E39" s="68">
        <v>2888</v>
      </c>
      <c r="F39" s="68">
        <v>3200</v>
      </c>
      <c r="G39" s="68">
        <v>3200</v>
      </c>
      <c r="H39" s="31"/>
      <c r="I39" s="23" t="str">
        <f t="shared" si="10"/>
        <v>Arábia Saudita</v>
      </c>
      <c r="J39" s="24">
        <v>1.60943873919045E-2</v>
      </c>
      <c r="K39" s="24">
        <f t="shared" si="12"/>
        <v>2.0388008602905676E-2</v>
      </c>
      <c r="L39" s="24">
        <v>1.7860332202178999E-2</v>
      </c>
      <c r="M39" s="24">
        <f t="shared" si="14"/>
        <v>1.6621200087480002E-2</v>
      </c>
      <c r="N39" s="24">
        <f t="shared" si="15"/>
        <v>1.7573148229505314E-2</v>
      </c>
      <c r="O39" s="24">
        <f t="shared" si="16"/>
        <v>1.7957955935665623E-2</v>
      </c>
      <c r="P39"/>
    </row>
    <row r="40" spans="1:16" ht="15.6" customHeight="1" x14ac:dyDescent="0.25">
      <c r="A40" s="23" t="s">
        <v>61</v>
      </c>
      <c r="B40" s="69">
        <v>2021</v>
      </c>
      <c r="C40" s="69">
        <v>2458</v>
      </c>
      <c r="D40" s="69">
        <v>2578</v>
      </c>
      <c r="E40" s="69">
        <v>2220</v>
      </c>
      <c r="F40" s="69">
        <v>2600</v>
      </c>
      <c r="G40" s="69">
        <v>2600</v>
      </c>
      <c r="H40" s="31"/>
      <c r="I40" s="23" t="str">
        <f t="shared" si="10"/>
        <v>Sudão</v>
      </c>
      <c r="J40" s="24">
        <v>1.67134022915932E-2</v>
      </c>
      <c r="K40" s="24">
        <f t="shared" si="12"/>
        <v>1.3485932493525874E-2</v>
      </c>
      <c r="L40" s="24">
        <v>1.40331181588549E-2</v>
      </c>
      <c r="M40" s="24">
        <f t="shared" si="14"/>
        <v>1.2776684277772022E-2</v>
      </c>
      <c r="N40" s="24">
        <f t="shared" si="15"/>
        <v>1.427818293647307E-2</v>
      </c>
      <c r="O40" s="24">
        <f t="shared" si="16"/>
        <v>1.4590839197728319E-2</v>
      </c>
      <c r="P40"/>
    </row>
    <row r="41" spans="1:16" ht="15.6" customHeight="1" x14ac:dyDescent="0.25">
      <c r="A41" s="23" t="s">
        <v>62</v>
      </c>
      <c r="B41" s="68">
        <v>4691</v>
      </c>
      <c r="C41" s="68">
        <v>4064</v>
      </c>
      <c r="D41" s="68">
        <v>3173</v>
      </c>
      <c r="E41" s="68">
        <v>2899</v>
      </c>
      <c r="F41" s="68">
        <v>3100</v>
      </c>
      <c r="G41" s="68">
        <v>3100</v>
      </c>
      <c r="H41" s="31"/>
      <c r="I41" s="23" t="str">
        <f t="shared" si="10"/>
        <v>Tailândia</v>
      </c>
      <c r="J41" s="24">
        <f t="shared" ref="J41:J50" si="17">B41/$B$50</f>
        <v>2.7279917189081054E-2</v>
      </c>
      <c r="K41" s="24">
        <f t="shared" si="12"/>
        <v>2.2297326954308038E-2</v>
      </c>
      <c r="L41" s="24">
        <f t="shared" ref="L41:L50" si="18">D41/$D$50</f>
        <v>1.7320058079236672E-2</v>
      </c>
      <c r="M41" s="24">
        <f t="shared" si="14"/>
        <v>1.6684507982550043E-2</v>
      </c>
      <c r="N41" s="24">
        <f t="shared" si="15"/>
        <v>1.7023987347333274E-2</v>
      </c>
      <c r="O41" s="24">
        <f t="shared" si="16"/>
        <v>1.7396769812676072E-2</v>
      </c>
      <c r="P41"/>
    </row>
    <row r="42" spans="1:16" ht="15.6" customHeight="1" x14ac:dyDescent="0.25">
      <c r="A42" s="23" t="s">
        <v>35</v>
      </c>
      <c r="B42" s="69">
        <v>3979</v>
      </c>
      <c r="C42" s="69">
        <v>4553</v>
      </c>
      <c r="D42" s="69">
        <v>5916</v>
      </c>
      <c r="E42" s="69">
        <v>6491</v>
      </c>
      <c r="F42" s="69">
        <v>6000</v>
      </c>
      <c r="G42" s="69">
        <v>7800</v>
      </c>
      <c r="H42" s="31"/>
      <c r="I42" s="23" t="str">
        <f t="shared" si="10"/>
        <v>Turquia</v>
      </c>
      <c r="J42" s="24">
        <f t="shared" si="17"/>
        <v>2.3139371241814862E-2</v>
      </c>
      <c r="K42" s="24">
        <f t="shared" si="12"/>
        <v>2.4980248430847563E-2</v>
      </c>
      <c r="L42" s="24">
        <f t="shared" si="18"/>
        <v>3.2292928962106573E-2</v>
      </c>
      <c r="M42" s="24">
        <f t="shared" si="14"/>
        <v>3.7357413354512703E-2</v>
      </c>
      <c r="N42" s="24">
        <f t="shared" si="15"/>
        <v>3.2949652930322468E-2</v>
      </c>
      <c r="O42" s="24">
        <f t="shared" si="16"/>
        <v>4.3772517593184956E-2</v>
      </c>
      <c r="P42"/>
    </row>
    <row r="43" spans="1:16" ht="15.6" customHeight="1" x14ac:dyDescent="0.25">
      <c r="A43" s="23" t="s">
        <v>63</v>
      </c>
      <c r="B43" s="68">
        <v>2662</v>
      </c>
      <c r="C43" s="68">
        <v>2596</v>
      </c>
      <c r="D43" s="68">
        <v>3119</v>
      </c>
      <c r="E43" s="68">
        <v>2837</v>
      </c>
      <c r="F43" s="68">
        <v>3100</v>
      </c>
      <c r="G43" s="68">
        <v>3000</v>
      </c>
      <c r="H43" s="31"/>
      <c r="I43" s="23" t="str">
        <f t="shared" si="10"/>
        <v>Uzbequistão</v>
      </c>
      <c r="J43" s="24">
        <f t="shared" si="17"/>
        <v>1.5480524314076692E-2</v>
      </c>
      <c r="K43" s="24">
        <f t="shared" si="12"/>
        <v>1.4243075977702673E-2</v>
      </c>
      <c r="L43" s="24">
        <f t="shared" si="18"/>
        <v>1.7025295035972009E-2</v>
      </c>
      <c r="M43" s="24">
        <f t="shared" si="14"/>
        <v>1.6327681664882535E-2</v>
      </c>
      <c r="N43" s="24">
        <f t="shared" si="15"/>
        <v>1.7023987347333274E-2</v>
      </c>
      <c r="O43" s="24">
        <f t="shared" si="16"/>
        <v>1.6835583689686521E-2</v>
      </c>
      <c r="P43"/>
    </row>
    <row r="44" spans="1:16" ht="15.6" customHeight="1" x14ac:dyDescent="0.25">
      <c r="A44" s="23" t="s">
        <v>64</v>
      </c>
      <c r="B44" s="69">
        <v>3070</v>
      </c>
      <c r="C44" s="69">
        <v>5535</v>
      </c>
      <c r="D44" s="69">
        <v>4655</v>
      </c>
      <c r="E44" s="69">
        <v>3141</v>
      </c>
      <c r="F44" s="69">
        <v>4000</v>
      </c>
      <c r="G44" s="69">
        <v>3500</v>
      </c>
      <c r="H44" s="31"/>
      <c r="I44" s="23" t="str">
        <f t="shared" si="10"/>
        <v>Vietnã</v>
      </c>
      <c r="J44" s="24">
        <f t="shared" si="17"/>
        <v>1.7853196710824738E-2</v>
      </c>
      <c r="K44" s="24">
        <f t="shared" si="12"/>
        <v>3.0368037571873764E-2</v>
      </c>
      <c r="L44" s="24">
        <f t="shared" si="18"/>
        <v>2.5409666044389132E-2</v>
      </c>
      <c r="M44" s="24">
        <f t="shared" si="14"/>
        <v>1.8077281674090957E-2</v>
      </c>
      <c r="N44" s="24">
        <f t="shared" si="15"/>
        <v>2.1966435286881646E-2</v>
      </c>
      <c r="O44" s="24">
        <f t="shared" si="16"/>
        <v>1.9641514304634275E-2</v>
      </c>
      <c r="P44"/>
    </row>
    <row r="45" spans="1:16" ht="15.6" customHeight="1" x14ac:dyDescent="0.25">
      <c r="A45" s="23" t="s">
        <v>65</v>
      </c>
      <c r="B45" s="68">
        <v>3332</v>
      </c>
      <c r="C45" s="68">
        <v>3278</v>
      </c>
      <c r="D45" s="68">
        <v>3009</v>
      </c>
      <c r="E45" s="68">
        <v>3331</v>
      </c>
      <c r="F45" s="68">
        <v>3400</v>
      </c>
      <c r="G45" s="68">
        <v>3800</v>
      </c>
      <c r="H45" s="31"/>
      <c r="I45" s="23" t="str">
        <f t="shared" si="10"/>
        <v>Iémen</v>
      </c>
      <c r="J45" s="24">
        <f t="shared" si="17"/>
        <v>1.9376824573442353E-2</v>
      </c>
      <c r="K45" s="24">
        <f t="shared" si="12"/>
        <v>1.7984901022692359E-2</v>
      </c>
      <c r="L45" s="24">
        <f t="shared" si="18"/>
        <v>1.6424851799692136E-2</v>
      </c>
      <c r="M45" s="24">
        <f t="shared" si="14"/>
        <v>1.9170781679846219E-2</v>
      </c>
      <c r="N45" s="24">
        <f t="shared" si="15"/>
        <v>1.8671469993849398E-2</v>
      </c>
      <c r="O45" s="24">
        <f t="shared" si="16"/>
        <v>2.1325072673602927E-2</v>
      </c>
      <c r="P45"/>
    </row>
    <row r="46" spans="1:16" ht="15.6" customHeight="1" x14ac:dyDescent="0.25">
      <c r="A46" s="23" t="s">
        <v>37</v>
      </c>
      <c r="B46" s="69">
        <v>51877</v>
      </c>
      <c r="C46" s="69">
        <v>54201</v>
      </c>
      <c r="D46" s="69">
        <v>51471</v>
      </c>
      <c r="E46" s="69">
        <v>47349</v>
      </c>
      <c r="F46" s="69">
        <v>50751</v>
      </c>
      <c r="G46" s="69">
        <v>50836</v>
      </c>
      <c r="H46" s="31"/>
      <c r="I46" s="23" t="str">
        <f t="shared" si="10"/>
        <v>Outros</v>
      </c>
      <c r="J46" s="24">
        <f t="shared" si="17"/>
        <v>0.30168413217180939</v>
      </c>
      <c r="K46" s="24">
        <f t="shared" si="12"/>
        <v>0.29737633323091778</v>
      </c>
      <c r="L46" s="24">
        <f t="shared" si="18"/>
        <v>0.28095830740510269</v>
      </c>
      <c r="M46" s="24">
        <f t="shared" si="14"/>
        <v>0.2725059566973998</v>
      </c>
      <c r="N46" s="24">
        <f t="shared" si="15"/>
        <v>0.2787046393111326</v>
      </c>
      <c r="O46" s="24">
        <f t="shared" si="16"/>
        <v>0.28528457748296798</v>
      </c>
      <c r="P46"/>
    </row>
    <row r="47" spans="1:16" ht="15.6" customHeight="1" x14ac:dyDescent="0.25">
      <c r="A47" s="32" t="s">
        <v>38</v>
      </c>
      <c r="B47" s="68">
        <v>164959</v>
      </c>
      <c r="C47" s="68">
        <v>176178</v>
      </c>
      <c r="D47" s="68">
        <v>174754</v>
      </c>
      <c r="E47" s="68">
        <v>166389</v>
      </c>
      <c r="F47" s="68">
        <v>175351</v>
      </c>
      <c r="G47" s="68">
        <v>173141</v>
      </c>
      <c r="H47" s="31"/>
      <c r="I47" s="32" t="str">
        <f t="shared" si="10"/>
        <v>Subtotal</v>
      </c>
      <c r="J47" s="24">
        <f t="shared" si="17"/>
        <v>0.95929820072343241</v>
      </c>
      <c r="K47" s="24">
        <f t="shared" si="12"/>
        <v>0.96660887503840587</v>
      </c>
      <c r="L47" s="24">
        <f t="shared" si="18"/>
        <v>0.95390779375320689</v>
      </c>
      <c r="M47" s="24">
        <f t="shared" si="14"/>
        <v>0.9576124866190131</v>
      </c>
      <c r="N47" s="24">
        <f t="shared" si="15"/>
        <v>0.96295909849749584</v>
      </c>
      <c r="O47" s="24">
        <f t="shared" si="16"/>
        <v>0.97164326520533795</v>
      </c>
      <c r="P47"/>
    </row>
    <row r="48" spans="1:16" ht="15.6" customHeight="1" x14ac:dyDescent="0.25">
      <c r="A48" s="32" t="s">
        <v>66</v>
      </c>
      <c r="B48" s="69">
        <v>3944</v>
      </c>
      <c r="C48" s="69">
        <v>2793</v>
      </c>
      <c r="D48" s="69">
        <v>4069</v>
      </c>
      <c r="E48" s="69">
        <v>3862</v>
      </c>
      <c r="F48" s="69">
        <v>2945</v>
      </c>
      <c r="G48" s="69">
        <v>2855</v>
      </c>
      <c r="H48" s="31"/>
      <c r="I48" s="32" t="str">
        <f t="shared" si="10"/>
        <v>Outros Não Inclusos</v>
      </c>
      <c r="J48" s="24">
        <f t="shared" si="17"/>
        <v>2.2935833168564419E-2</v>
      </c>
      <c r="K48" s="24">
        <f t="shared" si="12"/>
        <v>1.5323925734099986E-2</v>
      </c>
      <c r="L48" s="24">
        <f t="shared" si="18"/>
        <v>2.2210941167479993E-2</v>
      </c>
      <c r="M48" s="24">
        <f t="shared" si="14"/>
        <v>2.2226826432772771E-2</v>
      </c>
      <c r="N48" s="24">
        <f t="shared" si="15"/>
        <v>1.6172787979966612E-2</v>
      </c>
      <c r="O48" s="24">
        <f t="shared" si="16"/>
        <v>1.6021863811351674E-2</v>
      </c>
      <c r="P48"/>
    </row>
    <row r="49" spans="1:16" ht="15.6" customHeight="1" x14ac:dyDescent="0.25">
      <c r="A49" s="32" t="s">
        <v>39</v>
      </c>
      <c r="B49" s="68">
        <v>3055</v>
      </c>
      <c r="C49" s="68">
        <v>3293</v>
      </c>
      <c r="D49" s="68">
        <v>4375</v>
      </c>
      <c r="E49" s="68">
        <v>3503</v>
      </c>
      <c r="F49" s="68">
        <v>3800</v>
      </c>
      <c r="G49" s="68">
        <v>2858</v>
      </c>
      <c r="H49" s="31"/>
      <c r="I49" s="32" t="str">
        <f t="shared" si="10"/>
        <v>Estados Unidos</v>
      </c>
      <c r="J49" s="24">
        <f t="shared" si="17"/>
        <v>1.7765966108003118E-2</v>
      </c>
      <c r="K49" s="24">
        <f t="shared" si="12"/>
        <v>1.8067199227494186E-2</v>
      </c>
      <c r="L49" s="24">
        <f t="shared" si="18"/>
        <v>2.3881265079313093E-2</v>
      </c>
      <c r="M49" s="24">
        <f t="shared" si="14"/>
        <v>2.0160686948214143E-2</v>
      </c>
      <c r="N49" s="24">
        <f t="shared" si="15"/>
        <v>2.0868113522537562E-2</v>
      </c>
      <c r="O49" s="24">
        <f t="shared" si="16"/>
        <v>1.6038699395041361E-2</v>
      </c>
      <c r="P49"/>
    </row>
    <row r="50" spans="1:16" ht="15.6" customHeight="1" x14ac:dyDescent="0.25">
      <c r="A50" s="32" t="s">
        <v>40</v>
      </c>
      <c r="B50" s="69">
        <v>171958</v>
      </c>
      <c r="C50" s="69">
        <v>182264</v>
      </c>
      <c r="D50" s="69">
        <v>183198</v>
      </c>
      <c r="E50" s="69">
        <v>173754</v>
      </c>
      <c r="F50" s="69">
        <v>182096</v>
      </c>
      <c r="G50" s="69">
        <v>178194</v>
      </c>
      <c r="H50" s="31"/>
      <c r="I50" s="32" t="str">
        <f t="shared" si="10"/>
        <v>Total Mundo</v>
      </c>
      <c r="J50" s="24">
        <f t="shared" si="17"/>
        <v>1</v>
      </c>
      <c r="K50" s="24">
        <f t="shared" si="12"/>
        <v>1</v>
      </c>
      <c r="L50" s="24">
        <f t="shared" si="18"/>
        <v>1</v>
      </c>
      <c r="M50" s="24">
        <f t="shared" si="14"/>
        <v>1</v>
      </c>
      <c r="N50" s="24">
        <f t="shared" si="15"/>
        <v>1</v>
      </c>
      <c r="O50" s="24">
        <f t="shared" si="16"/>
        <v>1</v>
      </c>
      <c r="P50"/>
    </row>
    <row r="51" spans="1:16" ht="15.6" customHeight="1" x14ac:dyDescent="0.25">
      <c r="A51"/>
      <c r="B51" s="33"/>
      <c r="C51" s="33"/>
      <c r="D51" s="33"/>
      <c r="E51" s="33"/>
      <c r="F51" s="33"/>
      <c r="G51" s="33"/>
      <c r="H51"/>
      <c r="I51"/>
      <c r="J51"/>
      <c r="K51"/>
      <c r="L51"/>
      <c r="M51"/>
      <c r="N51"/>
      <c r="O51"/>
      <c r="P51"/>
    </row>
    <row r="52" spans="1:16" ht="15.6" customHeight="1" x14ac:dyDescent="0.25">
      <c r="A52" s="34" t="s">
        <v>67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</sheetData>
  <mergeCells count="4">
    <mergeCell ref="A1:G1"/>
    <mergeCell ref="I1:O1"/>
    <mergeCell ref="A19:E19"/>
    <mergeCell ref="I19:O19"/>
  </mergeCells>
  <hyperlinks>
    <hyperlink ref="A52" r:id="rId1" xr:uid="{00000000-0004-0000-01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6"/>
  <sheetViews>
    <sheetView showGridLines="0" topLeftCell="A13" zoomScaleNormal="100" workbookViewId="0">
      <selection activeCell="B26" sqref="B26:G44"/>
    </sheetView>
  </sheetViews>
  <sheetFormatPr defaultRowHeight="15" x14ac:dyDescent="0.25"/>
  <cols>
    <col min="1" max="1" width="19.5703125" style="36"/>
    <col min="2" max="7" width="12.28515625" style="18"/>
    <col min="8" max="8" width="9" style="36"/>
    <col min="9" max="9" width="21.7109375" style="36"/>
    <col min="10" max="11" width="8.7109375" style="18"/>
    <col min="12" max="15" width="9.85546875" style="18"/>
    <col min="16" max="1025" width="9" style="36"/>
  </cols>
  <sheetData>
    <row r="1" spans="1:16" ht="15.6" customHeight="1" x14ac:dyDescent="0.25">
      <c r="A1" s="71" t="s">
        <v>68</v>
      </c>
      <c r="B1" s="71"/>
      <c r="C1" s="71"/>
      <c r="D1" s="71"/>
      <c r="E1" s="71"/>
      <c r="F1" s="71"/>
      <c r="G1" s="71"/>
      <c r="H1"/>
      <c r="I1" s="71" t="s">
        <v>69</v>
      </c>
      <c r="J1" s="71"/>
      <c r="K1" s="71"/>
      <c r="L1" s="71"/>
      <c r="M1" s="71"/>
      <c r="N1" s="71"/>
      <c r="O1" s="71"/>
      <c r="P1"/>
    </row>
    <row r="2" spans="1:16" ht="25.5" customHeight="1" x14ac:dyDescent="0.25">
      <c r="A2" s="19" t="s">
        <v>22</v>
      </c>
      <c r="B2" s="20" t="s">
        <v>23</v>
      </c>
      <c r="C2" s="20" t="s">
        <v>24</v>
      </c>
      <c r="D2" s="20" t="s">
        <v>25</v>
      </c>
      <c r="E2" s="20" t="s">
        <v>26</v>
      </c>
      <c r="F2" s="20" t="str">
        <f>'Exportação-Importação'!N2</f>
        <v>2019/20 Set</v>
      </c>
      <c r="G2" s="20" t="str">
        <f>'Exportação-Importação'!O2</f>
        <v>2019/20 Dez</v>
      </c>
      <c r="H2"/>
      <c r="I2" s="19" t="s">
        <v>22</v>
      </c>
      <c r="J2" s="20" t="str">
        <f t="shared" ref="J2:O2" si="0">B2</f>
        <v>2015/16</v>
      </c>
      <c r="K2" s="20" t="str">
        <f t="shared" si="0"/>
        <v>2016/17</v>
      </c>
      <c r="L2" s="20" t="str">
        <f t="shared" si="0"/>
        <v>2017/18</v>
      </c>
      <c r="M2" s="20" t="str">
        <f t="shared" si="0"/>
        <v>2018/19</v>
      </c>
      <c r="N2" s="20" t="str">
        <f t="shared" si="0"/>
        <v>2019/20 Set</v>
      </c>
      <c r="O2" s="20" t="str">
        <f t="shared" si="0"/>
        <v>2019/20 Dez</v>
      </c>
      <c r="P2"/>
    </row>
    <row r="3" spans="1:16" ht="15.6" customHeight="1" x14ac:dyDescent="0.25">
      <c r="A3" s="23" t="s">
        <v>27</v>
      </c>
      <c r="B3" s="68">
        <v>11300</v>
      </c>
      <c r="C3" s="68">
        <v>18400</v>
      </c>
      <c r="D3" s="68">
        <v>18500</v>
      </c>
      <c r="E3" s="68">
        <v>19500</v>
      </c>
      <c r="F3" s="68">
        <v>20500</v>
      </c>
      <c r="G3" s="68">
        <v>19000</v>
      </c>
      <c r="H3" s="37"/>
      <c r="I3" s="23" t="s">
        <v>27</v>
      </c>
      <c r="J3" s="24">
        <f t="shared" ref="J3:J21" si="1">B3/$B$21</f>
        <v>1.5308313498003823E-2</v>
      </c>
      <c r="K3" s="24">
        <f t="shared" ref="K3:K21" si="2">C3/$C$21</f>
        <v>2.4328712640881756E-2</v>
      </c>
      <c r="L3" s="24">
        <f t="shared" ref="L3:L21" si="3">D3/$D$21</f>
        <v>2.4269965982690923E-2</v>
      </c>
      <c r="M3" s="24">
        <f t="shared" ref="M3:M21" si="4">E3/$E$21</f>
        <v>2.6681772654877429E-2</v>
      </c>
      <c r="N3" s="24">
        <f t="shared" ref="N3:N21" si="5">F3/$F$21</f>
        <v>2.6690136627460375E-2</v>
      </c>
      <c r="O3" s="24">
        <f t="shared" ref="O3:O21" si="6">G3/$G$21</f>
        <v>2.4856388942308322E-2</v>
      </c>
      <c r="P3"/>
    </row>
    <row r="4" spans="1:16" ht="15.6" customHeight="1" x14ac:dyDescent="0.25">
      <c r="A4" s="23" t="s">
        <v>70</v>
      </c>
      <c r="B4" s="69">
        <v>22275</v>
      </c>
      <c r="C4" s="69">
        <v>31819</v>
      </c>
      <c r="D4" s="69">
        <v>20941</v>
      </c>
      <c r="E4" s="69">
        <v>17298</v>
      </c>
      <c r="F4" s="69">
        <v>21000</v>
      </c>
      <c r="G4" s="69">
        <v>15600</v>
      </c>
      <c r="H4" s="37"/>
      <c r="I4" s="23" t="s">
        <v>70</v>
      </c>
      <c r="J4" s="24">
        <f t="shared" si="1"/>
        <v>3.0176343643188951E-2</v>
      </c>
      <c r="K4" s="24">
        <f t="shared" si="2"/>
        <v>4.2071484104359597E-2</v>
      </c>
      <c r="L4" s="24">
        <f t="shared" si="3"/>
        <v>2.7472289602353005E-2</v>
      </c>
      <c r="M4" s="24">
        <f t="shared" si="4"/>
        <v>2.3668784788926655E-2</v>
      </c>
      <c r="N4" s="24">
        <f t="shared" si="5"/>
        <v>2.7341115569593556E-2</v>
      </c>
      <c r="O4" s="24">
        <f t="shared" si="6"/>
        <v>2.0408403552632095E-2</v>
      </c>
      <c r="P4"/>
    </row>
    <row r="5" spans="1:16" ht="15.6" customHeight="1" x14ac:dyDescent="0.25">
      <c r="A5" s="23" t="s">
        <v>46</v>
      </c>
      <c r="B5" s="68">
        <v>5540</v>
      </c>
      <c r="C5" s="68">
        <v>6730</v>
      </c>
      <c r="D5" s="68">
        <v>4264</v>
      </c>
      <c r="E5" s="68">
        <v>5428</v>
      </c>
      <c r="F5" s="68">
        <v>5300</v>
      </c>
      <c r="G5" s="68">
        <v>5200</v>
      </c>
      <c r="H5" s="37"/>
      <c r="I5" s="23" t="s">
        <v>71</v>
      </c>
      <c r="J5" s="24">
        <f t="shared" si="1"/>
        <v>7.505137768047892E-3</v>
      </c>
      <c r="K5" s="24">
        <f t="shared" si="2"/>
        <v>8.8984910909312084E-3</v>
      </c>
      <c r="L5" s="24">
        <f t="shared" si="3"/>
        <v>5.5938991864969779E-3</v>
      </c>
      <c r="M5" s="24">
        <f t="shared" si="4"/>
        <v>7.4271108702910092E-3</v>
      </c>
      <c r="N5" s="24">
        <f t="shared" si="5"/>
        <v>6.9003767866117069E-3</v>
      </c>
      <c r="O5" s="24">
        <f t="shared" si="6"/>
        <v>6.8028011842106986E-3</v>
      </c>
      <c r="P5"/>
    </row>
    <row r="6" spans="1:16" ht="15.6" customHeight="1" x14ac:dyDescent="0.25">
      <c r="A6" s="23" t="s">
        <v>29</v>
      </c>
      <c r="B6" s="69">
        <v>27647</v>
      </c>
      <c r="C6" s="69">
        <v>32140</v>
      </c>
      <c r="D6" s="69">
        <v>30377</v>
      </c>
      <c r="E6" s="69">
        <v>32201</v>
      </c>
      <c r="F6" s="69">
        <v>33300</v>
      </c>
      <c r="G6" s="69">
        <v>32350</v>
      </c>
      <c r="H6" s="37"/>
      <c r="I6" s="23" t="s">
        <v>30</v>
      </c>
      <c r="J6" s="24">
        <f t="shared" si="1"/>
        <v>3.7453888785779793E-2</v>
      </c>
      <c r="K6" s="24">
        <f t="shared" si="2"/>
        <v>4.2495914362931507E-2</v>
      </c>
      <c r="L6" s="24">
        <f t="shared" si="3"/>
        <v>3.9851284143578497E-2</v>
      </c>
      <c r="M6" s="24">
        <f t="shared" si="4"/>
        <v>4.4060500577420926E-2</v>
      </c>
      <c r="N6" s="24">
        <f t="shared" si="5"/>
        <v>4.3355197546069778E-2</v>
      </c>
      <c r="O6" s="24">
        <f t="shared" si="6"/>
        <v>4.2321272751772325E-2</v>
      </c>
      <c r="P6"/>
    </row>
    <row r="7" spans="1:16" ht="15.6" customHeight="1" x14ac:dyDescent="0.25">
      <c r="A7" s="23" t="s">
        <v>30</v>
      </c>
      <c r="B7" s="68">
        <v>132639</v>
      </c>
      <c r="C7" s="68">
        <v>133271</v>
      </c>
      <c r="D7" s="68">
        <v>134334</v>
      </c>
      <c r="E7" s="68">
        <v>131430</v>
      </c>
      <c r="F7" s="68">
        <v>132000</v>
      </c>
      <c r="G7" s="68">
        <v>133590</v>
      </c>
      <c r="H7" s="37"/>
      <c r="I7" s="23" t="s">
        <v>48</v>
      </c>
      <c r="J7" s="24">
        <f t="shared" si="1"/>
        <v>0.17968844195236541</v>
      </c>
      <c r="K7" s="24">
        <f t="shared" si="2"/>
        <v>0.17621260121537785</v>
      </c>
      <c r="L7" s="24">
        <f t="shared" si="3"/>
        <v>0.17623143839561095</v>
      </c>
      <c r="M7" s="24">
        <f t="shared" si="4"/>
        <v>0.17983514769387388</v>
      </c>
      <c r="N7" s="24">
        <f t="shared" si="5"/>
        <v>0.17185844072315948</v>
      </c>
      <c r="O7" s="24">
        <f t="shared" si="6"/>
        <v>0.17476657888436678</v>
      </c>
      <c r="P7"/>
    </row>
    <row r="8" spans="1:16" ht="15.6" customHeight="1" x14ac:dyDescent="0.25">
      <c r="A8" s="23" t="s">
        <v>48</v>
      </c>
      <c r="B8" s="69">
        <v>8100</v>
      </c>
      <c r="C8" s="69">
        <v>8100</v>
      </c>
      <c r="D8" s="69">
        <v>8450</v>
      </c>
      <c r="E8" s="69">
        <v>8450</v>
      </c>
      <c r="F8" s="69">
        <v>8770</v>
      </c>
      <c r="G8" s="69">
        <v>8770</v>
      </c>
      <c r="H8" s="37"/>
      <c r="I8" s="23" t="s">
        <v>49</v>
      </c>
      <c r="J8" s="24">
        <f t="shared" si="1"/>
        <v>1.0973215870250528E-2</v>
      </c>
      <c r="K8" s="24">
        <f t="shared" si="2"/>
        <v>1.0709922412562078E-2</v>
      </c>
      <c r="L8" s="24">
        <f t="shared" si="3"/>
        <v>1.1085470948850719E-2</v>
      </c>
      <c r="M8" s="24">
        <f t="shared" si="4"/>
        <v>1.1562101483780219E-2</v>
      </c>
      <c r="N8" s="24">
        <f t="shared" si="5"/>
        <v>1.1418170645015975E-2</v>
      </c>
      <c r="O8" s="24">
        <f t="shared" si="6"/>
        <v>1.1473185843370736E-2</v>
      </c>
      <c r="P8"/>
    </row>
    <row r="9" spans="1:16" ht="15.6" customHeight="1" x14ac:dyDescent="0.25">
      <c r="A9" s="23" t="s">
        <v>49</v>
      </c>
      <c r="B9" s="68">
        <v>160480</v>
      </c>
      <c r="C9" s="68">
        <v>145369</v>
      </c>
      <c r="D9" s="68">
        <v>151125</v>
      </c>
      <c r="E9" s="68">
        <v>136863</v>
      </c>
      <c r="F9" s="68">
        <v>150000</v>
      </c>
      <c r="G9" s="68">
        <v>154000</v>
      </c>
      <c r="H9" s="37"/>
      <c r="I9" s="23" t="s">
        <v>72</v>
      </c>
      <c r="J9" s="24">
        <f t="shared" si="1"/>
        <v>0.21740514603182776</v>
      </c>
      <c r="K9" s="24">
        <f t="shared" si="2"/>
        <v>0.19220872977675763</v>
      </c>
      <c r="L9" s="24">
        <f t="shared" si="3"/>
        <v>0.19825938427752246</v>
      </c>
      <c r="M9" s="24">
        <f t="shared" si="4"/>
        <v>0.18726910004433278</v>
      </c>
      <c r="N9" s="24">
        <f t="shared" si="5"/>
        <v>0.19529368263995397</v>
      </c>
      <c r="O9" s="24">
        <f t="shared" si="6"/>
        <v>0.20146757353239375</v>
      </c>
      <c r="P9"/>
    </row>
    <row r="10" spans="1:16" ht="15.6" customHeight="1" x14ac:dyDescent="0.25">
      <c r="A10" s="23" t="s">
        <v>72</v>
      </c>
      <c r="B10" s="69">
        <v>86527</v>
      </c>
      <c r="C10" s="69">
        <v>87000</v>
      </c>
      <c r="D10" s="69">
        <v>98510</v>
      </c>
      <c r="E10" s="69">
        <v>99870</v>
      </c>
      <c r="F10" s="69">
        <v>101200</v>
      </c>
      <c r="G10" s="69">
        <v>102190</v>
      </c>
      <c r="H10" s="37"/>
      <c r="I10" s="23" t="s">
        <v>73</v>
      </c>
      <c r="J10" s="24">
        <f t="shared" si="1"/>
        <v>0.11721968513644042</v>
      </c>
      <c r="K10" s="24">
        <f t="shared" si="2"/>
        <v>0.11503249998677788</v>
      </c>
      <c r="L10" s="24">
        <f t="shared" si="3"/>
        <v>0.12923428913269636</v>
      </c>
      <c r="M10" s="24">
        <f t="shared" si="4"/>
        <v>0.13665172487397995</v>
      </c>
      <c r="N10" s="24">
        <f t="shared" si="5"/>
        <v>0.13175813788775562</v>
      </c>
      <c r="O10" s="24">
        <f t="shared" si="6"/>
        <v>0.13368812557970985</v>
      </c>
      <c r="P10"/>
    </row>
    <row r="11" spans="1:16" ht="15.6" customHeight="1" x14ac:dyDescent="0.25">
      <c r="A11" s="23" t="s">
        <v>73</v>
      </c>
      <c r="B11" s="68">
        <v>14500</v>
      </c>
      <c r="C11" s="68">
        <v>14500</v>
      </c>
      <c r="D11" s="68">
        <v>14000</v>
      </c>
      <c r="E11" s="68">
        <v>14500</v>
      </c>
      <c r="F11" s="68">
        <v>16800</v>
      </c>
      <c r="G11" s="68">
        <v>16800</v>
      </c>
      <c r="H11" s="37"/>
      <c r="I11" s="23" t="s">
        <v>32</v>
      </c>
      <c r="J11" s="24">
        <f t="shared" si="1"/>
        <v>1.964341112575712E-2</v>
      </c>
      <c r="K11" s="24">
        <f t="shared" si="2"/>
        <v>1.9172083331129644E-2</v>
      </c>
      <c r="L11" s="24">
        <f t="shared" si="3"/>
        <v>1.8366460743657994E-2</v>
      </c>
      <c r="M11" s="24">
        <f t="shared" si="4"/>
        <v>1.9840292486960138E-2</v>
      </c>
      <c r="N11" s="24">
        <f t="shared" si="5"/>
        <v>2.1872892455674843E-2</v>
      </c>
      <c r="O11" s="24">
        <f t="shared" si="6"/>
        <v>2.1978280748988409E-2</v>
      </c>
      <c r="P11"/>
    </row>
    <row r="12" spans="1:16" ht="15.6" customHeight="1" x14ac:dyDescent="0.25">
      <c r="A12" s="23" t="s">
        <v>32</v>
      </c>
      <c r="B12" s="69">
        <v>13748</v>
      </c>
      <c r="C12" s="69">
        <v>14985</v>
      </c>
      <c r="D12" s="69">
        <v>14802</v>
      </c>
      <c r="E12" s="69">
        <v>13947</v>
      </c>
      <c r="F12" s="69">
        <v>13000</v>
      </c>
      <c r="G12" s="69">
        <v>11500</v>
      </c>
      <c r="H12" s="37"/>
      <c r="I12" s="23" t="s">
        <v>74</v>
      </c>
      <c r="J12" s="24">
        <f t="shared" si="1"/>
        <v>1.8624663183235093E-2</v>
      </c>
      <c r="K12" s="24">
        <f t="shared" si="2"/>
        <v>1.9813356463239843E-2</v>
      </c>
      <c r="L12" s="24">
        <f t="shared" si="3"/>
        <v>1.9418596566258974E-2</v>
      </c>
      <c r="M12" s="24">
        <f t="shared" si="4"/>
        <v>1.9083624780388487E-2</v>
      </c>
      <c r="N12" s="24">
        <f t="shared" si="5"/>
        <v>1.6925452495462678E-2</v>
      </c>
      <c r="O12" s="24">
        <f t="shared" si="6"/>
        <v>1.5044656465081352E-2</v>
      </c>
      <c r="P12"/>
    </row>
    <row r="13" spans="1:16" ht="15.6" customHeight="1" x14ac:dyDescent="0.25">
      <c r="A13" s="23" t="s">
        <v>75</v>
      </c>
      <c r="B13" s="68">
        <v>25086</v>
      </c>
      <c r="C13" s="68">
        <v>25633</v>
      </c>
      <c r="D13" s="68">
        <v>26600</v>
      </c>
      <c r="E13" s="68">
        <v>25100</v>
      </c>
      <c r="F13" s="68">
        <v>25600</v>
      </c>
      <c r="G13" s="68">
        <v>25600</v>
      </c>
      <c r="H13" s="37"/>
      <c r="I13" s="23" t="s">
        <v>75</v>
      </c>
      <c r="J13" s="24">
        <f t="shared" si="1"/>
        <v>3.398445596556849E-2</v>
      </c>
      <c r="K13" s="24">
        <f t="shared" si="2"/>
        <v>3.3892276691506636E-2</v>
      </c>
      <c r="L13" s="24">
        <f t="shared" si="3"/>
        <v>3.4896275412950192E-2</v>
      </c>
      <c r="M13" s="24">
        <f t="shared" si="4"/>
        <v>3.4344230442944795E-2</v>
      </c>
      <c r="N13" s="24">
        <f t="shared" si="5"/>
        <v>3.3330121837218812E-2</v>
      </c>
      <c r="O13" s="24">
        <f t="shared" si="6"/>
        <v>3.3490713522268054E-2</v>
      </c>
      <c r="P13"/>
    </row>
    <row r="14" spans="1:16" ht="15.6" customHeight="1" x14ac:dyDescent="0.25">
      <c r="A14" s="23" t="s">
        <v>76</v>
      </c>
      <c r="B14" s="69">
        <v>61044</v>
      </c>
      <c r="C14" s="69">
        <v>72529</v>
      </c>
      <c r="D14" s="69">
        <v>85167</v>
      </c>
      <c r="E14" s="69">
        <v>71685</v>
      </c>
      <c r="F14" s="69">
        <v>73000</v>
      </c>
      <c r="G14" s="69">
        <v>73500</v>
      </c>
      <c r="H14" s="37"/>
      <c r="I14" s="23" t="s">
        <v>76</v>
      </c>
      <c r="J14" s="24">
        <f t="shared" si="1"/>
        <v>8.2697406121428799E-2</v>
      </c>
      <c r="K14" s="24">
        <f t="shared" si="2"/>
        <v>9.5898760822310483E-2</v>
      </c>
      <c r="L14" s="24">
        <f t="shared" si="3"/>
        <v>0.11172974015393718</v>
      </c>
      <c r="M14" s="24">
        <f t="shared" si="4"/>
        <v>9.8086301167430182E-2</v>
      </c>
      <c r="N14" s="24">
        <f t="shared" si="5"/>
        <v>9.5042925551444266E-2</v>
      </c>
      <c r="O14" s="24">
        <f t="shared" si="6"/>
        <v>9.6154978276824302E-2</v>
      </c>
      <c r="P14"/>
    </row>
    <row r="15" spans="1:16" ht="15.6" customHeight="1" x14ac:dyDescent="0.25">
      <c r="A15" s="23" t="s">
        <v>35</v>
      </c>
      <c r="B15" s="68">
        <v>19500</v>
      </c>
      <c r="C15" s="68">
        <v>17250</v>
      </c>
      <c r="D15" s="68">
        <v>21000</v>
      </c>
      <c r="E15" s="68">
        <v>19000</v>
      </c>
      <c r="F15" s="68">
        <v>19000</v>
      </c>
      <c r="G15" s="68">
        <v>19000</v>
      </c>
      <c r="H15" s="37"/>
      <c r="I15" s="23" t="s">
        <v>35</v>
      </c>
      <c r="J15" s="24">
        <f t="shared" si="1"/>
        <v>2.6417001169121643E-2</v>
      </c>
      <c r="K15" s="24">
        <f t="shared" si="2"/>
        <v>2.2808168100826646E-2</v>
      </c>
      <c r="L15" s="24">
        <f t="shared" si="3"/>
        <v>2.7549691115486993E-2</v>
      </c>
      <c r="M15" s="24">
        <f t="shared" si="4"/>
        <v>2.5997624638085699E-2</v>
      </c>
      <c r="N15" s="24">
        <f t="shared" si="5"/>
        <v>2.4737199801060834E-2</v>
      </c>
      <c r="O15" s="24">
        <f t="shared" si="6"/>
        <v>2.4856388942308322E-2</v>
      </c>
      <c r="P15"/>
    </row>
    <row r="16" spans="1:16" ht="15.6" customHeight="1" x14ac:dyDescent="0.25">
      <c r="A16" s="23" t="s">
        <v>36</v>
      </c>
      <c r="B16" s="69">
        <v>27274</v>
      </c>
      <c r="C16" s="69">
        <v>26791</v>
      </c>
      <c r="D16" s="69">
        <v>26981</v>
      </c>
      <c r="E16" s="69">
        <v>25057</v>
      </c>
      <c r="F16" s="69">
        <v>29200</v>
      </c>
      <c r="G16" s="69">
        <v>29000</v>
      </c>
      <c r="H16" s="37"/>
      <c r="I16" s="23" t="s">
        <v>36</v>
      </c>
      <c r="J16" s="24">
        <f t="shared" si="1"/>
        <v>3.6948578968544803E-2</v>
      </c>
      <c r="K16" s="24">
        <f t="shared" si="2"/>
        <v>3.5423398932709953E-2</v>
      </c>
      <c r="L16" s="24">
        <f t="shared" si="3"/>
        <v>3.5396105523188309E-2</v>
      </c>
      <c r="M16" s="24">
        <f t="shared" si="4"/>
        <v>3.42853937135007E-2</v>
      </c>
      <c r="N16" s="24">
        <f t="shared" si="5"/>
        <v>3.8017170220577705E-2</v>
      </c>
      <c r="O16" s="24">
        <f t="shared" si="6"/>
        <v>3.7938698911944277E-2</v>
      </c>
      <c r="P16"/>
    </row>
    <row r="17" spans="1:16" ht="15.6" customHeight="1" x14ac:dyDescent="0.25">
      <c r="A17" s="23" t="s">
        <v>63</v>
      </c>
      <c r="B17" s="68">
        <v>6965</v>
      </c>
      <c r="C17" s="68">
        <v>6940</v>
      </c>
      <c r="D17" s="68">
        <v>6900</v>
      </c>
      <c r="E17" s="68">
        <v>6000</v>
      </c>
      <c r="F17" s="68">
        <v>6800</v>
      </c>
      <c r="G17" s="68">
        <v>6800</v>
      </c>
      <c r="H17" s="37"/>
      <c r="I17" s="23" t="s">
        <v>63</v>
      </c>
      <c r="J17" s="24">
        <f t="shared" si="1"/>
        <v>9.4356109304067817E-3</v>
      </c>
      <c r="K17" s="24">
        <f t="shared" si="2"/>
        <v>9.1761557460717062E-3</v>
      </c>
      <c r="L17" s="24">
        <f t="shared" si="3"/>
        <v>9.0520413665171554E-3</v>
      </c>
      <c r="M17" s="24">
        <f t="shared" si="4"/>
        <v>8.2097762015007469E-3</v>
      </c>
      <c r="N17" s="24">
        <f t="shared" si="5"/>
        <v>8.8533136130112457E-3</v>
      </c>
      <c r="O17" s="24">
        <f t="shared" si="6"/>
        <v>8.8959707793524519E-3</v>
      </c>
      <c r="P17"/>
    </row>
    <row r="18" spans="1:16" ht="15.6" customHeight="1" x14ac:dyDescent="0.25">
      <c r="A18" s="23" t="s">
        <v>37</v>
      </c>
      <c r="B18" s="69">
        <v>59419</v>
      </c>
      <c r="C18" s="69">
        <v>52019</v>
      </c>
      <c r="D18" s="69">
        <v>52928</v>
      </c>
      <c r="E18" s="69">
        <v>53220</v>
      </c>
      <c r="F18" s="69">
        <v>58712</v>
      </c>
      <c r="G18" s="69">
        <v>59233</v>
      </c>
      <c r="H18" s="37"/>
      <c r="I18" s="23" t="s">
        <v>37</v>
      </c>
      <c r="J18" s="24">
        <f t="shared" si="1"/>
        <v>8.0495989357335318E-2</v>
      </c>
      <c r="K18" s="24">
        <f t="shared" si="2"/>
        <v>6.8780179503588487E-2</v>
      </c>
      <c r="L18" s="24">
        <f t="shared" si="3"/>
        <v>6.9435716731452171E-2</v>
      </c>
      <c r="M18" s="24">
        <f t="shared" si="4"/>
        <v>7.2820714907311623E-2</v>
      </c>
      <c r="N18" s="24">
        <f t="shared" si="5"/>
        <v>7.6440551301046517E-2</v>
      </c>
      <c r="O18" s="24">
        <f t="shared" si="6"/>
        <v>7.7490446643144667E-2</v>
      </c>
      <c r="P18"/>
    </row>
    <row r="19" spans="1:16" ht="15.6" customHeight="1" x14ac:dyDescent="0.25">
      <c r="A19" s="32" t="s">
        <v>38</v>
      </c>
      <c r="B19" s="68">
        <v>682044</v>
      </c>
      <c r="C19" s="68">
        <v>693476</v>
      </c>
      <c r="D19" s="68">
        <v>714879</v>
      </c>
      <c r="E19" s="68">
        <v>679549</v>
      </c>
      <c r="F19" s="68">
        <v>714182</v>
      </c>
      <c r="G19" s="68">
        <v>712133</v>
      </c>
      <c r="H19" s="37"/>
      <c r="I19" s="32" t="s">
        <v>38</v>
      </c>
      <c r="J19" s="24">
        <f t="shared" si="1"/>
        <v>0.92397728950730262</v>
      </c>
      <c r="K19" s="24">
        <f t="shared" si="2"/>
        <v>0.91692273518196288</v>
      </c>
      <c r="L19" s="24">
        <f t="shared" si="3"/>
        <v>0.9378426492832489</v>
      </c>
      <c r="M19" s="24">
        <f t="shared" si="4"/>
        <v>0.92982420132560517</v>
      </c>
      <c r="N19" s="24">
        <f t="shared" si="5"/>
        <v>0.92983488570111739</v>
      </c>
      <c r="O19" s="24">
        <f t="shared" si="6"/>
        <v>0.93163446456067645</v>
      </c>
      <c r="P19"/>
    </row>
    <row r="20" spans="1:16" ht="15.6" customHeight="1" x14ac:dyDescent="0.25">
      <c r="A20" s="32" t="s">
        <v>39</v>
      </c>
      <c r="B20" s="69">
        <v>56117</v>
      </c>
      <c r="C20" s="69">
        <v>62832</v>
      </c>
      <c r="D20" s="69">
        <v>47380</v>
      </c>
      <c r="E20" s="69">
        <v>51287</v>
      </c>
      <c r="F20" s="69">
        <v>53892</v>
      </c>
      <c r="G20" s="69">
        <v>52258</v>
      </c>
      <c r="H20" s="37"/>
      <c r="I20" s="32" t="s">
        <v>39</v>
      </c>
      <c r="J20" s="24">
        <f t="shared" si="1"/>
        <v>7.602271049269739E-2</v>
      </c>
      <c r="K20" s="24">
        <f t="shared" si="2"/>
        <v>8.3077264818037094E-2</v>
      </c>
      <c r="L20" s="24">
        <f t="shared" si="3"/>
        <v>6.2157350716751131E-2</v>
      </c>
      <c r="M20" s="24">
        <f t="shared" si="4"/>
        <v>7.0175798674394801E-2</v>
      </c>
      <c r="N20" s="24">
        <f t="shared" si="5"/>
        <v>7.0165114298882655E-2</v>
      </c>
      <c r="O20" s="24">
        <f t="shared" si="6"/>
        <v>6.8365535439323596E-2</v>
      </c>
      <c r="P20"/>
    </row>
    <row r="21" spans="1:16" ht="15.6" customHeight="1" x14ac:dyDescent="0.25">
      <c r="A21" s="32" t="s">
        <v>40</v>
      </c>
      <c r="B21" s="68">
        <v>738161</v>
      </c>
      <c r="C21" s="68">
        <v>756308</v>
      </c>
      <c r="D21" s="68">
        <v>762259</v>
      </c>
      <c r="E21" s="68">
        <v>730836</v>
      </c>
      <c r="F21" s="68">
        <v>768074</v>
      </c>
      <c r="G21" s="68">
        <v>764391</v>
      </c>
      <c r="H21" s="37"/>
      <c r="I21" s="32" t="s">
        <v>40</v>
      </c>
      <c r="J21" s="24">
        <f t="shared" si="1"/>
        <v>1</v>
      </c>
      <c r="K21" s="24">
        <f t="shared" si="2"/>
        <v>1</v>
      </c>
      <c r="L21" s="24">
        <f t="shared" si="3"/>
        <v>1</v>
      </c>
      <c r="M21" s="24">
        <f t="shared" si="4"/>
        <v>1</v>
      </c>
      <c r="N21" s="24">
        <f t="shared" si="5"/>
        <v>1</v>
      </c>
      <c r="O21" s="24">
        <f t="shared" si="6"/>
        <v>1</v>
      </c>
      <c r="P21"/>
    </row>
    <row r="22" spans="1:16" ht="15.6" customHeight="1" x14ac:dyDescent="0.25">
      <c r="A22" s="38"/>
      <c r="B22" s="39"/>
      <c r="C22" s="39"/>
      <c r="D22" s="39"/>
      <c r="E22" s="39"/>
      <c r="F22" s="39"/>
      <c r="G22" s="39"/>
      <c r="H22" s="37"/>
      <c r="I22" s="38"/>
      <c r="J22" s="40"/>
      <c r="K22" s="40"/>
      <c r="L22" s="40"/>
      <c r="M22" s="40"/>
      <c r="N22" s="40"/>
      <c r="O22" s="40"/>
      <c r="P22"/>
    </row>
    <row r="23" spans="1:16" ht="15.6" customHeight="1" x14ac:dyDescent="0.25">
      <c r="A23" s="38"/>
      <c r="B23" s="39"/>
      <c r="C23" s="39"/>
      <c r="D23" s="39"/>
      <c r="E23" s="39"/>
      <c r="F23" s="39"/>
      <c r="G23" s="39"/>
      <c r="H23"/>
      <c r="I23"/>
      <c r="J23"/>
      <c r="K23"/>
      <c r="L23"/>
      <c r="M23"/>
      <c r="N23"/>
      <c r="O23"/>
      <c r="P23"/>
    </row>
    <row r="24" spans="1:16" ht="15.6" customHeight="1" x14ac:dyDescent="0.25">
      <c r="A24" s="71" t="s">
        <v>77</v>
      </c>
      <c r="B24" s="71"/>
      <c r="C24" s="71"/>
      <c r="D24" s="71"/>
      <c r="E24" s="71"/>
      <c r="F24" s="71"/>
      <c r="G24" s="71"/>
      <c r="H24"/>
      <c r="I24" s="71" t="s">
        <v>78</v>
      </c>
      <c r="J24" s="71"/>
      <c r="K24" s="71"/>
      <c r="L24" s="71"/>
      <c r="M24" s="71"/>
      <c r="N24" s="71"/>
      <c r="O24" s="71"/>
      <c r="P24"/>
    </row>
    <row r="25" spans="1:16" ht="25.5" customHeight="1" x14ac:dyDescent="0.25">
      <c r="A25" s="19" t="s">
        <v>22</v>
      </c>
      <c r="B25" s="20" t="str">
        <f t="shared" ref="B25:G25" si="7">B2</f>
        <v>2015/16</v>
      </c>
      <c r="C25" s="20" t="str">
        <f t="shared" si="7"/>
        <v>2016/17</v>
      </c>
      <c r="D25" s="20" t="str">
        <f t="shared" si="7"/>
        <v>2017/18</v>
      </c>
      <c r="E25" s="20" t="str">
        <f t="shared" si="7"/>
        <v>2018/19</v>
      </c>
      <c r="F25" s="20" t="str">
        <f t="shared" si="7"/>
        <v>2019/20 Set</v>
      </c>
      <c r="G25" s="20" t="str">
        <f t="shared" si="7"/>
        <v>2019/20 Dez</v>
      </c>
      <c r="H25"/>
      <c r="I25" s="19" t="s">
        <v>22</v>
      </c>
      <c r="J25" s="20" t="str">
        <f t="shared" ref="J25:O25" si="8">J2</f>
        <v>2015/16</v>
      </c>
      <c r="K25" s="20" t="str">
        <f t="shared" si="8"/>
        <v>2016/17</v>
      </c>
      <c r="L25" s="20" t="str">
        <f t="shared" si="8"/>
        <v>2017/18</v>
      </c>
      <c r="M25" s="20" t="str">
        <f t="shared" si="8"/>
        <v>2018/19</v>
      </c>
      <c r="N25" s="20" t="str">
        <f t="shared" si="8"/>
        <v>2019/20 Set</v>
      </c>
      <c r="O25" s="20" t="str">
        <f t="shared" si="8"/>
        <v>2019/20 Dez</v>
      </c>
      <c r="P25"/>
    </row>
    <row r="26" spans="1:16" ht="15.6" customHeight="1" x14ac:dyDescent="0.25">
      <c r="A26" s="23" t="s">
        <v>44</v>
      </c>
      <c r="B26" s="68">
        <v>10250</v>
      </c>
      <c r="C26" s="68">
        <v>10350</v>
      </c>
      <c r="D26" s="68">
        <v>10450</v>
      </c>
      <c r="E26" s="68">
        <v>10750</v>
      </c>
      <c r="F26" s="68">
        <v>10850</v>
      </c>
      <c r="G26" s="68">
        <v>10850</v>
      </c>
      <c r="H26" s="37"/>
      <c r="I26" s="23" t="s">
        <v>44</v>
      </c>
      <c r="J26" s="24">
        <f t="shared" ref="J26:J44" si="9">B26/$B$44</f>
        <v>1.4312124394003709E-2</v>
      </c>
      <c r="K26" s="24">
        <f t="shared" ref="K26:K44" si="10">C26/$C$44</f>
        <v>1.400744086085536E-2</v>
      </c>
      <c r="L26" s="24">
        <f t="shared" ref="L26:L44" si="11">D26/$D$44</f>
        <v>1.4073012675138306E-2</v>
      </c>
      <c r="M26" s="24">
        <f t="shared" ref="M26:M44" si="12">E26/$E$44</f>
        <v>1.4616861467505697E-2</v>
      </c>
      <c r="N26" s="24">
        <f t="shared" ref="N26:N44" si="13">F26/$F$44</f>
        <v>1.4310944509147792E-2</v>
      </c>
      <c r="O26" s="24">
        <f t="shared" ref="O26:O44" si="14">G26/$G$44</f>
        <v>1.443781029648742E-2</v>
      </c>
      <c r="P26"/>
    </row>
    <row r="27" spans="1:16" ht="15.6" customHeight="1" x14ac:dyDescent="0.25">
      <c r="A27" s="23" t="s">
        <v>46</v>
      </c>
      <c r="B27" s="69">
        <v>11100</v>
      </c>
      <c r="C27" s="69">
        <v>12200</v>
      </c>
      <c r="D27" s="69">
        <v>12000</v>
      </c>
      <c r="E27" s="69">
        <v>12100</v>
      </c>
      <c r="F27" s="69">
        <v>12200</v>
      </c>
      <c r="G27" s="69">
        <v>12100</v>
      </c>
      <c r="H27" s="37"/>
      <c r="I27" s="23" t="s">
        <v>70</v>
      </c>
      <c r="J27" s="24">
        <f t="shared" si="9"/>
        <v>1.549898349009182E-2</v>
      </c>
      <c r="K27" s="24">
        <f t="shared" si="10"/>
        <v>1.6511186328737718E-2</v>
      </c>
      <c r="L27" s="24">
        <f t="shared" si="11"/>
        <v>1.6160397330302362E-2</v>
      </c>
      <c r="M27" s="24">
        <f t="shared" si="12"/>
        <v>1.6452467326215716E-2</v>
      </c>
      <c r="N27" s="24">
        <f t="shared" si="13"/>
        <v>1.6091568941161573E-2</v>
      </c>
      <c r="O27" s="24">
        <f t="shared" si="14"/>
        <v>1.6101152496543574E-2</v>
      </c>
      <c r="P27"/>
    </row>
    <row r="28" spans="1:16" ht="15.6" customHeight="1" x14ac:dyDescent="0.25">
      <c r="A28" s="23" t="s">
        <v>29</v>
      </c>
      <c r="B28" s="68">
        <v>7988</v>
      </c>
      <c r="C28" s="68">
        <v>10667</v>
      </c>
      <c r="D28" s="68">
        <v>9279</v>
      </c>
      <c r="E28" s="68">
        <v>8540</v>
      </c>
      <c r="F28" s="68">
        <v>9300</v>
      </c>
      <c r="G28" s="68">
        <v>9350</v>
      </c>
      <c r="H28" s="37"/>
      <c r="I28" s="23" t="s">
        <v>46</v>
      </c>
      <c r="J28" s="24">
        <f t="shared" si="9"/>
        <v>1.1153682893590403E-2</v>
      </c>
      <c r="K28" s="24">
        <f t="shared" si="10"/>
        <v>1.4436461030216825E-2</v>
      </c>
      <c r="L28" s="24">
        <f t="shared" si="11"/>
        <v>1.24960272356563E-2</v>
      </c>
      <c r="M28" s="24">
        <f t="shared" si="12"/>
        <v>1.1611906691395224E-2</v>
      </c>
      <c r="N28" s="24">
        <f t="shared" si="13"/>
        <v>1.2266523864983822E-2</v>
      </c>
      <c r="O28" s="24">
        <f t="shared" si="14"/>
        <v>1.2441799656420035E-2</v>
      </c>
      <c r="P28"/>
    </row>
    <row r="29" spans="1:16" ht="15.6" customHeight="1" x14ac:dyDescent="0.25">
      <c r="A29" s="23" t="s">
        <v>30</v>
      </c>
      <c r="B29" s="69">
        <v>117500</v>
      </c>
      <c r="C29" s="69">
        <v>119000</v>
      </c>
      <c r="D29" s="69">
        <v>121000</v>
      </c>
      <c r="E29" s="69">
        <v>125000</v>
      </c>
      <c r="F29" s="69">
        <v>128000</v>
      </c>
      <c r="G29" s="69">
        <v>128000</v>
      </c>
      <c r="H29" s="37"/>
      <c r="I29" s="23" t="s">
        <v>29</v>
      </c>
      <c r="J29" s="24">
        <f t="shared" si="9"/>
        <v>0.16406581622394495</v>
      </c>
      <c r="K29" s="24">
        <f t="shared" si="10"/>
        <v>0.16105173550162202</v>
      </c>
      <c r="L29" s="24">
        <f t="shared" si="11"/>
        <v>0.16295067308054881</v>
      </c>
      <c r="M29" s="24">
        <f t="shared" si="12"/>
        <v>0.16996350543611277</v>
      </c>
      <c r="N29" s="24">
        <f t="shared" si="13"/>
        <v>0.16882957577612143</v>
      </c>
      <c r="O29" s="24">
        <f t="shared" si="14"/>
        <v>0.17032624128575022</v>
      </c>
      <c r="P29"/>
    </row>
    <row r="30" spans="1:16" ht="15.6" customHeight="1" x14ac:dyDescent="0.25">
      <c r="A30" s="23" t="s">
        <v>48</v>
      </c>
      <c r="B30" s="68">
        <v>19200</v>
      </c>
      <c r="C30" s="68">
        <v>19400</v>
      </c>
      <c r="D30" s="68">
        <v>19800</v>
      </c>
      <c r="E30" s="68">
        <v>20100</v>
      </c>
      <c r="F30" s="68">
        <v>20400</v>
      </c>
      <c r="G30" s="68">
        <v>20400</v>
      </c>
      <c r="H30" s="37"/>
      <c r="I30" s="23" t="s">
        <v>30</v>
      </c>
      <c r="J30" s="24">
        <f t="shared" si="9"/>
        <v>2.6809052523402068E-2</v>
      </c>
      <c r="K30" s="24">
        <f t="shared" si="10"/>
        <v>2.6255493014550144E-2</v>
      </c>
      <c r="L30" s="24">
        <f t="shared" si="11"/>
        <v>2.6664655594998896E-2</v>
      </c>
      <c r="M30" s="24">
        <f t="shared" si="12"/>
        <v>2.7330131674126932E-2</v>
      </c>
      <c r="N30" s="24">
        <f t="shared" si="13"/>
        <v>2.6907213639319354E-2</v>
      </c>
      <c r="O30" s="24">
        <f t="shared" si="14"/>
        <v>2.7145744704916441E-2</v>
      </c>
      <c r="P30"/>
    </row>
    <row r="31" spans="1:16" ht="15.6" customHeight="1" x14ac:dyDescent="0.25">
      <c r="A31" s="23" t="s">
        <v>49</v>
      </c>
      <c r="B31" s="69">
        <v>129850</v>
      </c>
      <c r="C31" s="69">
        <v>128000</v>
      </c>
      <c r="D31" s="69">
        <v>130400</v>
      </c>
      <c r="E31" s="69">
        <v>123200</v>
      </c>
      <c r="F31" s="69">
        <v>127500</v>
      </c>
      <c r="G31" s="69">
        <v>127500</v>
      </c>
      <c r="H31" s="37"/>
      <c r="I31" s="23" t="s">
        <v>48</v>
      </c>
      <c r="J31" s="24">
        <f t="shared" si="9"/>
        <v>0.18131018073769575</v>
      </c>
      <c r="K31" s="24">
        <f t="shared" si="10"/>
        <v>0.17323211885888756</v>
      </c>
      <c r="L31" s="24">
        <f t="shared" si="11"/>
        <v>0.17560965098928566</v>
      </c>
      <c r="M31" s="24">
        <f t="shared" si="12"/>
        <v>0.16751603095783274</v>
      </c>
      <c r="N31" s="24">
        <f t="shared" si="13"/>
        <v>0.16817008524574595</v>
      </c>
      <c r="O31" s="24">
        <f t="shared" si="14"/>
        <v>0.16966090440572776</v>
      </c>
      <c r="P31"/>
    </row>
    <row r="32" spans="1:16" ht="15.6" customHeight="1" x14ac:dyDescent="0.25">
      <c r="A32" s="23" t="s">
        <v>79</v>
      </c>
      <c r="B32" s="68">
        <v>88548</v>
      </c>
      <c r="C32" s="68">
        <v>97120</v>
      </c>
      <c r="D32" s="68">
        <v>95677</v>
      </c>
      <c r="E32" s="68">
        <v>95629</v>
      </c>
      <c r="F32" s="68">
        <v>98000</v>
      </c>
      <c r="G32" s="68">
        <v>98000</v>
      </c>
      <c r="H32" s="37"/>
      <c r="I32" s="23" t="s">
        <v>49</v>
      </c>
      <c r="J32" s="24">
        <f t="shared" si="9"/>
        <v>0.12363999910636492</v>
      </c>
      <c r="K32" s="24">
        <f t="shared" si="10"/>
        <v>0.13143987018418093</v>
      </c>
      <c r="L32" s="24">
        <f t="shared" si="11"/>
        <v>0.12884819461427824</v>
      </c>
      <c r="M32" s="24">
        <f t="shared" si="12"/>
        <v>0.13002752049080021</v>
      </c>
      <c r="N32" s="24">
        <f t="shared" si="13"/>
        <v>0.12926014395359298</v>
      </c>
      <c r="O32" s="24">
        <f t="shared" si="14"/>
        <v>0.1304060284844025</v>
      </c>
      <c r="P32"/>
    </row>
    <row r="33" spans="1:16" ht="15.6" customHeight="1" x14ac:dyDescent="0.25">
      <c r="A33" s="23" t="s">
        <v>80</v>
      </c>
      <c r="B33" s="69">
        <v>9100</v>
      </c>
      <c r="C33" s="69">
        <v>10000</v>
      </c>
      <c r="D33" s="69">
        <v>10600</v>
      </c>
      <c r="E33" s="69">
        <v>10600</v>
      </c>
      <c r="F33" s="69">
        <v>11200</v>
      </c>
      <c r="G33" s="69">
        <v>10700</v>
      </c>
      <c r="H33" s="37"/>
      <c r="I33" s="23" t="s">
        <v>79</v>
      </c>
      <c r="J33" s="24">
        <f t="shared" si="9"/>
        <v>1.2706373852237439E-2</v>
      </c>
      <c r="K33" s="24">
        <f t="shared" si="10"/>
        <v>1.3533759285850591E-2</v>
      </c>
      <c r="L33" s="24">
        <f t="shared" si="11"/>
        <v>1.4275017641767085E-2</v>
      </c>
      <c r="M33" s="24">
        <f t="shared" si="12"/>
        <v>1.4412905260982363E-2</v>
      </c>
      <c r="N33" s="24">
        <f t="shared" si="13"/>
        <v>1.4772587880410625E-2</v>
      </c>
      <c r="O33" s="24">
        <f t="shared" si="14"/>
        <v>1.4238209232480682E-2</v>
      </c>
      <c r="P33"/>
    </row>
    <row r="34" spans="1:16" ht="15.6" customHeight="1" x14ac:dyDescent="0.25">
      <c r="A34" s="23" t="s">
        <v>73</v>
      </c>
      <c r="B34" s="68">
        <v>16100</v>
      </c>
      <c r="C34" s="68">
        <v>16250</v>
      </c>
      <c r="D34" s="68">
        <v>15900</v>
      </c>
      <c r="E34" s="68">
        <v>16100</v>
      </c>
      <c r="F34" s="68">
        <v>16400</v>
      </c>
      <c r="G34" s="68">
        <v>16400</v>
      </c>
      <c r="H34" s="37"/>
      <c r="I34" s="23" t="s">
        <v>80</v>
      </c>
      <c r="J34" s="24">
        <f t="shared" si="9"/>
        <v>2.2480507584727777E-2</v>
      </c>
      <c r="K34" s="24">
        <f t="shared" si="10"/>
        <v>2.199235883950721E-2</v>
      </c>
      <c r="L34" s="24">
        <f t="shared" si="11"/>
        <v>2.1412526462650627E-2</v>
      </c>
      <c r="M34" s="24">
        <f t="shared" si="12"/>
        <v>2.1891299500171324E-2</v>
      </c>
      <c r="N34" s="24">
        <f t="shared" si="13"/>
        <v>2.1631289396315558E-2</v>
      </c>
      <c r="O34" s="24">
        <f t="shared" si="14"/>
        <v>2.1823049664736745E-2</v>
      </c>
      <c r="P34"/>
    </row>
    <row r="35" spans="1:16" ht="15.6" customHeight="1" x14ac:dyDescent="0.25">
      <c r="A35" s="23" t="s">
        <v>74</v>
      </c>
      <c r="B35" s="69">
        <v>9800</v>
      </c>
      <c r="C35" s="69">
        <v>10200</v>
      </c>
      <c r="D35" s="69">
        <v>10500</v>
      </c>
      <c r="E35" s="69">
        <v>10700</v>
      </c>
      <c r="F35" s="69">
        <v>10800</v>
      </c>
      <c r="G35" s="69">
        <v>10800</v>
      </c>
      <c r="H35" s="37"/>
      <c r="I35" s="23" t="s">
        <v>73</v>
      </c>
      <c r="J35" s="24">
        <f t="shared" si="9"/>
        <v>1.3683787225486473E-2</v>
      </c>
      <c r="K35" s="24">
        <f t="shared" si="10"/>
        <v>1.3804434471567602E-2</v>
      </c>
      <c r="L35" s="24">
        <f t="shared" si="11"/>
        <v>1.4140347664014567E-2</v>
      </c>
      <c r="M35" s="24">
        <f t="shared" si="12"/>
        <v>1.4548876065331251E-2</v>
      </c>
      <c r="N35" s="24">
        <f t="shared" si="13"/>
        <v>1.4244995456110245E-2</v>
      </c>
      <c r="O35" s="24">
        <f t="shared" si="14"/>
        <v>1.4371276608485174E-2</v>
      </c>
      <c r="P35" s="37"/>
    </row>
    <row r="36" spans="1:16" ht="15.6" customHeight="1" x14ac:dyDescent="0.25">
      <c r="A36" s="23" t="s">
        <v>75</v>
      </c>
      <c r="B36" s="68">
        <v>24400</v>
      </c>
      <c r="C36" s="68">
        <v>24500</v>
      </c>
      <c r="D36" s="68">
        <v>25000</v>
      </c>
      <c r="E36" s="68">
        <v>25300</v>
      </c>
      <c r="F36" s="68">
        <v>25400</v>
      </c>
      <c r="G36" s="68">
        <v>25400</v>
      </c>
      <c r="H36" s="37"/>
      <c r="I36" s="23" t="s">
        <v>74</v>
      </c>
      <c r="J36" s="24">
        <f t="shared" si="9"/>
        <v>3.4069837581823463E-2</v>
      </c>
      <c r="K36" s="24">
        <f t="shared" si="10"/>
        <v>3.3157710250333948E-2</v>
      </c>
      <c r="L36" s="24">
        <f t="shared" si="11"/>
        <v>3.366749443812992E-2</v>
      </c>
      <c r="M36" s="24">
        <f t="shared" si="12"/>
        <v>3.4400613500269225E-2</v>
      </c>
      <c r="N36" s="24">
        <f t="shared" si="13"/>
        <v>3.3502118943074095E-2</v>
      </c>
      <c r="O36" s="24">
        <f t="shared" si="14"/>
        <v>3.379911350514106E-2</v>
      </c>
      <c r="P36" s="37"/>
    </row>
    <row r="37" spans="1:16" ht="15.6" customHeight="1" x14ac:dyDescent="0.25">
      <c r="A37" s="23" t="s">
        <v>33</v>
      </c>
      <c r="B37" s="69">
        <v>37000</v>
      </c>
      <c r="C37" s="69">
        <v>40000</v>
      </c>
      <c r="D37" s="69">
        <v>43000</v>
      </c>
      <c r="E37" s="69">
        <v>40500</v>
      </c>
      <c r="F37" s="69">
        <v>40000</v>
      </c>
      <c r="G37" s="69">
        <v>39500</v>
      </c>
      <c r="H37" s="37"/>
      <c r="I37" s="23" t="s">
        <v>75</v>
      </c>
      <c r="J37" s="24">
        <f t="shared" si="9"/>
        <v>5.1663278300306072E-2</v>
      </c>
      <c r="K37" s="24">
        <f t="shared" si="10"/>
        <v>5.4135037143402363E-2</v>
      </c>
      <c r="L37" s="24">
        <f t="shared" si="11"/>
        <v>5.7908090433583463E-2</v>
      </c>
      <c r="M37" s="24">
        <f t="shared" si="12"/>
        <v>5.5068175761300533E-2</v>
      </c>
      <c r="N37" s="24">
        <f t="shared" si="13"/>
        <v>5.2759242430037948E-2</v>
      </c>
      <c r="O37" s="24">
        <f t="shared" si="14"/>
        <v>5.2561613521774478E-2</v>
      </c>
      <c r="P37" s="37"/>
    </row>
    <row r="38" spans="1:16" ht="15.6" customHeight="1" x14ac:dyDescent="0.25">
      <c r="A38" s="23" t="s">
        <v>35</v>
      </c>
      <c r="B38" s="68">
        <v>18000</v>
      </c>
      <c r="C38" s="68">
        <v>17400</v>
      </c>
      <c r="D38" s="68">
        <v>18000</v>
      </c>
      <c r="E38" s="68">
        <v>18100</v>
      </c>
      <c r="F38" s="68">
        <v>18100</v>
      </c>
      <c r="G38" s="68">
        <v>18400</v>
      </c>
      <c r="H38" s="37"/>
      <c r="I38" s="23" t="s">
        <v>33</v>
      </c>
      <c r="J38" s="24">
        <f t="shared" si="9"/>
        <v>2.513348674068944E-2</v>
      </c>
      <c r="K38" s="24">
        <f t="shared" si="10"/>
        <v>2.3548741157380027E-2</v>
      </c>
      <c r="L38" s="24">
        <f t="shared" si="11"/>
        <v>2.4240595995453543E-2</v>
      </c>
      <c r="M38" s="24">
        <f t="shared" si="12"/>
        <v>2.4610715587149126E-2</v>
      </c>
      <c r="N38" s="24">
        <f t="shared" si="13"/>
        <v>2.3873557199592173E-2</v>
      </c>
      <c r="O38" s="24">
        <f t="shared" si="14"/>
        <v>2.4484397184826593E-2</v>
      </c>
      <c r="P38" s="37"/>
    </row>
    <row r="39" spans="1:16" ht="15.6" customHeight="1" x14ac:dyDescent="0.25">
      <c r="A39" s="23" t="s">
        <v>36</v>
      </c>
      <c r="B39" s="69">
        <v>12200</v>
      </c>
      <c r="C39" s="69">
        <v>10300</v>
      </c>
      <c r="D39" s="69">
        <v>9800</v>
      </c>
      <c r="E39" s="69">
        <v>8800</v>
      </c>
      <c r="F39" s="69">
        <v>9700</v>
      </c>
      <c r="G39" s="69">
        <v>8900</v>
      </c>
      <c r="H39" s="37"/>
      <c r="I39" s="23" t="s">
        <v>35</v>
      </c>
      <c r="J39" s="24">
        <f t="shared" si="9"/>
        <v>1.7034918790911732E-2</v>
      </c>
      <c r="K39" s="24">
        <f t="shared" si="10"/>
        <v>1.3939772064426108E-2</v>
      </c>
      <c r="L39" s="24">
        <f t="shared" si="11"/>
        <v>1.3197657819746928E-2</v>
      </c>
      <c r="M39" s="24">
        <f t="shared" si="12"/>
        <v>1.1965430782702338E-2</v>
      </c>
      <c r="N39" s="24">
        <f t="shared" si="13"/>
        <v>1.2794116289284202E-2</v>
      </c>
      <c r="O39" s="24">
        <f t="shared" si="14"/>
        <v>1.184299646439982E-2</v>
      </c>
      <c r="P39" s="37"/>
    </row>
    <row r="40" spans="1:16" ht="15.6" customHeight="1" x14ac:dyDescent="0.25">
      <c r="A40" s="23" t="s">
        <v>63</v>
      </c>
      <c r="B40" s="68">
        <v>9350</v>
      </c>
      <c r="C40" s="68">
        <v>9300</v>
      </c>
      <c r="D40" s="68">
        <v>9700</v>
      </c>
      <c r="E40" s="68">
        <v>9600</v>
      </c>
      <c r="F40" s="68">
        <v>10000</v>
      </c>
      <c r="G40" s="68">
        <v>9600</v>
      </c>
      <c r="H40" s="37"/>
      <c r="I40" s="23" t="s">
        <v>63</v>
      </c>
      <c r="J40" s="24">
        <f t="shared" si="9"/>
        <v>1.3055450056969236E-2</v>
      </c>
      <c r="K40" s="24">
        <f t="shared" si="10"/>
        <v>1.2586396135841048E-2</v>
      </c>
      <c r="L40" s="24">
        <f t="shared" si="11"/>
        <v>1.3062987841994408E-2</v>
      </c>
      <c r="M40" s="24">
        <f t="shared" si="12"/>
        <v>1.305319721749346E-2</v>
      </c>
      <c r="N40" s="24">
        <f t="shared" si="13"/>
        <v>1.3189810607509487E-2</v>
      </c>
      <c r="O40" s="24">
        <f t="shared" si="14"/>
        <v>1.2774468096431266E-2</v>
      </c>
      <c r="P40" s="37"/>
    </row>
    <row r="41" spans="1:16" ht="15.6" customHeight="1" x14ac:dyDescent="0.25">
      <c r="A41" s="23" t="s">
        <v>37</v>
      </c>
      <c r="B41" s="69">
        <v>163847</v>
      </c>
      <c r="C41" s="69">
        <v>172341</v>
      </c>
      <c r="D41" s="69">
        <v>172200</v>
      </c>
      <c r="E41" s="69">
        <v>170217</v>
      </c>
      <c r="F41" s="69">
        <v>177707</v>
      </c>
      <c r="G41" s="69">
        <v>173892</v>
      </c>
      <c r="H41" s="37"/>
      <c r="I41" s="23" t="s">
        <v>37</v>
      </c>
      <c r="J41" s="24">
        <f t="shared" si="9"/>
        <v>0.22878035566676347</v>
      </c>
      <c r="K41" s="24">
        <f t="shared" si="10"/>
        <v>0.23324216090827765</v>
      </c>
      <c r="L41" s="24">
        <f t="shared" si="11"/>
        <v>0.23190170168983887</v>
      </c>
      <c r="M41" s="24">
        <f t="shared" si="12"/>
        <v>0.23144542403855045</v>
      </c>
      <c r="N41" s="24">
        <f t="shared" si="13"/>
        <v>0.23439216736286883</v>
      </c>
      <c r="O41" s="24">
        <f t="shared" si="14"/>
        <v>0.23139352148173184</v>
      </c>
      <c r="P41" s="37"/>
    </row>
    <row r="42" spans="1:16" ht="15.6" customHeight="1" x14ac:dyDescent="0.25">
      <c r="A42" s="32" t="s">
        <v>38</v>
      </c>
      <c r="B42" s="68">
        <v>684233</v>
      </c>
      <c r="C42" s="68">
        <v>707028</v>
      </c>
      <c r="D42" s="68">
        <v>713306</v>
      </c>
      <c r="E42" s="68">
        <v>705236</v>
      </c>
      <c r="F42" s="68">
        <v>725557</v>
      </c>
      <c r="G42" s="68">
        <v>719792</v>
      </c>
      <c r="H42" s="37"/>
      <c r="I42" s="32" t="s">
        <v>38</v>
      </c>
      <c r="J42" s="24">
        <f t="shared" si="9"/>
        <v>0.95539783516900878</v>
      </c>
      <c r="K42" s="24">
        <f t="shared" si="10"/>
        <v>0.95687467603563714</v>
      </c>
      <c r="L42" s="24">
        <f t="shared" si="11"/>
        <v>0.96060903150738797</v>
      </c>
      <c r="M42" s="24">
        <f t="shared" si="12"/>
        <v>0.95891506175793928</v>
      </c>
      <c r="N42" s="24">
        <f t="shared" si="13"/>
        <v>0.95699594149527611</v>
      </c>
      <c r="O42" s="24">
        <f t="shared" si="14"/>
        <v>0.95780832709025565</v>
      </c>
      <c r="P42" s="37"/>
    </row>
    <row r="43" spans="1:16" ht="15.6" customHeight="1" x14ac:dyDescent="0.25">
      <c r="A43" s="32" t="s">
        <v>39</v>
      </c>
      <c r="B43" s="69">
        <v>31943</v>
      </c>
      <c r="C43" s="69">
        <v>31865</v>
      </c>
      <c r="D43" s="69">
        <v>29250</v>
      </c>
      <c r="E43" s="69">
        <v>30216</v>
      </c>
      <c r="F43" s="69">
        <v>32604</v>
      </c>
      <c r="G43" s="69">
        <v>31707</v>
      </c>
      <c r="H43" s="37"/>
      <c r="I43" s="32" t="s">
        <v>39</v>
      </c>
      <c r="J43" s="24">
        <f t="shared" si="9"/>
        <v>4.4602164830991262E-2</v>
      </c>
      <c r="K43" s="24">
        <f t="shared" si="10"/>
        <v>4.3125323964362902E-2</v>
      </c>
      <c r="L43" s="24">
        <f t="shared" si="11"/>
        <v>3.9390968492612005E-2</v>
      </c>
      <c r="M43" s="24">
        <f t="shared" si="12"/>
        <v>4.1084938242060665E-2</v>
      </c>
      <c r="N43" s="24">
        <f t="shared" si="13"/>
        <v>4.3004058504723934E-2</v>
      </c>
      <c r="O43" s="24">
        <f t="shared" si="14"/>
        <v>4.219167290974439E-2</v>
      </c>
      <c r="P43" s="37"/>
    </row>
    <row r="44" spans="1:16" ht="15.6" customHeight="1" x14ac:dyDescent="0.25">
      <c r="A44" s="32" t="s">
        <v>40</v>
      </c>
      <c r="B44" s="68">
        <v>716176</v>
      </c>
      <c r="C44" s="68">
        <v>738893</v>
      </c>
      <c r="D44" s="68">
        <v>742556</v>
      </c>
      <c r="E44" s="68">
        <v>735452</v>
      </c>
      <c r="F44" s="68">
        <v>758161</v>
      </c>
      <c r="G44" s="68">
        <v>751499</v>
      </c>
      <c r="H44" s="37"/>
      <c r="I44" s="32" t="s">
        <v>40</v>
      </c>
      <c r="J44" s="24">
        <f t="shared" si="9"/>
        <v>1</v>
      </c>
      <c r="K44" s="24">
        <f t="shared" si="10"/>
        <v>1</v>
      </c>
      <c r="L44" s="24">
        <f t="shared" si="11"/>
        <v>1</v>
      </c>
      <c r="M44" s="24">
        <f t="shared" si="12"/>
        <v>1</v>
      </c>
      <c r="N44" s="24">
        <f t="shared" si="13"/>
        <v>1</v>
      </c>
      <c r="O44" s="24">
        <f t="shared" si="14"/>
        <v>1</v>
      </c>
      <c r="P44" s="37"/>
    </row>
    <row r="45" spans="1:16" ht="15.6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6" customHeight="1" x14ac:dyDescent="0.25">
      <c r="A46" s="41" t="s">
        <v>81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</sheetData>
  <mergeCells count="4">
    <mergeCell ref="A1:G1"/>
    <mergeCell ref="I1:O1"/>
    <mergeCell ref="A24:G24"/>
    <mergeCell ref="I24:O24"/>
  </mergeCells>
  <hyperlinks>
    <hyperlink ref="A46" r:id="rId1" xr:uid="{00000000-0004-0000-02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9"/>
  <sheetViews>
    <sheetView showGridLines="0" zoomScaleNormal="100" workbookViewId="0">
      <selection activeCell="B3" sqref="B3:G13"/>
    </sheetView>
  </sheetViews>
  <sheetFormatPr defaultRowHeight="15" x14ac:dyDescent="0.25"/>
  <cols>
    <col min="1" max="1" width="21.85546875" style="17"/>
    <col min="2" max="7" width="12.28515625" style="18"/>
    <col min="8" max="8" width="9" style="43"/>
    <col min="9" max="9" width="20.7109375" style="17"/>
    <col min="10" max="10" width="19.7109375" style="18"/>
    <col min="11" max="11" width="8.7109375" style="18"/>
    <col min="12" max="13" width="10.140625" style="18"/>
    <col min="14" max="1025" width="9" style="17"/>
  </cols>
  <sheetData>
    <row r="1" spans="1:16" ht="15.6" customHeight="1" x14ac:dyDescent="0.25">
      <c r="A1" s="71" t="s">
        <v>82</v>
      </c>
      <c r="B1" s="71"/>
      <c r="C1" s="71"/>
      <c r="D1" s="71"/>
      <c r="E1" s="71"/>
      <c r="F1" s="71"/>
      <c r="G1" s="71"/>
      <c r="H1"/>
      <c r="I1" s="71" t="s">
        <v>83</v>
      </c>
      <c r="J1" s="71"/>
      <c r="K1" s="71"/>
      <c r="L1" s="71"/>
      <c r="M1" s="71"/>
      <c r="N1" s="71"/>
      <c r="O1" s="71"/>
      <c r="P1"/>
    </row>
    <row r="2" spans="1:16" ht="25.5" customHeight="1" x14ac:dyDescent="0.25">
      <c r="A2" s="19" t="s">
        <v>22</v>
      </c>
      <c r="B2" s="20" t="s">
        <v>23</v>
      </c>
      <c r="C2" s="20" t="s">
        <v>24</v>
      </c>
      <c r="D2" s="20" t="s">
        <v>84</v>
      </c>
      <c r="E2" s="20" t="s">
        <v>26</v>
      </c>
      <c r="F2" s="44" t="str">
        <f>'Exportação-Importação'!N2</f>
        <v>2019/20 Set</v>
      </c>
      <c r="G2" s="44" t="str">
        <f>'Exportação-Importação'!O2</f>
        <v>2019/20 Dez</v>
      </c>
      <c r="H2"/>
      <c r="I2" s="19" t="s">
        <v>22</v>
      </c>
      <c r="J2" s="20" t="str">
        <f t="shared" ref="J2:O2" si="0">B2</f>
        <v>2015/16</v>
      </c>
      <c r="K2" s="20" t="str">
        <f t="shared" si="0"/>
        <v>2016/17</v>
      </c>
      <c r="L2" s="20" t="str">
        <f t="shared" si="0"/>
        <v>2017/18</v>
      </c>
      <c r="M2" s="20" t="str">
        <f t="shared" si="0"/>
        <v>2018/19</v>
      </c>
      <c r="N2" s="20" t="str">
        <f t="shared" si="0"/>
        <v>2019/20 Set</v>
      </c>
      <c r="O2" s="20" t="str">
        <f t="shared" si="0"/>
        <v>2019/20 Dez</v>
      </c>
      <c r="P2"/>
    </row>
    <row r="3" spans="1:16" ht="15.6" customHeight="1" x14ac:dyDescent="0.25">
      <c r="A3" s="23" t="s">
        <v>29</v>
      </c>
      <c r="B3" s="68">
        <v>5178</v>
      </c>
      <c r="C3" s="68">
        <v>6931</v>
      </c>
      <c r="D3" s="68">
        <v>6479</v>
      </c>
      <c r="E3" s="68">
        <v>6184</v>
      </c>
      <c r="F3" s="68">
        <v>5120</v>
      </c>
      <c r="G3" s="68">
        <v>5366</v>
      </c>
      <c r="H3"/>
      <c r="I3" s="23" t="str">
        <f t="shared" ref="I3:I13" si="1">A3</f>
        <v>Canadá</v>
      </c>
      <c r="J3" s="24">
        <f>B3/$B$13</f>
        <v>2.1157665056755499E-2</v>
      </c>
      <c r="K3" s="24">
        <f t="shared" ref="K3:K13" si="2">C3/$C$13</f>
        <v>2.6439162461043147E-2</v>
      </c>
      <c r="L3" s="24">
        <f>D3/$D$13</f>
        <v>2.2987241531016278E-2</v>
      </c>
      <c r="M3" s="24">
        <f t="shared" ref="M3:M13" si="3">E3/$E$13</f>
        <v>2.2305905437966209E-2</v>
      </c>
      <c r="N3" s="24">
        <f t="shared" ref="N3:N13" si="4">F3/$F$13</f>
        <v>1.7939607991534746E-2</v>
      </c>
      <c r="O3" s="24">
        <f t="shared" ref="O3:O13" si="5">G3/$G$13</f>
        <v>1.8626964318567606E-2</v>
      </c>
      <c r="P3"/>
    </row>
    <row r="4" spans="1:16" ht="15.6" customHeight="1" x14ac:dyDescent="0.25">
      <c r="A4" s="23" t="s">
        <v>30</v>
      </c>
      <c r="B4" s="69">
        <v>96996</v>
      </c>
      <c r="C4" s="69">
        <v>114929</v>
      </c>
      <c r="D4" s="69">
        <v>131195</v>
      </c>
      <c r="E4" s="69">
        <v>139768</v>
      </c>
      <c r="F4" s="69">
        <v>145968</v>
      </c>
      <c r="G4" s="69">
        <v>147455</v>
      </c>
      <c r="H4"/>
      <c r="I4" s="23" t="str">
        <f t="shared" si="1"/>
        <v>China</v>
      </c>
      <c r="J4" s="24">
        <f>B4/$B$13</f>
        <v>0.39633234450464588</v>
      </c>
      <c r="K4" s="24">
        <f t="shared" si="2"/>
        <v>0.43841098001518219</v>
      </c>
      <c r="L4" s="24">
        <f>D4/$D$13</f>
        <v>0.4654747881867079</v>
      </c>
      <c r="M4" s="24">
        <f t="shared" si="3"/>
        <v>0.50414809043558562</v>
      </c>
      <c r="N4" s="24">
        <f t="shared" si="4"/>
        <v>0.5114470115836609</v>
      </c>
      <c r="O4" s="24">
        <f t="shared" si="5"/>
        <v>0.51185967640596086</v>
      </c>
      <c r="P4"/>
    </row>
    <row r="5" spans="1:16" ht="15.6" customHeight="1" x14ac:dyDescent="0.25">
      <c r="A5" s="23" t="s">
        <v>49</v>
      </c>
      <c r="B5" s="68">
        <v>15490</v>
      </c>
      <c r="C5" s="68">
        <v>10719</v>
      </c>
      <c r="D5" s="68">
        <v>13979</v>
      </c>
      <c r="E5" s="68">
        <v>10094</v>
      </c>
      <c r="F5" s="68">
        <v>11242</v>
      </c>
      <c r="G5" s="68">
        <v>10800</v>
      </c>
      <c r="H5"/>
      <c r="I5" s="23" t="str">
        <f t="shared" si="1"/>
        <v>União Européia</v>
      </c>
      <c r="J5" s="24">
        <v>7.3244398445546893E-2</v>
      </c>
      <c r="K5" s="24">
        <f t="shared" si="2"/>
        <v>4.0888960095213027E-2</v>
      </c>
      <c r="L5" s="24">
        <v>6.8902256082865695E-2</v>
      </c>
      <c r="M5" s="24">
        <f t="shared" si="3"/>
        <v>3.6409412918957135E-2</v>
      </c>
      <c r="N5" s="24">
        <f t="shared" si="4"/>
        <v>3.9390053328287822E-2</v>
      </c>
      <c r="O5" s="24">
        <f t="shared" si="5"/>
        <v>3.7489976638190481E-2</v>
      </c>
      <c r="P5"/>
    </row>
    <row r="6" spans="1:16" ht="15.6" customHeight="1" x14ac:dyDescent="0.25">
      <c r="A6" s="23" t="s">
        <v>79</v>
      </c>
      <c r="B6" s="69">
        <v>14540</v>
      </c>
      <c r="C6" s="69">
        <v>9800</v>
      </c>
      <c r="D6" s="69">
        <v>13230</v>
      </c>
      <c r="E6" s="69">
        <v>16992</v>
      </c>
      <c r="F6" s="69">
        <v>19712</v>
      </c>
      <c r="G6" s="69">
        <v>20702</v>
      </c>
      <c r="H6"/>
      <c r="I6" s="23" t="str">
        <f t="shared" si="1"/>
        <v>India</v>
      </c>
      <c r="J6" s="24">
        <v>8.2101397714098107E-2</v>
      </c>
      <c r="K6" s="24">
        <f t="shared" si="2"/>
        <v>3.7383320172878785E-2</v>
      </c>
      <c r="L6" s="24">
        <v>5.8529291697201898E-2</v>
      </c>
      <c r="M6" s="24">
        <f t="shared" si="3"/>
        <v>6.1290741462147774E-2</v>
      </c>
      <c r="N6" s="24">
        <f t="shared" si="4"/>
        <v>6.9067490767408785E-2</v>
      </c>
      <c r="O6" s="24">
        <f t="shared" si="5"/>
        <v>7.1862731144798089E-2</v>
      </c>
      <c r="P6"/>
    </row>
    <row r="7" spans="1:16" ht="15.6" customHeight="1" x14ac:dyDescent="0.25">
      <c r="A7" s="23" t="s">
        <v>73</v>
      </c>
      <c r="B7" s="68">
        <v>11166</v>
      </c>
      <c r="C7" s="68">
        <v>10416</v>
      </c>
      <c r="D7" s="68">
        <v>8066</v>
      </c>
      <c r="E7" s="68">
        <v>6236</v>
      </c>
      <c r="F7" s="68">
        <v>6136</v>
      </c>
      <c r="G7" s="68">
        <v>6136</v>
      </c>
      <c r="H7"/>
      <c r="I7" s="23" t="str">
        <f t="shared" si="1"/>
        <v>Irã</v>
      </c>
      <c r="J7" s="24">
        <v>4.2399152116474499E-2</v>
      </c>
      <c r="K7" s="24">
        <f t="shared" si="2"/>
        <v>3.9733128869459733E-2</v>
      </c>
      <c r="L7" s="24">
        <v>4.4369137848778002E-2</v>
      </c>
      <c r="M7" s="24">
        <f t="shared" si="3"/>
        <v>2.2493471266357905E-2</v>
      </c>
      <c r="N7" s="24">
        <f t="shared" si="4"/>
        <v>2.1499498952354923E-2</v>
      </c>
      <c r="O7" s="24">
        <f t="shared" si="5"/>
        <v>2.1299860801105259E-2</v>
      </c>
      <c r="P7"/>
    </row>
    <row r="8" spans="1:16" ht="15.6" customHeight="1" x14ac:dyDescent="0.25">
      <c r="A8" s="23" t="s">
        <v>76</v>
      </c>
      <c r="B8" s="69">
        <v>5607</v>
      </c>
      <c r="C8" s="69">
        <v>10830</v>
      </c>
      <c r="D8" s="69">
        <v>12043</v>
      </c>
      <c r="E8" s="69">
        <v>7830</v>
      </c>
      <c r="F8" s="69">
        <v>7463</v>
      </c>
      <c r="G8" s="69">
        <v>8294</v>
      </c>
      <c r="H8"/>
      <c r="I8" s="23" t="str">
        <f t="shared" si="1"/>
        <v>Rússia</v>
      </c>
      <c r="J8" s="24">
        <v>4.2399152116474499E-2</v>
      </c>
      <c r="K8" s="24">
        <f t="shared" si="2"/>
        <v>4.1312383415538494E-2</v>
      </c>
      <c r="L8" s="24">
        <v>4.4369137848778002E-2</v>
      </c>
      <c r="M8" s="24">
        <f t="shared" si="3"/>
        <v>2.8243085313595637E-2</v>
      </c>
      <c r="N8" s="24">
        <f t="shared" si="4"/>
        <v>2.6149080945473403E-2</v>
      </c>
      <c r="O8" s="24">
        <f t="shared" si="5"/>
        <v>2.8790913540477026E-2</v>
      </c>
      <c r="P8"/>
    </row>
    <row r="9" spans="1:16" ht="15.6" customHeight="1" x14ac:dyDescent="0.25">
      <c r="A9" s="23" t="s">
        <v>35</v>
      </c>
      <c r="B9" s="68">
        <v>3100</v>
      </c>
      <c r="C9" s="68">
        <v>1289</v>
      </c>
      <c r="D9" s="68">
        <v>4138</v>
      </c>
      <c r="E9" s="68">
        <v>5054</v>
      </c>
      <c r="F9" s="68">
        <v>5454</v>
      </c>
      <c r="G9" s="68">
        <v>6654</v>
      </c>
      <c r="H9"/>
      <c r="I9" s="23" t="str">
        <f t="shared" si="1"/>
        <v>Turquia</v>
      </c>
      <c r="J9" s="24">
        <v>3.7841280582770601E-2</v>
      </c>
      <c r="K9" s="24">
        <f t="shared" si="2"/>
        <v>4.9170509900857912E-3</v>
      </c>
      <c r="L9" s="24">
        <v>2.9289237987969501E-2</v>
      </c>
      <c r="M9" s="24">
        <f t="shared" si="3"/>
        <v>1.8229955705608217E-2</v>
      </c>
      <c r="N9" s="24">
        <f t="shared" si="4"/>
        <v>1.910988710660752E-2</v>
      </c>
      <c r="O9" s="24">
        <f t="shared" si="5"/>
        <v>2.3097991162085135E-2</v>
      </c>
      <c r="P9"/>
    </row>
    <row r="10" spans="1:16" ht="15.6" customHeight="1" x14ac:dyDescent="0.25">
      <c r="A10" s="23" t="s">
        <v>37</v>
      </c>
      <c r="B10" s="69">
        <v>66105</v>
      </c>
      <c r="C10" s="69">
        <v>65104</v>
      </c>
      <c r="D10" s="69">
        <v>62815</v>
      </c>
      <c r="E10" s="69">
        <v>55903</v>
      </c>
      <c r="F10" s="69">
        <v>56705</v>
      </c>
      <c r="G10" s="69">
        <v>56410</v>
      </c>
      <c r="H10"/>
      <c r="I10" s="23" t="str">
        <f t="shared" si="1"/>
        <v>Outros</v>
      </c>
      <c r="J10" s="24">
        <f>B10/$B$13</f>
        <v>0.27010958836941334</v>
      </c>
      <c r="K10" s="24">
        <f t="shared" si="2"/>
        <v>0.24834731393215309</v>
      </c>
      <c r="L10" s="24">
        <f>D10/$D$13</f>
        <v>0.22286519166087165</v>
      </c>
      <c r="M10" s="24">
        <f t="shared" si="3"/>
        <v>0.20164408662655645</v>
      </c>
      <c r="N10" s="24">
        <f t="shared" si="4"/>
        <v>0.19868466233593318</v>
      </c>
      <c r="O10" s="24">
        <f t="shared" si="5"/>
        <v>0.19581570205188195</v>
      </c>
      <c r="P10"/>
    </row>
    <row r="11" spans="1:16" ht="15.6" customHeight="1" x14ac:dyDescent="0.25">
      <c r="A11" s="32" t="s">
        <v>38</v>
      </c>
      <c r="B11" s="68">
        <v>218182</v>
      </c>
      <c r="C11" s="68">
        <v>230018</v>
      </c>
      <c r="D11" s="68">
        <v>251945</v>
      </c>
      <c r="E11" s="68">
        <v>248061</v>
      </c>
      <c r="F11" s="68">
        <v>257800</v>
      </c>
      <c r="G11" s="68">
        <v>261817</v>
      </c>
      <c r="H11"/>
      <c r="I11" s="32" t="str">
        <f t="shared" si="1"/>
        <v>Subtotal</v>
      </c>
      <c r="J11" s="24">
        <f>B11/$B$13</f>
        <v>0.89150669706701968</v>
      </c>
      <c r="K11" s="24">
        <f t="shared" si="2"/>
        <v>0.87743229995155425</v>
      </c>
      <c r="L11" s="24">
        <f>D11/$D$13</f>
        <v>0.89389112016235472</v>
      </c>
      <c r="M11" s="24">
        <f t="shared" si="3"/>
        <v>0.89476474916677484</v>
      </c>
      <c r="N11" s="24">
        <f t="shared" si="4"/>
        <v>0.90328729301126132</v>
      </c>
      <c r="O11" s="24">
        <f t="shared" si="5"/>
        <v>0.90884381606306652</v>
      </c>
      <c r="P11"/>
    </row>
    <row r="12" spans="1:16" ht="15.6" customHeight="1" x14ac:dyDescent="0.25">
      <c r="A12" s="32" t="s">
        <v>39</v>
      </c>
      <c r="B12" s="69">
        <v>26552</v>
      </c>
      <c r="C12" s="69">
        <v>32131</v>
      </c>
      <c r="D12" s="69">
        <v>29907</v>
      </c>
      <c r="E12" s="69">
        <v>29175</v>
      </c>
      <c r="F12" s="69">
        <v>27602</v>
      </c>
      <c r="G12" s="69">
        <v>26260</v>
      </c>
      <c r="H12"/>
      <c r="I12" s="32" t="str">
        <f t="shared" si="1"/>
        <v>Estados Unidos</v>
      </c>
      <c r="J12" s="24">
        <f>B12/$B$13</f>
        <v>0.10849330293298029</v>
      </c>
      <c r="K12" s="24">
        <f t="shared" si="2"/>
        <v>0.12256770004844574</v>
      </c>
      <c r="L12" s="24">
        <f>D12/$D$13</f>
        <v>0.10610887983764529</v>
      </c>
      <c r="M12" s="24">
        <f t="shared" si="3"/>
        <v>0.10523525083322512</v>
      </c>
      <c r="N12" s="24">
        <f t="shared" si="4"/>
        <v>9.6712706988738698E-2</v>
      </c>
      <c r="O12" s="24">
        <f t="shared" si="5"/>
        <v>9.1156183936933532E-2</v>
      </c>
      <c r="P12"/>
    </row>
    <row r="13" spans="1:16" ht="15.6" customHeight="1" x14ac:dyDescent="0.25">
      <c r="A13" s="32" t="s">
        <v>40</v>
      </c>
      <c r="B13" s="68">
        <v>244734</v>
      </c>
      <c r="C13" s="68">
        <v>262149</v>
      </c>
      <c r="D13" s="68">
        <v>281852</v>
      </c>
      <c r="E13" s="68">
        <v>277236</v>
      </c>
      <c r="F13" s="68">
        <v>285402</v>
      </c>
      <c r="G13" s="68">
        <v>288077</v>
      </c>
      <c r="H13"/>
      <c r="I13" s="32" t="str">
        <f t="shared" si="1"/>
        <v>Total Mundo</v>
      </c>
      <c r="J13" s="24">
        <f>B13/$B$13</f>
        <v>1</v>
      </c>
      <c r="K13" s="24">
        <f t="shared" si="2"/>
        <v>1</v>
      </c>
      <c r="L13" s="24">
        <f>D13/$D$13</f>
        <v>1</v>
      </c>
      <c r="M13" s="24">
        <f t="shared" si="3"/>
        <v>1</v>
      </c>
      <c r="N13" s="24">
        <f t="shared" si="4"/>
        <v>1</v>
      </c>
      <c r="O13" s="24">
        <f t="shared" si="5"/>
        <v>1</v>
      </c>
      <c r="P13"/>
    </row>
    <row r="14" spans="1:16" ht="15.6" customHeight="1" x14ac:dyDescent="0.25">
      <c r="A14" s="32"/>
      <c r="B14" s="31"/>
      <c r="C14" s="31"/>
      <c r="D14" s="38"/>
      <c r="E14" s="38"/>
      <c r="F14" s="38"/>
      <c r="G14" s="38"/>
      <c r="H14"/>
      <c r="I14"/>
      <c r="J14"/>
      <c r="K14"/>
      <c r="L14"/>
      <c r="M14"/>
      <c r="N14"/>
      <c r="O14"/>
      <c r="P14"/>
    </row>
    <row r="15" spans="1:16" ht="15.6" customHeight="1" x14ac:dyDescent="0.25">
      <c r="A15" s="75" t="s">
        <v>81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5.6" customHeight="1" x14ac:dyDescent="0.25">
      <c r="B16"/>
      <c r="C16"/>
      <c r="D16"/>
      <c r="E16"/>
      <c r="F16"/>
      <c r="G16"/>
      <c r="H16"/>
    </row>
    <row r="17" spans="2:8" ht="15.6" customHeight="1" x14ac:dyDescent="0.25">
      <c r="B17" s="45"/>
      <c r="C17" s="45"/>
      <c r="D17" s="45"/>
      <c r="E17" s="45"/>
      <c r="F17" s="45"/>
      <c r="G17" s="45"/>
      <c r="H17"/>
    </row>
    <row r="18" spans="2:8" ht="15.6" customHeight="1" x14ac:dyDescent="0.25">
      <c r="B18" s="45"/>
      <c r="C18" s="45"/>
      <c r="D18" s="45"/>
      <c r="E18" s="45"/>
      <c r="F18" s="45"/>
      <c r="G18" s="45"/>
      <c r="H18" s="26"/>
    </row>
    <row r="19" spans="2:8" ht="15.6" customHeight="1" x14ac:dyDescent="0.25">
      <c r="B19" s="45"/>
      <c r="C19" s="45"/>
      <c r="D19" s="45"/>
      <c r="E19" s="45"/>
      <c r="F19" s="45"/>
      <c r="G19" s="45"/>
      <c r="H19" s="22"/>
    </row>
  </sheetData>
  <mergeCells count="3">
    <mergeCell ref="A1:G1"/>
    <mergeCell ref="I1:O1"/>
    <mergeCell ref="A15:P15"/>
  </mergeCells>
  <hyperlinks>
    <hyperlink ref="A15" r:id="rId1" xr:uid="{00000000-0004-0000-03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0"/>
  <sheetViews>
    <sheetView showGridLines="0" zoomScaleNormal="100" workbookViewId="0">
      <selection activeCell="C3" sqref="C3:D18"/>
    </sheetView>
  </sheetViews>
  <sheetFormatPr defaultRowHeight="15" x14ac:dyDescent="0.25"/>
  <cols>
    <col min="1" max="1" width="8.5703125" style="46"/>
    <col min="2" max="2" width="19.7109375" style="46"/>
    <col min="3" max="4" width="11.7109375" style="46"/>
    <col min="5" max="5" width="11.140625" style="46"/>
    <col min="6" max="6" width="9" style="46"/>
    <col min="7" max="7" width="9.28515625" style="46"/>
    <col min="8" max="1025" width="9" style="46"/>
  </cols>
  <sheetData>
    <row r="1" spans="1:1024" ht="25.5" customHeight="1" x14ac:dyDescent="0.25">
      <c r="A1" s="73" t="s">
        <v>85</v>
      </c>
      <c r="B1" s="73"/>
      <c r="C1" s="73"/>
      <c r="D1" s="73"/>
      <c r="E1" s="7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5.5" customHeight="1" x14ac:dyDescent="0.25">
      <c r="A2" s="47" t="s">
        <v>86</v>
      </c>
      <c r="B2" s="47" t="s">
        <v>87</v>
      </c>
      <c r="C2" s="47" t="s">
        <v>88</v>
      </c>
      <c r="D2" s="47" t="s">
        <v>89</v>
      </c>
      <c r="E2" s="47" t="s">
        <v>90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 customHeight="1" x14ac:dyDescent="0.25">
      <c r="A3" s="23">
        <v>1</v>
      </c>
      <c r="B3" s="23" t="s">
        <v>49</v>
      </c>
      <c r="C3" s="48">
        <v>154000</v>
      </c>
      <c r="D3" s="48">
        <v>31000</v>
      </c>
      <c r="E3" s="24">
        <f t="shared" ref="E3:E19" si="0">D3/C3</f>
        <v>0.20129870129870131</v>
      </c>
      <c r="F3"/>
      <c r="G3" s="4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50" customFormat="1" ht="15.6" customHeight="1" x14ac:dyDescent="0.2">
      <c r="A4" s="23">
        <v>2</v>
      </c>
      <c r="B4" s="23" t="s">
        <v>30</v>
      </c>
      <c r="C4" s="48">
        <v>133590</v>
      </c>
      <c r="D4" s="48">
        <v>1100</v>
      </c>
      <c r="E4" s="24">
        <f t="shared" si="0"/>
        <v>8.2341492626693616E-3</v>
      </c>
      <c r="G4" s="49"/>
      <c r="H4" s="51"/>
      <c r="J4" s="51"/>
    </row>
    <row r="5" spans="1:1024" ht="15.6" customHeight="1" x14ac:dyDescent="0.25">
      <c r="A5" s="23">
        <v>3</v>
      </c>
      <c r="B5" s="23" t="s">
        <v>72</v>
      </c>
      <c r="C5" s="48">
        <v>102190</v>
      </c>
      <c r="D5" s="48">
        <v>500</v>
      </c>
      <c r="E5" s="24">
        <f t="shared" si="0"/>
        <v>4.8928466581857327E-3</v>
      </c>
      <c r="F5"/>
      <c r="G5" s="4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50" customFormat="1" ht="15.6" customHeight="1" x14ac:dyDescent="0.2">
      <c r="A6" s="23">
        <v>4</v>
      </c>
      <c r="B6" s="23" t="s">
        <v>76</v>
      </c>
      <c r="C6" s="48">
        <v>73500</v>
      </c>
      <c r="D6" s="48">
        <v>34000</v>
      </c>
      <c r="E6" s="24">
        <f t="shared" si="0"/>
        <v>0.46258503401360546</v>
      </c>
      <c r="G6" s="49"/>
      <c r="H6" s="51"/>
      <c r="J6" s="51"/>
    </row>
    <row r="7" spans="1:1024" ht="15.6" customHeight="1" x14ac:dyDescent="0.25">
      <c r="A7" s="23">
        <v>5</v>
      </c>
      <c r="B7" s="23" t="s">
        <v>39</v>
      </c>
      <c r="C7" s="48">
        <v>52258</v>
      </c>
      <c r="D7" s="48">
        <v>26535</v>
      </c>
      <c r="E7" s="24">
        <f t="shared" si="0"/>
        <v>0.50776914539400664</v>
      </c>
      <c r="F7"/>
      <c r="G7" s="4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50" customFormat="1" ht="15.6" customHeight="1" x14ac:dyDescent="0.2">
      <c r="A8" s="23">
        <v>6</v>
      </c>
      <c r="B8" s="23" t="s">
        <v>29</v>
      </c>
      <c r="C8" s="48">
        <v>32350</v>
      </c>
      <c r="D8" s="48">
        <v>24000</v>
      </c>
      <c r="E8" s="24">
        <f t="shared" si="0"/>
        <v>0.74188562596599694</v>
      </c>
      <c r="G8" s="49"/>
      <c r="H8" s="51"/>
      <c r="J8" s="51"/>
    </row>
    <row r="9" spans="1:1024" ht="15.6" customHeight="1" x14ac:dyDescent="0.25">
      <c r="A9" s="23">
        <v>7</v>
      </c>
      <c r="B9" s="23" t="s">
        <v>36</v>
      </c>
      <c r="C9" s="48">
        <v>29000</v>
      </c>
      <c r="D9" s="48">
        <v>20500</v>
      </c>
      <c r="E9" s="24">
        <f t="shared" si="0"/>
        <v>0.7068965517241379</v>
      </c>
      <c r="F9" s="49"/>
      <c r="G9" s="4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50" customFormat="1" ht="15.6" customHeight="1" x14ac:dyDescent="0.2">
      <c r="A10" s="23">
        <v>8</v>
      </c>
      <c r="B10" s="23" t="s">
        <v>75</v>
      </c>
      <c r="C10" s="48">
        <v>25600</v>
      </c>
      <c r="D10" s="48">
        <v>800</v>
      </c>
      <c r="E10" s="24">
        <f t="shared" si="0"/>
        <v>3.125E-2</v>
      </c>
      <c r="F10" s="52"/>
      <c r="G10" s="49"/>
      <c r="H10" s="51"/>
      <c r="J10" s="51"/>
    </row>
    <row r="11" spans="1:1024" ht="15.6" customHeight="1" x14ac:dyDescent="0.25">
      <c r="A11" s="23">
        <v>9</v>
      </c>
      <c r="B11" s="23" t="s">
        <v>27</v>
      </c>
      <c r="C11" s="48">
        <v>19000</v>
      </c>
      <c r="D11" s="48">
        <v>13000</v>
      </c>
      <c r="E11" s="24">
        <f t="shared" si="0"/>
        <v>0.68421052631578949</v>
      </c>
      <c r="F11"/>
      <c r="G11" s="4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0" customFormat="1" ht="15.6" customHeight="1" x14ac:dyDescent="0.2">
      <c r="A12" s="23">
        <v>10</v>
      </c>
      <c r="B12" s="23" t="s">
        <v>70</v>
      </c>
      <c r="C12" s="48">
        <v>15600</v>
      </c>
      <c r="D12" s="48">
        <v>8200</v>
      </c>
      <c r="E12" s="24">
        <f t="shared" si="0"/>
        <v>0.52564102564102566</v>
      </c>
      <c r="G12" s="49"/>
      <c r="H12" s="51"/>
      <c r="J12" s="51"/>
    </row>
    <row r="13" spans="1:1024" ht="15.6" customHeight="1" x14ac:dyDescent="0.25">
      <c r="A13" s="23">
        <v>11</v>
      </c>
      <c r="B13" s="23" t="s">
        <v>35</v>
      </c>
      <c r="C13" s="48">
        <v>19000</v>
      </c>
      <c r="D13" s="48">
        <v>6800</v>
      </c>
      <c r="E13" s="24">
        <f t="shared" si="0"/>
        <v>0.35789473684210527</v>
      </c>
      <c r="F13"/>
      <c r="G13" s="49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50" customFormat="1" ht="15.6" customHeight="1" x14ac:dyDescent="0.2">
      <c r="A14" s="23">
        <v>12</v>
      </c>
      <c r="B14" s="23" t="s">
        <v>73</v>
      </c>
      <c r="C14" s="48">
        <v>16800</v>
      </c>
      <c r="D14" s="48">
        <v>600</v>
      </c>
      <c r="E14" s="24">
        <f t="shared" si="0"/>
        <v>3.5714285714285712E-2</v>
      </c>
      <c r="G14" s="49"/>
      <c r="H14" s="51"/>
      <c r="J14" s="51"/>
    </row>
    <row r="15" spans="1:1024" ht="15.6" customHeight="1" x14ac:dyDescent="0.25">
      <c r="A15" s="23">
        <v>13</v>
      </c>
      <c r="B15" s="23" t="s">
        <v>32</v>
      </c>
      <c r="C15" s="48">
        <v>11500</v>
      </c>
      <c r="D15" s="48">
        <v>5200</v>
      </c>
      <c r="E15" s="24">
        <f t="shared" si="0"/>
        <v>0.45217391304347826</v>
      </c>
    </row>
    <row r="16" spans="1:1024" ht="15.6" customHeight="1" x14ac:dyDescent="0.25">
      <c r="A16" s="23">
        <v>14</v>
      </c>
      <c r="B16" s="23" t="s">
        <v>48</v>
      </c>
      <c r="C16" s="48">
        <v>8770</v>
      </c>
      <c r="D16" s="48">
        <v>900</v>
      </c>
      <c r="E16" s="24">
        <f t="shared" si="0"/>
        <v>0.10262257696693272</v>
      </c>
    </row>
    <row r="17" spans="1:5" ht="15.6" customHeight="1" x14ac:dyDescent="0.25">
      <c r="A17" s="23">
        <v>15</v>
      </c>
      <c r="B17" s="23" t="s">
        <v>63</v>
      </c>
      <c r="C17" s="48">
        <v>6800</v>
      </c>
      <c r="D17" s="48">
        <v>200</v>
      </c>
      <c r="E17" s="24">
        <f t="shared" si="0"/>
        <v>2.9411764705882353E-2</v>
      </c>
    </row>
    <row r="18" spans="1:5" ht="15.6" customHeight="1" x14ac:dyDescent="0.25">
      <c r="A18" s="23">
        <v>16</v>
      </c>
      <c r="B18" s="23" t="s">
        <v>46</v>
      </c>
      <c r="C18" s="48">
        <v>5200</v>
      </c>
      <c r="D18" s="48">
        <v>600</v>
      </c>
      <c r="E18" s="24">
        <f t="shared" si="0"/>
        <v>0.11538461538461539</v>
      </c>
    </row>
    <row r="19" spans="1:5" ht="15.6" customHeight="1" x14ac:dyDescent="0.25">
      <c r="A19" s="53" t="s">
        <v>91</v>
      </c>
      <c r="B19" s="53" t="s">
        <v>92</v>
      </c>
      <c r="C19" s="54">
        <f>SUM(C3:C18)</f>
        <v>705158</v>
      </c>
      <c r="D19" s="54">
        <f>SUM(D3:D18)</f>
        <v>173935</v>
      </c>
      <c r="E19" s="55">
        <f t="shared" si="0"/>
        <v>0.24666103199566622</v>
      </c>
    </row>
    <row r="20" spans="1:5" ht="15.6" customHeight="1" x14ac:dyDescent="0.25">
      <c r="A20" s="50"/>
      <c r="B20" s="52"/>
      <c r="C20" s="50"/>
      <c r="D20" s="50"/>
      <c r="E20" s="50"/>
    </row>
  </sheetData>
  <mergeCells count="1">
    <mergeCell ref="A1:E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27"/>
  <sheetViews>
    <sheetView showGridLines="0" topLeftCell="A3" zoomScaleNormal="100" workbookViewId="0">
      <selection activeCell="B25" sqref="B25:I25"/>
    </sheetView>
  </sheetViews>
  <sheetFormatPr defaultRowHeight="15" x14ac:dyDescent="0.25"/>
  <cols>
    <col min="1" max="1" width="2.42578125" style="56"/>
    <col min="2" max="5" width="13" style="56"/>
    <col min="6" max="1025" width="9" style="56"/>
  </cols>
  <sheetData>
    <row r="1" spans="1:1024" ht="6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33" customHeight="1" x14ac:dyDescent="0.25">
      <c r="A2"/>
      <c r="B2" s="76" t="s">
        <v>93</v>
      </c>
      <c r="C2" s="76"/>
      <c r="D2" s="76"/>
      <c r="E2" s="76"/>
      <c r="F2" s="57"/>
      <c r="G2" s="5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/>
      <c r="B3" s="58" t="s">
        <v>94</v>
      </c>
      <c r="C3" s="58" t="s">
        <v>88</v>
      </c>
      <c r="D3" s="58" t="s">
        <v>95</v>
      </c>
      <c r="E3" s="58" t="s">
        <v>96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/>
      <c r="B4" s="59" t="s">
        <v>97</v>
      </c>
      <c r="C4" s="70">
        <v>3250</v>
      </c>
      <c r="D4" s="70">
        <v>9700</v>
      </c>
      <c r="E4" s="24">
        <f t="shared" ref="E4:E22" si="0">C4/D4</f>
        <v>0.33505154639175255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/>
      <c r="B5" s="59" t="s">
        <v>98</v>
      </c>
      <c r="C5" s="70">
        <v>2925</v>
      </c>
      <c r="D5" s="70">
        <v>9850</v>
      </c>
      <c r="E5" s="24">
        <f t="shared" si="0"/>
        <v>0.29695431472081218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/>
      <c r="B6" s="59" t="s">
        <v>99</v>
      </c>
      <c r="C6" s="70">
        <v>5851</v>
      </c>
      <c r="D6" s="70">
        <v>9900</v>
      </c>
      <c r="E6" s="24">
        <f t="shared" si="0"/>
        <v>0.59101010101010099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/>
      <c r="B7" s="59" t="s">
        <v>100</v>
      </c>
      <c r="C7" s="70">
        <v>5845</v>
      </c>
      <c r="D7" s="70">
        <v>10200</v>
      </c>
      <c r="E7" s="24">
        <f t="shared" si="0"/>
        <v>0.57303921568627447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/>
      <c r="B8" s="59" t="s">
        <v>101</v>
      </c>
      <c r="C8" s="70">
        <v>4873</v>
      </c>
      <c r="D8" s="70">
        <v>10450</v>
      </c>
      <c r="E8" s="24">
        <f t="shared" si="0"/>
        <v>0.46631578947368418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/>
      <c r="B9" s="59" t="s">
        <v>102</v>
      </c>
      <c r="C9" s="70">
        <v>2234</v>
      </c>
      <c r="D9" s="70">
        <v>10300</v>
      </c>
      <c r="E9" s="24">
        <f t="shared" si="0"/>
        <v>0.21689320388349514</v>
      </c>
      <c r="F9"/>
      <c r="G9"/>
      <c r="H9" s="6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/>
      <c r="B10" s="59" t="s">
        <v>103</v>
      </c>
      <c r="C10" s="70">
        <v>3825</v>
      </c>
      <c r="D10" s="70">
        <v>10300</v>
      </c>
      <c r="E10" s="24">
        <f t="shared" si="0"/>
        <v>0.37135922330097088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/>
      <c r="B11" s="59" t="s">
        <v>104</v>
      </c>
      <c r="C11" s="70">
        <v>5880</v>
      </c>
      <c r="D11" s="70">
        <v>10700</v>
      </c>
      <c r="E11" s="24">
        <f t="shared" si="0"/>
        <v>0.54953271028037387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/>
      <c r="B12" s="59" t="s">
        <v>105</v>
      </c>
      <c r="C12" s="70">
        <v>5026</v>
      </c>
      <c r="D12" s="70">
        <v>11000</v>
      </c>
      <c r="E12" s="24">
        <f t="shared" si="0"/>
        <v>0.45690909090909093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/>
      <c r="B13" s="59" t="s">
        <v>106</v>
      </c>
      <c r="C13" s="70">
        <v>5900</v>
      </c>
      <c r="D13" s="70">
        <v>10800</v>
      </c>
      <c r="E13" s="24">
        <f t="shared" si="0"/>
        <v>0.54629629629629628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/>
      <c r="B14" s="59" t="s">
        <v>107</v>
      </c>
      <c r="C14" s="70">
        <v>5800</v>
      </c>
      <c r="D14" s="70">
        <v>11200</v>
      </c>
      <c r="E14" s="24">
        <f t="shared" si="0"/>
        <v>0.5178571428571429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/>
      <c r="B15" s="59" t="s">
        <v>108</v>
      </c>
      <c r="C15" s="70">
        <v>4380</v>
      </c>
      <c r="D15" s="70">
        <v>10900</v>
      </c>
      <c r="E15" s="24">
        <f t="shared" si="0"/>
        <v>0.40183486238532112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/>
      <c r="B16" s="59" t="s">
        <v>109</v>
      </c>
      <c r="C16" s="70">
        <v>5300</v>
      </c>
      <c r="D16" s="70">
        <v>11400</v>
      </c>
      <c r="E16" s="24">
        <f t="shared" si="0"/>
        <v>0.46491228070175439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/>
      <c r="B17" s="59" t="s">
        <v>110</v>
      </c>
      <c r="C17" s="70">
        <v>6000</v>
      </c>
      <c r="D17" s="70">
        <v>10700</v>
      </c>
      <c r="E17" s="24">
        <f t="shared" si="0"/>
        <v>0.56074766355140182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/>
      <c r="B18" s="59" t="s">
        <v>23</v>
      </c>
      <c r="C18" s="70">
        <v>5540</v>
      </c>
      <c r="D18" s="70">
        <v>11100</v>
      </c>
      <c r="E18" s="24">
        <f t="shared" si="0"/>
        <v>0.49909909909909911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/>
      <c r="B19" s="59" t="s">
        <v>24</v>
      </c>
      <c r="C19" s="70">
        <v>6730</v>
      </c>
      <c r="D19" s="70">
        <v>12200</v>
      </c>
      <c r="E19" s="24">
        <f t="shared" si="0"/>
        <v>0.55163934426229511</v>
      </c>
      <c r="F19" s="61"/>
      <c r="G19" s="61"/>
      <c r="H19" s="61"/>
      <c r="I19" s="61"/>
      <c r="J19" s="61"/>
      <c r="K19" s="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62" customFormat="1" ht="15" customHeight="1" x14ac:dyDescent="0.2">
      <c r="B20" s="59" t="s">
        <v>25</v>
      </c>
      <c r="C20" s="70">
        <v>4264</v>
      </c>
      <c r="D20" s="70">
        <v>12000</v>
      </c>
      <c r="E20" s="24">
        <f t="shared" si="0"/>
        <v>0.35533333333333333</v>
      </c>
      <c r="F20" s="63"/>
      <c r="G20" s="63"/>
      <c r="H20" s="63"/>
      <c r="I20" s="63"/>
    </row>
    <row r="21" spans="1:1024" ht="15" customHeight="1" x14ac:dyDescent="0.25">
      <c r="A21" s="62"/>
      <c r="B21" s="59" t="s">
        <v>111</v>
      </c>
      <c r="C21" s="70">
        <v>5428</v>
      </c>
      <c r="D21" s="70">
        <v>12100</v>
      </c>
      <c r="E21" s="24">
        <f t="shared" si="0"/>
        <v>0.44859504132231404</v>
      </c>
      <c r="F21" s="63"/>
      <c r="G21" s="63"/>
      <c r="H21" s="63"/>
      <c r="I21" s="63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1024" ht="15" customHeight="1" x14ac:dyDescent="0.25">
      <c r="A22" s="62"/>
      <c r="B22" s="59" t="s">
        <v>112</v>
      </c>
      <c r="C22" s="70">
        <v>5300</v>
      </c>
      <c r="D22" s="70">
        <v>12200</v>
      </c>
      <c r="E22" s="24">
        <f t="shared" si="0"/>
        <v>0.4344262295081967</v>
      </c>
      <c r="F22" s="63"/>
      <c r="G22" s="63"/>
      <c r="H22" s="63"/>
      <c r="I22" s="63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1024" ht="15" customHeight="1" x14ac:dyDescent="0.25">
      <c r="A23" s="62"/>
      <c r="B23" s="59"/>
      <c r="C23" s="64"/>
      <c r="D23" s="64"/>
      <c r="E23" s="24"/>
      <c r="F23" s="63"/>
      <c r="G23" s="63"/>
      <c r="H23" s="63"/>
      <c r="I23" s="6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1024" x14ac:dyDescent="0.25">
      <c r="B24" s="77" t="s">
        <v>117</v>
      </c>
      <c r="C24" s="77"/>
      <c r="D24" s="77"/>
      <c r="E24" s="77"/>
      <c r="F24" s="77"/>
      <c r="G24" s="77"/>
      <c r="H24" s="77"/>
      <c r="I24" s="77"/>
      <c r="J24" s="77"/>
      <c r="K24" s="77"/>
      <c r="L24"/>
      <c r="M24"/>
      <c r="N24"/>
      <c r="O24"/>
      <c r="P24"/>
      <c r="Q24"/>
      <c r="R24"/>
      <c r="S24"/>
      <c r="T24"/>
      <c r="U24"/>
      <c r="V24"/>
    </row>
    <row r="25" spans="1:1024" ht="15" customHeight="1" x14ac:dyDescent="0.25">
      <c r="B25" s="78" t="s">
        <v>113</v>
      </c>
      <c r="C25" s="78"/>
      <c r="D25" s="78"/>
      <c r="E25" s="78"/>
      <c r="F25" s="78"/>
      <c r="G25" s="78"/>
      <c r="H25" s="78"/>
      <c r="I25" s="78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1024" x14ac:dyDescent="0.25">
      <c r="B26" s="65" t="s">
        <v>114</v>
      </c>
      <c r="C26" s="66"/>
      <c r="D26" s="66"/>
      <c r="E26" s="6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1024" ht="15" customHeight="1" x14ac:dyDescent="0.25">
      <c r="B27" s="79" t="s">
        <v>115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</sheetData>
  <mergeCells count="4">
    <mergeCell ref="B2:E2"/>
    <mergeCell ref="B24:K24"/>
    <mergeCell ref="B25:I25"/>
    <mergeCell ref="B27:V27"/>
  </mergeCells>
  <hyperlinks>
    <hyperlink ref="B25" r:id="rId1" xr:uid="{00000000-0004-0000-0500-000000000000}"/>
    <hyperlink ref="B26" r:id="rId2" xr:uid="{00000000-0004-0000-0500-000001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Preços e Cotações</vt:lpstr>
      <vt:lpstr>Exportação-Importação</vt:lpstr>
      <vt:lpstr>Produção-Consumo</vt:lpstr>
      <vt:lpstr>Estoques</vt:lpstr>
      <vt:lpstr>Produção-Exportação</vt:lpstr>
      <vt:lpstr>USDA_Grain and Feed Anual_BR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ALVES ELOY DA COSTA</cp:lastModifiedBy>
  <cp:revision>1</cp:revision>
  <dcterms:created xsi:type="dcterms:W3CDTF">2006-09-25T12:47:36Z</dcterms:created>
  <dcterms:modified xsi:type="dcterms:W3CDTF">2020-01-14T20:17:46Z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